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Лист1!$A$705:$J$838</definedName>
    <definedName name="_xlnm.Print_Titles" localSheetId="0">Лист1!$13:$14</definedName>
    <definedName name="_xlnm.Print_Area" localSheetId="0">Лист1!$A$1:$BA$838</definedName>
  </definedNames>
  <calcPr calcId="152511"/>
</workbook>
</file>

<file path=xl/calcChain.xml><?xml version="1.0" encoding="utf-8"?>
<calcChain xmlns="http://schemas.openxmlformats.org/spreadsheetml/2006/main">
  <c r="AU284" i="1" l="1"/>
  <c r="AU277" i="1"/>
  <c r="AU252" i="1"/>
  <c r="AU224" i="1"/>
  <c r="AZ141" i="1"/>
  <c r="AX142" i="1"/>
  <c r="AY142" i="1"/>
  <c r="AZ142" i="1"/>
  <c r="AV141" i="1"/>
  <c r="AY141" i="1" s="1"/>
  <c r="AW141" i="1"/>
  <c r="AU141" i="1"/>
  <c r="AX141" i="1" s="1"/>
  <c r="AU129" i="1"/>
  <c r="AU123" i="1"/>
  <c r="AU117" i="1"/>
  <c r="AU110" i="1"/>
  <c r="AU67" i="1"/>
  <c r="AU49" i="1"/>
  <c r="AU46" i="1"/>
  <c r="AU43" i="1"/>
  <c r="AU33" i="1"/>
  <c r="AU21" i="1"/>
  <c r="AW840" i="1" l="1"/>
  <c r="AW834" i="1"/>
  <c r="AV834" i="1"/>
  <c r="AU834" i="1"/>
  <c r="AU833" i="1" s="1"/>
  <c r="AV833" i="1"/>
  <c r="AW831" i="1"/>
  <c r="AV831" i="1"/>
  <c r="AU831" i="1"/>
  <c r="AW829" i="1"/>
  <c r="AV829" i="1"/>
  <c r="AU829" i="1"/>
  <c r="AU826" i="1"/>
  <c r="AW826" i="1"/>
  <c r="AV826" i="1"/>
  <c r="AW824" i="1"/>
  <c r="AV824" i="1"/>
  <c r="AV823" i="1" s="1"/>
  <c r="AU824" i="1"/>
  <c r="AW821" i="1"/>
  <c r="AV821" i="1"/>
  <c r="AU821" i="1"/>
  <c r="AU820" i="1"/>
  <c r="AW818" i="1"/>
  <c r="AV818" i="1"/>
  <c r="AU818" i="1"/>
  <c r="AW816" i="1"/>
  <c r="AV816" i="1"/>
  <c r="AU816" i="1"/>
  <c r="AU815" i="1" s="1"/>
  <c r="AW812" i="1"/>
  <c r="AV812" i="1"/>
  <c r="AU812" i="1"/>
  <c r="AW810" i="1"/>
  <c r="AV810" i="1"/>
  <c r="AU810" i="1"/>
  <c r="AU809" i="1" s="1"/>
  <c r="AV809" i="1"/>
  <c r="AW807" i="1"/>
  <c r="AV807" i="1"/>
  <c r="AU807" i="1"/>
  <c r="AW805" i="1"/>
  <c r="AW804" i="1" s="1"/>
  <c r="AV805" i="1"/>
  <c r="AV804" i="1" s="1"/>
  <c r="AU805" i="1"/>
  <c r="AW802" i="1"/>
  <c r="AV802" i="1"/>
  <c r="AU802" i="1"/>
  <c r="AU801" i="1" s="1"/>
  <c r="AV801" i="1"/>
  <c r="AW799" i="1"/>
  <c r="AV799" i="1"/>
  <c r="AU799" i="1"/>
  <c r="AW797" i="1"/>
  <c r="AV797" i="1"/>
  <c r="AV796" i="1" s="1"/>
  <c r="AU797" i="1"/>
  <c r="AU796" i="1"/>
  <c r="AW794" i="1"/>
  <c r="AW793" i="1" s="1"/>
  <c r="AV794" i="1"/>
  <c r="AU794" i="1"/>
  <c r="AU793" i="1"/>
  <c r="AW791" i="1"/>
  <c r="AV791" i="1"/>
  <c r="AV790" i="1" s="1"/>
  <c r="AU791" i="1"/>
  <c r="AW790" i="1"/>
  <c r="AW788" i="1"/>
  <c r="AW787" i="1" s="1"/>
  <c r="AV788" i="1"/>
  <c r="AU788" i="1"/>
  <c r="AU787" i="1" s="1"/>
  <c r="AV787" i="1"/>
  <c r="AW785" i="1"/>
  <c r="AV785" i="1"/>
  <c r="AU785" i="1"/>
  <c r="AW783" i="1"/>
  <c r="AV783" i="1"/>
  <c r="AU783" i="1"/>
  <c r="AW781" i="1"/>
  <c r="AV781" i="1"/>
  <c r="AV780" i="1" s="1"/>
  <c r="AU781" i="1"/>
  <c r="AW780" i="1"/>
  <c r="AW778" i="1"/>
  <c r="AV778" i="1"/>
  <c r="AU778" i="1"/>
  <c r="AU777" i="1" s="1"/>
  <c r="AW777" i="1"/>
  <c r="AV777" i="1"/>
  <c r="AW775" i="1"/>
  <c r="AV775" i="1"/>
  <c r="AU775" i="1"/>
  <c r="AW773" i="1"/>
  <c r="AV773" i="1"/>
  <c r="AU773" i="1"/>
  <c r="AW771" i="1"/>
  <c r="AV771" i="1"/>
  <c r="AU771" i="1"/>
  <c r="AW768" i="1"/>
  <c r="AV768" i="1"/>
  <c r="AV767" i="1" s="1"/>
  <c r="AU768" i="1"/>
  <c r="AW767" i="1"/>
  <c r="AW765" i="1"/>
  <c r="AV765" i="1"/>
  <c r="AU765" i="1"/>
  <c r="AU764" i="1" s="1"/>
  <c r="AW764" i="1"/>
  <c r="AV764" i="1"/>
  <c r="AW762" i="1"/>
  <c r="AV762" i="1"/>
  <c r="AV761" i="1" s="1"/>
  <c r="AU762" i="1"/>
  <c r="AU761" i="1"/>
  <c r="AW759" i="1"/>
  <c r="AW758" i="1" s="1"/>
  <c r="AV759" i="1"/>
  <c r="AU759" i="1"/>
  <c r="AU758" i="1" s="1"/>
  <c r="AW756" i="1"/>
  <c r="AV756" i="1"/>
  <c r="AU756" i="1"/>
  <c r="AW754" i="1"/>
  <c r="AV754" i="1"/>
  <c r="AU754" i="1"/>
  <c r="AW752" i="1"/>
  <c r="AV752" i="1"/>
  <c r="AU752" i="1"/>
  <c r="AW749" i="1"/>
  <c r="AW748" i="1" s="1"/>
  <c r="AV749" i="1"/>
  <c r="AU749" i="1"/>
  <c r="AU748" i="1"/>
  <c r="AW746" i="1"/>
  <c r="AV746" i="1"/>
  <c r="AV745" i="1" s="1"/>
  <c r="AU746" i="1"/>
  <c r="AW745" i="1"/>
  <c r="AW743" i="1"/>
  <c r="AV743" i="1"/>
  <c r="AU743" i="1"/>
  <c r="AW741" i="1"/>
  <c r="AV741" i="1"/>
  <c r="AU741" i="1"/>
  <c r="AW739" i="1"/>
  <c r="AV739" i="1"/>
  <c r="AU739" i="1"/>
  <c r="AW736" i="1"/>
  <c r="AW735" i="1" s="1"/>
  <c r="AV736" i="1"/>
  <c r="AW733" i="1"/>
  <c r="AV733" i="1"/>
  <c r="AU733" i="1"/>
  <c r="AW731" i="1"/>
  <c r="AW728" i="1" s="1"/>
  <c r="AV731" i="1"/>
  <c r="AU731" i="1"/>
  <c r="AU728" i="1" s="1"/>
  <c r="AW729" i="1"/>
  <c r="AV729" i="1"/>
  <c r="AU729" i="1"/>
  <c r="AV728" i="1"/>
  <c r="AW725" i="1"/>
  <c r="AV725" i="1"/>
  <c r="AU725" i="1"/>
  <c r="AU723" i="1"/>
  <c r="AW722" i="1"/>
  <c r="AV722" i="1"/>
  <c r="AW719" i="1"/>
  <c r="AV719" i="1"/>
  <c r="AU719" i="1"/>
  <c r="AW717" i="1"/>
  <c r="AV717" i="1"/>
  <c r="AU717" i="1"/>
  <c r="AW715" i="1"/>
  <c r="AV715" i="1"/>
  <c r="AU715" i="1"/>
  <c r="AW713" i="1"/>
  <c r="AV713" i="1"/>
  <c r="AU713" i="1"/>
  <c r="AW710" i="1"/>
  <c r="AV710" i="1"/>
  <c r="AV709" i="1" s="1"/>
  <c r="AU710" i="1"/>
  <c r="AU709" i="1" s="1"/>
  <c r="AW709" i="1"/>
  <c r="AW707" i="1"/>
  <c r="AV707" i="1"/>
  <c r="AU707" i="1"/>
  <c r="AU706" i="1" s="1"/>
  <c r="AV706" i="1"/>
  <c r="AW701" i="1"/>
  <c r="AV701" i="1"/>
  <c r="AU701" i="1"/>
  <c r="AW699" i="1"/>
  <c r="AV699" i="1"/>
  <c r="AV698" i="1" s="1"/>
  <c r="AU699" i="1"/>
  <c r="AU698" i="1" s="1"/>
  <c r="AW698" i="1"/>
  <c r="AW696" i="1"/>
  <c r="AV696" i="1"/>
  <c r="AU696" i="1"/>
  <c r="AU695" i="1" s="1"/>
  <c r="AV695" i="1"/>
  <c r="AW691" i="1"/>
  <c r="AV691" i="1"/>
  <c r="AU691" i="1"/>
  <c r="AW689" i="1"/>
  <c r="AW688" i="1" s="1"/>
  <c r="AV689" i="1"/>
  <c r="AV688" i="1" s="1"/>
  <c r="AU689" i="1"/>
  <c r="AW686" i="1"/>
  <c r="AV686" i="1"/>
  <c r="AU686" i="1"/>
  <c r="AU685" i="1" s="1"/>
  <c r="AV685" i="1"/>
  <c r="AW683" i="1"/>
  <c r="AV683" i="1"/>
  <c r="AV682" i="1" s="1"/>
  <c r="AU683" i="1"/>
  <c r="AU682" i="1" s="1"/>
  <c r="AW680" i="1"/>
  <c r="AW679" i="1" s="1"/>
  <c r="AV680" i="1"/>
  <c r="AU680" i="1"/>
  <c r="AU679" i="1"/>
  <c r="AU677" i="1"/>
  <c r="AW676" i="1"/>
  <c r="AV676" i="1"/>
  <c r="AU676" i="1"/>
  <c r="AW673" i="1"/>
  <c r="AV673" i="1"/>
  <c r="AU673" i="1"/>
  <c r="AW671" i="1"/>
  <c r="AV671" i="1"/>
  <c r="AU671" i="1"/>
  <c r="AW670" i="1"/>
  <c r="AW668" i="1"/>
  <c r="AV668" i="1"/>
  <c r="AU668" i="1"/>
  <c r="AU667" i="1" s="1"/>
  <c r="AV667" i="1"/>
  <c r="AW665" i="1"/>
  <c r="AV665" i="1"/>
  <c r="AV664" i="1" s="1"/>
  <c r="AU665" i="1"/>
  <c r="AU664" i="1" s="1"/>
  <c r="AW662" i="1"/>
  <c r="AV662" i="1"/>
  <c r="AU662" i="1"/>
  <c r="AW659" i="1"/>
  <c r="AW658" i="1" s="1"/>
  <c r="AV659" i="1"/>
  <c r="AU659" i="1"/>
  <c r="AW656" i="1"/>
  <c r="AV656" i="1"/>
  <c r="AU656" i="1"/>
  <c r="AW651" i="1"/>
  <c r="AW650" i="1" s="1"/>
  <c r="AV651" i="1"/>
  <c r="AU651" i="1"/>
  <c r="AW648" i="1"/>
  <c r="AV648" i="1"/>
  <c r="AU648" i="1"/>
  <c r="AU647" i="1" s="1"/>
  <c r="AW647" i="1"/>
  <c r="AV647" i="1"/>
  <c r="AW645" i="1"/>
  <c r="AV645" i="1"/>
  <c r="AU645" i="1"/>
  <c r="AU644" i="1" s="1"/>
  <c r="AU640" i="1"/>
  <c r="AU639" i="1" s="1"/>
  <c r="AW637" i="1"/>
  <c r="AV637" i="1"/>
  <c r="AU637" i="1"/>
  <c r="AU636" i="1" s="1"/>
  <c r="AW634" i="1"/>
  <c r="AW633" i="1" s="1"/>
  <c r="AV634" i="1"/>
  <c r="AU634" i="1"/>
  <c r="AW631" i="1"/>
  <c r="AV631" i="1"/>
  <c r="AV630" i="1" s="1"/>
  <c r="AU631" i="1"/>
  <c r="AW630" i="1"/>
  <c r="AW628" i="1"/>
  <c r="AV628" i="1"/>
  <c r="AU628" i="1"/>
  <c r="AU627" i="1" s="1"/>
  <c r="AV627" i="1"/>
  <c r="AW625" i="1"/>
  <c r="AV625" i="1"/>
  <c r="AU625" i="1"/>
  <c r="AU624" i="1" s="1"/>
  <c r="AV624" i="1"/>
  <c r="AW620" i="1"/>
  <c r="AV620" i="1"/>
  <c r="AU620" i="1"/>
  <c r="AU619" i="1" s="1"/>
  <c r="AV619" i="1"/>
  <c r="AW617" i="1"/>
  <c r="AV617" i="1"/>
  <c r="AU617" i="1"/>
  <c r="AU616" i="1" s="1"/>
  <c r="AW614" i="1"/>
  <c r="AV614" i="1"/>
  <c r="AU614" i="1"/>
  <c r="AU613" i="1" s="1"/>
  <c r="AW611" i="1"/>
  <c r="AW610" i="1" s="1"/>
  <c r="AV611" i="1"/>
  <c r="AU611" i="1"/>
  <c r="AW608" i="1"/>
  <c r="AV608" i="1"/>
  <c r="AU608" i="1"/>
  <c r="AU607" i="1" s="1"/>
  <c r="AW607" i="1"/>
  <c r="AV607" i="1"/>
  <c r="AW605" i="1"/>
  <c r="AV605" i="1"/>
  <c r="AU605" i="1"/>
  <c r="AU604" i="1" s="1"/>
  <c r="AW600" i="1"/>
  <c r="AV600" i="1"/>
  <c r="AU600" i="1"/>
  <c r="AU599" i="1" s="1"/>
  <c r="AW599" i="1"/>
  <c r="AW598" i="1" s="1"/>
  <c r="AV599" i="1"/>
  <c r="AV598" i="1"/>
  <c r="AW595" i="1"/>
  <c r="AV595" i="1"/>
  <c r="AV594" i="1" s="1"/>
  <c r="AU595" i="1"/>
  <c r="AW594" i="1"/>
  <c r="AU594" i="1"/>
  <c r="AW590" i="1"/>
  <c r="AW589" i="1" s="1"/>
  <c r="AV590" i="1"/>
  <c r="AU590" i="1"/>
  <c r="AV589" i="1"/>
  <c r="AU589" i="1"/>
  <c r="AW587" i="1"/>
  <c r="AV587" i="1"/>
  <c r="AV586" i="1" s="1"/>
  <c r="AU587" i="1"/>
  <c r="AU586" i="1" s="1"/>
  <c r="AW586" i="1"/>
  <c r="AW584" i="1"/>
  <c r="AV584" i="1"/>
  <c r="AU584" i="1"/>
  <c r="AU583" i="1" s="1"/>
  <c r="AW583" i="1"/>
  <c r="AW581" i="1"/>
  <c r="AV581" i="1"/>
  <c r="AU581" i="1"/>
  <c r="AW580" i="1"/>
  <c r="AV580" i="1"/>
  <c r="AW577" i="1"/>
  <c r="AV577" i="1"/>
  <c r="AU577" i="1"/>
  <c r="AW576" i="1"/>
  <c r="AV576" i="1"/>
  <c r="AU576" i="1"/>
  <c r="AW574" i="1"/>
  <c r="AW569" i="1" s="1"/>
  <c r="AV574" i="1"/>
  <c r="AU574" i="1"/>
  <c r="AW572" i="1"/>
  <c r="AV572" i="1"/>
  <c r="AU572" i="1"/>
  <c r="AW570" i="1"/>
  <c r="AV570" i="1"/>
  <c r="AU570" i="1"/>
  <c r="AW567" i="1"/>
  <c r="AV567" i="1"/>
  <c r="AU567" i="1"/>
  <c r="AV566" i="1"/>
  <c r="AU566" i="1"/>
  <c r="AW564" i="1"/>
  <c r="AW563" i="1" s="1"/>
  <c r="AV564" i="1"/>
  <c r="AU564" i="1"/>
  <c r="AU563" i="1" s="1"/>
  <c r="AV563" i="1"/>
  <c r="AW561" i="1"/>
  <c r="AV561" i="1"/>
  <c r="AU561" i="1"/>
  <c r="AU560" i="1" s="1"/>
  <c r="AW560" i="1"/>
  <c r="AV560" i="1"/>
  <c r="AW558" i="1"/>
  <c r="AW557" i="1" s="1"/>
  <c r="AV558" i="1"/>
  <c r="AU558" i="1"/>
  <c r="AV557" i="1"/>
  <c r="AU557" i="1"/>
  <c r="AW553" i="1"/>
  <c r="AV553" i="1"/>
  <c r="AU553" i="1"/>
  <c r="AW552" i="1"/>
  <c r="AV552" i="1"/>
  <c r="AU552" i="1"/>
  <c r="AW550" i="1"/>
  <c r="AV550" i="1"/>
  <c r="AU550" i="1"/>
  <c r="AU549" i="1" s="1"/>
  <c r="AU548" i="1" s="1"/>
  <c r="AW549" i="1"/>
  <c r="AW545" i="1"/>
  <c r="AV545" i="1"/>
  <c r="AU545" i="1"/>
  <c r="AW544" i="1"/>
  <c r="AV544" i="1"/>
  <c r="AU544" i="1"/>
  <c r="AW542" i="1"/>
  <c r="AV542" i="1"/>
  <c r="AU542" i="1"/>
  <c r="AW540" i="1"/>
  <c r="AV540" i="1"/>
  <c r="AU540" i="1"/>
  <c r="AW539" i="1"/>
  <c r="AW535" i="1"/>
  <c r="AV535" i="1"/>
  <c r="AU535" i="1"/>
  <c r="AW532" i="1"/>
  <c r="AV532" i="1"/>
  <c r="AU532" i="1"/>
  <c r="AW530" i="1"/>
  <c r="AV530" i="1"/>
  <c r="AU530" i="1"/>
  <c r="AW529" i="1"/>
  <c r="AW527" i="1"/>
  <c r="AW526" i="1" s="1"/>
  <c r="AW522" i="1" s="1"/>
  <c r="AV527" i="1"/>
  <c r="AU527" i="1"/>
  <c r="AU526" i="1"/>
  <c r="AW524" i="1"/>
  <c r="AV524" i="1"/>
  <c r="AU524" i="1"/>
  <c r="AW523" i="1"/>
  <c r="AV523" i="1"/>
  <c r="AU523" i="1"/>
  <c r="AW519" i="1"/>
  <c r="AW518" i="1" s="1"/>
  <c r="AW517" i="1" s="1"/>
  <c r="AV519" i="1"/>
  <c r="AU519" i="1"/>
  <c r="AU518" i="1"/>
  <c r="AU517" i="1"/>
  <c r="AW514" i="1"/>
  <c r="AV514" i="1"/>
  <c r="AU514" i="1"/>
  <c r="AW513" i="1"/>
  <c r="AV513" i="1"/>
  <c r="AU513" i="1"/>
  <c r="AW512" i="1"/>
  <c r="AV512" i="1"/>
  <c r="AU512" i="1"/>
  <c r="AW509" i="1"/>
  <c r="AV509" i="1"/>
  <c r="AU509" i="1"/>
  <c r="AW508" i="1"/>
  <c r="AW507" i="1" s="1"/>
  <c r="AU508" i="1"/>
  <c r="AU507" i="1"/>
  <c r="AW505" i="1"/>
  <c r="AV505" i="1"/>
  <c r="AU505" i="1"/>
  <c r="AW503" i="1"/>
  <c r="AV503" i="1"/>
  <c r="AU503" i="1"/>
  <c r="AV502" i="1"/>
  <c r="AV501" i="1" s="1"/>
  <c r="AW497" i="1"/>
  <c r="AV497" i="1"/>
  <c r="AU497" i="1"/>
  <c r="AW496" i="1"/>
  <c r="AV496" i="1"/>
  <c r="AU496" i="1"/>
  <c r="AW495" i="1"/>
  <c r="AV495" i="1"/>
  <c r="AU495" i="1"/>
  <c r="AW492" i="1"/>
  <c r="AV492" i="1"/>
  <c r="AU492" i="1"/>
  <c r="AU491" i="1" s="1"/>
  <c r="AW491" i="1"/>
  <c r="AW489" i="1"/>
  <c r="AV489" i="1"/>
  <c r="AU489" i="1"/>
  <c r="AW488" i="1"/>
  <c r="AV488" i="1"/>
  <c r="AU488" i="1"/>
  <c r="AW486" i="1"/>
  <c r="AW485" i="1" s="1"/>
  <c r="AV486" i="1"/>
  <c r="AU486" i="1"/>
  <c r="AU485" i="1"/>
  <c r="AW483" i="1"/>
  <c r="AV483" i="1"/>
  <c r="AU483" i="1"/>
  <c r="AW481" i="1"/>
  <c r="AV481" i="1"/>
  <c r="AV480" i="1" s="1"/>
  <c r="AU481" i="1"/>
  <c r="AW478" i="1"/>
  <c r="AW477" i="1" s="1"/>
  <c r="AV478" i="1"/>
  <c r="AV477" i="1" s="1"/>
  <c r="AU478" i="1"/>
  <c r="AW475" i="1"/>
  <c r="AV475" i="1"/>
  <c r="AU475" i="1"/>
  <c r="AU474" i="1"/>
  <c r="AW472" i="1"/>
  <c r="AV472" i="1"/>
  <c r="AU472" i="1"/>
  <c r="AW469" i="1"/>
  <c r="AW468" i="1" s="1"/>
  <c r="AV469" i="1"/>
  <c r="AU469" i="1"/>
  <c r="AW466" i="1"/>
  <c r="AW465" i="1" s="1"/>
  <c r="AV466" i="1"/>
  <c r="AV465" i="1" s="1"/>
  <c r="AU466" i="1"/>
  <c r="AW463" i="1"/>
  <c r="AV463" i="1"/>
  <c r="AU463" i="1"/>
  <c r="AW461" i="1"/>
  <c r="AV461" i="1"/>
  <c r="AV460" i="1" s="1"/>
  <c r="AU461" i="1"/>
  <c r="AW460" i="1"/>
  <c r="AW456" i="1"/>
  <c r="AV456" i="1"/>
  <c r="AW452" i="1"/>
  <c r="AV452" i="1"/>
  <c r="AU452" i="1"/>
  <c r="AU451" i="1" s="1"/>
  <c r="AV451" i="1"/>
  <c r="AW449" i="1"/>
  <c r="AV449" i="1"/>
  <c r="AV448" i="1" s="1"/>
  <c r="AU449" i="1"/>
  <c r="AW445" i="1"/>
  <c r="AV445" i="1"/>
  <c r="AU445" i="1"/>
  <c r="AU444" i="1" s="1"/>
  <c r="AW444" i="1"/>
  <c r="AW442" i="1"/>
  <c r="AV442" i="1"/>
  <c r="AV441" i="1" s="1"/>
  <c r="AU442" i="1"/>
  <c r="AU441" i="1" s="1"/>
  <c r="AW439" i="1"/>
  <c r="AW438" i="1" s="1"/>
  <c r="AV439" i="1"/>
  <c r="AU439" i="1"/>
  <c r="AU438" i="1"/>
  <c r="AW435" i="1"/>
  <c r="AV435" i="1"/>
  <c r="AU435" i="1"/>
  <c r="AW433" i="1"/>
  <c r="AW430" i="1" s="1"/>
  <c r="AV433" i="1"/>
  <c r="AU433" i="1"/>
  <c r="AW431" i="1"/>
  <c r="AV431" i="1"/>
  <c r="AV430" i="1" s="1"/>
  <c r="AU431" i="1"/>
  <c r="AW428" i="1"/>
  <c r="AV428" i="1"/>
  <c r="AU428" i="1"/>
  <c r="AW426" i="1"/>
  <c r="AV426" i="1"/>
  <c r="AU426" i="1"/>
  <c r="AW424" i="1"/>
  <c r="AW423" i="1" s="1"/>
  <c r="AV424" i="1"/>
  <c r="AU424" i="1"/>
  <c r="AW421" i="1"/>
  <c r="AW420" i="1" s="1"/>
  <c r="AV421" i="1"/>
  <c r="AV420" i="1" s="1"/>
  <c r="AU421" i="1"/>
  <c r="AW418" i="1"/>
  <c r="AV418" i="1"/>
  <c r="AU418" i="1"/>
  <c r="AU417" i="1" s="1"/>
  <c r="AW417" i="1"/>
  <c r="AV417" i="1"/>
  <c r="AW412" i="1"/>
  <c r="AV412" i="1"/>
  <c r="AU412" i="1"/>
  <c r="AV411" i="1"/>
  <c r="AU411" i="1"/>
  <c r="AW409" i="1"/>
  <c r="AV409" i="1"/>
  <c r="AU409" i="1"/>
  <c r="AW407" i="1"/>
  <c r="AV407" i="1"/>
  <c r="AU407" i="1"/>
  <c r="AU406" i="1" s="1"/>
  <c r="AW404" i="1"/>
  <c r="AV404" i="1"/>
  <c r="AU404" i="1"/>
  <c r="AW402" i="1"/>
  <c r="AV402" i="1"/>
  <c r="AU402" i="1"/>
  <c r="AU401" i="1" s="1"/>
  <c r="AW399" i="1"/>
  <c r="AV399" i="1"/>
  <c r="AU399" i="1"/>
  <c r="AW397" i="1"/>
  <c r="AV397" i="1"/>
  <c r="AU397" i="1"/>
  <c r="AW392" i="1"/>
  <c r="AV392" i="1"/>
  <c r="AU392" i="1"/>
  <c r="AV391" i="1"/>
  <c r="AW389" i="1"/>
  <c r="AV389" i="1"/>
  <c r="AU389" i="1"/>
  <c r="AW388" i="1"/>
  <c r="AW386" i="1"/>
  <c r="AV386" i="1"/>
  <c r="AU386" i="1"/>
  <c r="AW385" i="1"/>
  <c r="AV385" i="1"/>
  <c r="AW383" i="1"/>
  <c r="AV383" i="1"/>
  <c r="AU383" i="1"/>
  <c r="AU382" i="1" s="1"/>
  <c r="AW382" i="1"/>
  <c r="AV382" i="1"/>
  <c r="AW380" i="1"/>
  <c r="AV380" i="1"/>
  <c r="AU380" i="1"/>
  <c r="AW378" i="1"/>
  <c r="AV378" i="1"/>
  <c r="AV377" i="1" s="1"/>
  <c r="AU378" i="1"/>
  <c r="AW373" i="1"/>
  <c r="AW372" i="1" s="1"/>
  <c r="AV373" i="1"/>
  <c r="AV372" i="1" s="1"/>
  <c r="AU373" i="1"/>
  <c r="AW370" i="1"/>
  <c r="AV370" i="1"/>
  <c r="AU370" i="1"/>
  <c r="AU369" i="1" s="1"/>
  <c r="AW369" i="1"/>
  <c r="AV369" i="1"/>
  <c r="AW367" i="1"/>
  <c r="AV367" i="1"/>
  <c r="AU367" i="1"/>
  <c r="AV366" i="1"/>
  <c r="AW364" i="1"/>
  <c r="AW363" i="1" s="1"/>
  <c r="AV364" i="1"/>
  <c r="AU364" i="1"/>
  <c r="AU363" i="1"/>
  <c r="AW360" i="1"/>
  <c r="AV360" i="1"/>
  <c r="AU360" i="1"/>
  <c r="AW358" i="1"/>
  <c r="AV358" i="1"/>
  <c r="AU358" i="1"/>
  <c r="AW356" i="1"/>
  <c r="AV356" i="1"/>
  <c r="AU356" i="1"/>
  <c r="AW353" i="1"/>
  <c r="AV353" i="1"/>
  <c r="AV352" i="1" s="1"/>
  <c r="AU353" i="1"/>
  <c r="AW352" i="1"/>
  <c r="AW350" i="1"/>
  <c r="AV350" i="1"/>
  <c r="AU350" i="1"/>
  <c r="AW348" i="1"/>
  <c r="AV348" i="1"/>
  <c r="AU348" i="1"/>
  <c r="AW346" i="1"/>
  <c r="AV346" i="1"/>
  <c r="AU346" i="1"/>
  <c r="AW343" i="1"/>
  <c r="AV343" i="1"/>
  <c r="AU343" i="1"/>
  <c r="AW341" i="1"/>
  <c r="AW340" i="1" s="1"/>
  <c r="AV341" i="1"/>
  <c r="AU341" i="1"/>
  <c r="AW336" i="1"/>
  <c r="AV336" i="1"/>
  <c r="AU336" i="1"/>
  <c r="AV335" i="1"/>
  <c r="AV334" i="1" s="1"/>
  <c r="AU335" i="1"/>
  <c r="AW331" i="1"/>
  <c r="AV331" i="1"/>
  <c r="AU331" i="1"/>
  <c r="AU330" i="1" s="1"/>
  <c r="AW330" i="1"/>
  <c r="AV330" i="1"/>
  <c r="AW328" i="1"/>
  <c r="AV328" i="1"/>
  <c r="AU328" i="1"/>
  <c r="AU327" i="1" s="1"/>
  <c r="AV327" i="1"/>
  <c r="AW325" i="1"/>
  <c r="AV325" i="1"/>
  <c r="AU325" i="1"/>
  <c r="AW323" i="1"/>
  <c r="AV323" i="1"/>
  <c r="AU323" i="1"/>
  <c r="AU322" i="1" s="1"/>
  <c r="AW320" i="1"/>
  <c r="AW319" i="1" s="1"/>
  <c r="AV320" i="1"/>
  <c r="AU320" i="1"/>
  <c r="AW317" i="1"/>
  <c r="AV317" i="1"/>
  <c r="AV316" i="1" s="1"/>
  <c r="AU317" i="1"/>
  <c r="AW316" i="1"/>
  <c r="AW314" i="1"/>
  <c r="AV314" i="1"/>
  <c r="AU314" i="1"/>
  <c r="AW312" i="1"/>
  <c r="AV312" i="1"/>
  <c r="AV311" i="1" s="1"/>
  <c r="AU312" i="1"/>
  <c r="AW311" i="1"/>
  <c r="AW309" i="1"/>
  <c r="AV309" i="1"/>
  <c r="AU309" i="1"/>
  <c r="AU308" i="1" s="1"/>
  <c r="AW308" i="1"/>
  <c r="AV308" i="1"/>
  <c r="AW306" i="1"/>
  <c r="AV306" i="1"/>
  <c r="AU306" i="1"/>
  <c r="AV305" i="1"/>
  <c r="AU305" i="1"/>
  <c r="AW303" i="1"/>
  <c r="AW302" i="1" s="1"/>
  <c r="AV303" i="1"/>
  <c r="AU303" i="1"/>
  <c r="AU302" i="1" s="1"/>
  <c r="AW300" i="1"/>
  <c r="AW299" i="1" s="1"/>
  <c r="AV300" i="1"/>
  <c r="AV299" i="1" s="1"/>
  <c r="AU300" i="1"/>
  <c r="AW297" i="1"/>
  <c r="AV297" i="1"/>
  <c r="AU297" i="1"/>
  <c r="AU296" i="1" s="1"/>
  <c r="AW296" i="1"/>
  <c r="AV296" i="1"/>
  <c r="AW292" i="1"/>
  <c r="AW291" i="1" s="1"/>
  <c r="AV292" i="1"/>
  <c r="AV291" i="1" s="1"/>
  <c r="AU292" i="1"/>
  <c r="AW289" i="1"/>
  <c r="AV289" i="1"/>
  <c r="AU289" i="1"/>
  <c r="AU288" i="1" s="1"/>
  <c r="AW288" i="1"/>
  <c r="AV288" i="1"/>
  <c r="AW286" i="1"/>
  <c r="AV286" i="1"/>
  <c r="AV285" i="1" s="1"/>
  <c r="AU286" i="1"/>
  <c r="AU285" i="1" s="1"/>
  <c r="AW283" i="1"/>
  <c r="AV283" i="1"/>
  <c r="AV282" i="1"/>
  <c r="AW279" i="1"/>
  <c r="AV279" i="1"/>
  <c r="AU279" i="1"/>
  <c r="AU278" i="1" s="1"/>
  <c r="AW278" i="1"/>
  <c r="AV278" i="1"/>
  <c r="AW276" i="1"/>
  <c r="AV276" i="1"/>
  <c r="AU276" i="1"/>
  <c r="AV275" i="1"/>
  <c r="AU275" i="1"/>
  <c r="AW273" i="1"/>
  <c r="AW272" i="1" s="1"/>
  <c r="AV273" i="1"/>
  <c r="AU273" i="1"/>
  <c r="AW270" i="1"/>
  <c r="AV270" i="1"/>
  <c r="AV269" i="1" s="1"/>
  <c r="AU270" i="1"/>
  <c r="AW269" i="1"/>
  <c r="AW266" i="1"/>
  <c r="AW265" i="1" s="1"/>
  <c r="AV266" i="1"/>
  <c r="AU266" i="1"/>
  <c r="AU265" i="1" s="1"/>
  <c r="AW263" i="1"/>
  <c r="AW262" i="1" s="1"/>
  <c r="AV263" i="1"/>
  <c r="AV262" i="1" s="1"/>
  <c r="AU263" i="1"/>
  <c r="AW260" i="1"/>
  <c r="AV260" i="1"/>
  <c r="AU260" i="1"/>
  <c r="AU259" i="1" s="1"/>
  <c r="AW259" i="1"/>
  <c r="AV259" i="1"/>
  <c r="AW257" i="1"/>
  <c r="AV257" i="1"/>
  <c r="AU257" i="1"/>
  <c r="AV256" i="1"/>
  <c r="AU256" i="1"/>
  <c r="AW254" i="1"/>
  <c r="AW253" i="1" s="1"/>
  <c r="AV254" i="1"/>
  <c r="AU254" i="1"/>
  <c r="AU253" i="1"/>
  <c r="AW251" i="1"/>
  <c r="AW250" i="1" s="1"/>
  <c r="AV251" i="1"/>
  <c r="AV250" i="1" s="1"/>
  <c r="AU251" i="1"/>
  <c r="AW248" i="1"/>
  <c r="AV248" i="1"/>
  <c r="AU248" i="1"/>
  <c r="AV247" i="1"/>
  <c r="AU247" i="1"/>
  <c r="AW245" i="1"/>
  <c r="AV245" i="1"/>
  <c r="AU245" i="1"/>
  <c r="AU244" i="1"/>
  <c r="AW242" i="1"/>
  <c r="AW241" i="1" s="1"/>
  <c r="AV242" i="1"/>
  <c r="AU242" i="1"/>
  <c r="AW238" i="1"/>
  <c r="AV238" i="1"/>
  <c r="AU238" i="1"/>
  <c r="AU237" i="1"/>
  <c r="AW235" i="1"/>
  <c r="AW234" i="1" s="1"/>
  <c r="AV235" i="1"/>
  <c r="AU235" i="1"/>
  <c r="AW232" i="1"/>
  <c r="AV232" i="1"/>
  <c r="AV231" i="1" s="1"/>
  <c r="AU232" i="1"/>
  <c r="AW229" i="1"/>
  <c r="AV229" i="1"/>
  <c r="AU229" i="1"/>
  <c r="AV228" i="1"/>
  <c r="AU228" i="1"/>
  <c r="AW226" i="1"/>
  <c r="AV226" i="1"/>
  <c r="AU226" i="1"/>
  <c r="AU225" i="1"/>
  <c r="AU223" i="1"/>
  <c r="AW223" i="1"/>
  <c r="AV223" i="1"/>
  <c r="AW220" i="1"/>
  <c r="AW219" i="1" s="1"/>
  <c r="AV220" i="1"/>
  <c r="AU220" i="1"/>
  <c r="AW217" i="1"/>
  <c r="AW216" i="1" s="1"/>
  <c r="AV217" i="1"/>
  <c r="AV216" i="1" s="1"/>
  <c r="AU217" i="1"/>
  <c r="AU214" i="1"/>
  <c r="AU213" i="1"/>
  <c r="AW208" i="1"/>
  <c r="AV208" i="1"/>
  <c r="AU208" i="1"/>
  <c r="AW206" i="1"/>
  <c r="AV206" i="1"/>
  <c r="AU206" i="1"/>
  <c r="AW205" i="1"/>
  <c r="AW203" i="1"/>
  <c r="AV203" i="1"/>
  <c r="AV202" i="1" s="1"/>
  <c r="AU203" i="1"/>
  <c r="AU202" i="1" s="1"/>
  <c r="AW202" i="1"/>
  <c r="AW200" i="1"/>
  <c r="AV200" i="1"/>
  <c r="AU200" i="1"/>
  <c r="AW198" i="1"/>
  <c r="AV198" i="1"/>
  <c r="AU198" i="1"/>
  <c r="AW196" i="1"/>
  <c r="AW195" i="1" s="1"/>
  <c r="AV196" i="1"/>
  <c r="AV195" i="1" s="1"/>
  <c r="AU196" i="1"/>
  <c r="AW192" i="1"/>
  <c r="AW191" i="1" s="1"/>
  <c r="AV192" i="1"/>
  <c r="AU192" i="1"/>
  <c r="AU191" i="1"/>
  <c r="AW189" i="1"/>
  <c r="AW188" i="1" s="1"/>
  <c r="AV189" i="1"/>
  <c r="AV188" i="1" s="1"/>
  <c r="AU189" i="1"/>
  <c r="AW186" i="1"/>
  <c r="AW185" i="1" s="1"/>
  <c r="AV186" i="1"/>
  <c r="AV185" i="1" s="1"/>
  <c r="AU186" i="1"/>
  <c r="AU185" i="1" s="1"/>
  <c r="AW183" i="1"/>
  <c r="AV183" i="1"/>
  <c r="AU183" i="1"/>
  <c r="AV182" i="1"/>
  <c r="AU182" i="1"/>
  <c r="AW180" i="1"/>
  <c r="AV180" i="1"/>
  <c r="AU180" i="1"/>
  <c r="AW179" i="1"/>
  <c r="AW177" i="1"/>
  <c r="AV177" i="1"/>
  <c r="AU177" i="1"/>
  <c r="AW176" i="1"/>
  <c r="AW174" i="1"/>
  <c r="AV174" i="1"/>
  <c r="AV173" i="1" s="1"/>
  <c r="AU174" i="1"/>
  <c r="AW173" i="1"/>
  <c r="AW170" i="1"/>
  <c r="AW169" i="1" s="1"/>
  <c r="AV170" i="1"/>
  <c r="AU170" i="1"/>
  <c r="AW167" i="1"/>
  <c r="AV167" i="1"/>
  <c r="AU167" i="1"/>
  <c r="AW164" i="1"/>
  <c r="AV164" i="1"/>
  <c r="AU164" i="1"/>
  <c r="AW162" i="1"/>
  <c r="AW161" i="1" s="1"/>
  <c r="AV162" i="1"/>
  <c r="AU162" i="1"/>
  <c r="AW158" i="1"/>
  <c r="AV158" i="1"/>
  <c r="AU158" i="1"/>
  <c r="AW156" i="1"/>
  <c r="AV156" i="1"/>
  <c r="AU156" i="1"/>
  <c r="AU154" i="1"/>
  <c r="AU153" i="1"/>
  <c r="AW151" i="1"/>
  <c r="AV151" i="1"/>
  <c r="AU151" i="1"/>
  <c r="AW148" i="1"/>
  <c r="AV148" i="1"/>
  <c r="AU148" i="1"/>
  <c r="AW146" i="1"/>
  <c r="AV146" i="1"/>
  <c r="AU146" i="1"/>
  <c r="AW143" i="1"/>
  <c r="AW140" i="1" s="1"/>
  <c r="AV143" i="1"/>
  <c r="AV140" i="1" s="1"/>
  <c r="AU143" i="1"/>
  <c r="AU140" i="1" s="1"/>
  <c r="AW137" i="1"/>
  <c r="AV137" i="1"/>
  <c r="AU137" i="1"/>
  <c r="AU136" i="1"/>
  <c r="AW134" i="1"/>
  <c r="AW133" i="1" s="1"/>
  <c r="AV134" i="1"/>
  <c r="AU134" i="1"/>
  <c r="AW131" i="1"/>
  <c r="AV131" i="1"/>
  <c r="AV130" i="1" s="1"/>
  <c r="AU131" i="1"/>
  <c r="AW128" i="1"/>
  <c r="AV128" i="1"/>
  <c r="AV127" i="1" s="1"/>
  <c r="AU128" i="1"/>
  <c r="AW125" i="1"/>
  <c r="AV125" i="1"/>
  <c r="AU125" i="1"/>
  <c r="AU124" i="1"/>
  <c r="AW122" i="1"/>
  <c r="AW121" i="1" s="1"/>
  <c r="AV122" i="1"/>
  <c r="AU122" i="1"/>
  <c r="AW119" i="1"/>
  <c r="AV119" i="1"/>
  <c r="AV118" i="1" s="1"/>
  <c r="AU119" i="1"/>
  <c r="AW116" i="1"/>
  <c r="AV116" i="1"/>
  <c r="AV115" i="1" s="1"/>
  <c r="AU116" i="1"/>
  <c r="AW115" i="1"/>
  <c r="AW113" i="1"/>
  <c r="AV113" i="1"/>
  <c r="AU113" i="1"/>
  <c r="AW109" i="1"/>
  <c r="AV109" i="1"/>
  <c r="AU109" i="1"/>
  <c r="AU108" i="1" s="1"/>
  <c r="AW105" i="1"/>
  <c r="AV105" i="1"/>
  <c r="AU105" i="1"/>
  <c r="AU104" i="1" s="1"/>
  <c r="AU102" i="1"/>
  <c r="AU101" i="1" s="1"/>
  <c r="AW99" i="1"/>
  <c r="AW98" i="1" s="1"/>
  <c r="AV99" i="1"/>
  <c r="AU99" i="1"/>
  <c r="AW96" i="1"/>
  <c r="AW95" i="1" s="1"/>
  <c r="AV96" i="1"/>
  <c r="AU96" i="1"/>
  <c r="AV95" i="1"/>
  <c r="AW93" i="1"/>
  <c r="AV93" i="1"/>
  <c r="AV92" i="1" s="1"/>
  <c r="AU93" i="1"/>
  <c r="AU92" i="1"/>
  <c r="AW90" i="1"/>
  <c r="AV90" i="1"/>
  <c r="AU90" i="1"/>
  <c r="AU89" i="1" s="1"/>
  <c r="AW87" i="1"/>
  <c r="AW86" i="1" s="1"/>
  <c r="AV87" i="1"/>
  <c r="AU87" i="1"/>
  <c r="AW84" i="1"/>
  <c r="AW83" i="1" s="1"/>
  <c r="AV84" i="1"/>
  <c r="AV83" i="1" s="1"/>
  <c r="AU84" i="1"/>
  <c r="AW81" i="1"/>
  <c r="AV81" i="1"/>
  <c r="AV80" i="1" s="1"/>
  <c r="AU81" i="1"/>
  <c r="AU80" i="1" s="1"/>
  <c r="AW78" i="1"/>
  <c r="AV78" i="1"/>
  <c r="AU78" i="1"/>
  <c r="AU77" i="1" s="1"/>
  <c r="AW75" i="1"/>
  <c r="AV75" i="1"/>
  <c r="AU75" i="1"/>
  <c r="AW74" i="1"/>
  <c r="AW72" i="1"/>
  <c r="AV72" i="1"/>
  <c r="AV71" i="1" s="1"/>
  <c r="AU72" i="1"/>
  <c r="AW71" i="1"/>
  <c r="AW69" i="1"/>
  <c r="AV69" i="1"/>
  <c r="AV68" i="1" s="1"/>
  <c r="AU69" i="1"/>
  <c r="AU68" i="1"/>
  <c r="AW66" i="1"/>
  <c r="AV66" i="1"/>
  <c r="AU66" i="1"/>
  <c r="AW63" i="1"/>
  <c r="AW62" i="1" s="1"/>
  <c r="AV63" i="1"/>
  <c r="AU63" i="1"/>
  <c r="AW60" i="1"/>
  <c r="AV60" i="1"/>
  <c r="AV59" i="1" s="1"/>
  <c r="AU60" i="1"/>
  <c r="AW57" i="1"/>
  <c r="AV57" i="1"/>
  <c r="AU57" i="1"/>
  <c r="AU56" i="1"/>
  <c r="AW54" i="1"/>
  <c r="AV54" i="1"/>
  <c r="AU54" i="1"/>
  <c r="AW51" i="1"/>
  <c r="AW50" i="1" s="1"/>
  <c r="AV51" i="1"/>
  <c r="AU51" i="1"/>
  <c r="AW48" i="1"/>
  <c r="AV48" i="1"/>
  <c r="AV47" i="1" s="1"/>
  <c r="AU48" i="1"/>
  <c r="AW45" i="1"/>
  <c r="AW44" i="1" s="1"/>
  <c r="AV45" i="1"/>
  <c r="AV44" i="1" s="1"/>
  <c r="AU45" i="1"/>
  <c r="AU42" i="1"/>
  <c r="AU41" i="1" s="1"/>
  <c r="AW41" i="1"/>
  <c r="AV41" i="1"/>
  <c r="AW38" i="1"/>
  <c r="AV38" i="1"/>
  <c r="AU38" i="1"/>
  <c r="AU37" i="1"/>
  <c r="AW35" i="1"/>
  <c r="AV35" i="1"/>
  <c r="AU35" i="1"/>
  <c r="AW34" i="1"/>
  <c r="AW32" i="1"/>
  <c r="AW31" i="1" s="1"/>
  <c r="AV32" i="1"/>
  <c r="AV31" i="1" s="1"/>
  <c r="AU32" i="1"/>
  <c r="AW29" i="1"/>
  <c r="AV29" i="1"/>
  <c r="AV28" i="1" s="1"/>
  <c r="AU29" i="1"/>
  <c r="AW26" i="1"/>
  <c r="AV26" i="1"/>
  <c r="AU26" i="1"/>
  <c r="AW23" i="1"/>
  <c r="AV23" i="1"/>
  <c r="AU23" i="1"/>
  <c r="AW22" i="1"/>
  <c r="AW20" i="1"/>
  <c r="AV20" i="1"/>
  <c r="AU20" i="1"/>
  <c r="AW19" i="1"/>
  <c r="AW345" i="1" l="1"/>
  <c r="AW355" i="1"/>
  <c r="AU430" i="1"/>
  <c r="AU377" i="1"/>
  <c r="AV205" i="1"/>
  <c r="AW231" i="1"/>
  <c r="AU319" i="1"/>
  <c r="AU388" i="1"/>
  <c r="AV423" i="1"/>
  <c r="AV444" i="1"/>
  <c r="AW451" i="1"/>
  <c r="AW538" i="1"/>
  <c r="AV604" i="1"/>
  <c r="AV616" i="1"/>
  <c r="AW593" i="1"/>
  <c r="AV471" i="1"/>
  <c r="AW566" i="1"/>
  <c r="AU580" i="1"/>
  <c r="AV455" i="1"/>
  <c r="AV454" i="1" s="1"/>
  <c r="AV474" i="1"/>
  <c r="AW627" i="1"/>
  <c r="AU633" i="1"/>
  <c r="AW685" i="1"/>
  <c r="AV636" i="1"/>
  <c r="AV644" i="1"/>
  <c r="AW667" i="1"/>
  <c r="AU569" i="1"/>
  <c r="AW619" i="1"/>
  <c r="AV670" i="1"/>
  <c r="AW809" i="1"/>
  <c r="AV820" i="1"/>
  <c r="AV828" i="1"/>
  <c r="AU661" i="1"/>
  <c r="AW738" i="1"/>
  <c r="AV751" i="1"/>
  <c r="AW770" i="1"/>
  <c r="AU804" i="1"/>
  <c r="AV815" i="1"/>
  <c r="AU828" i="1"/>
  <c r="AU823" i="1"/>
  <c r="AU471" i="1"/>
  <c r="AU448" i="1"/>
  <c r="AU272" i="1"/>
  <c r="AV56" i="1"/>
  <c r="AW118" i="1"/>
  <c r="AV104" i="1"/>
  <c r="AW47" i="1"/>
  <c r="AW59" i="1"/>
  <c r="AW130" i="1"/>
  <c r="AU127" i="1"/>
  <c r="AU65" i="1"/>
  <c r="AU25" i="1"/>
  <c r="AU770" i="1"/>
  <c r="AU738" i="1"/>
  <c r="AU468" i="1"/>
  <c r="AU396" i="1"/>
  <c r="AU391" i="1"/>
  <c r="AU366" i="1"/>
  <c r="AU145" i="1"/>
  <c r="AU53" i="1"/>
  <c r="AU28" i="1"/>
  <c r="AW53" i="1"/>
  <c r="AU59" i="1"/>
  <c r="AU95" i="1"/>
  <c r="AV194" i="1"/>
  <c r="AU31" i="1"/>
  <c r="AU44" i="1"/>
  <c r="AU71" i="1"/>
  <c r="AW77" i="1"/>
  <c r="AV86" i="1"/>
  <c r="AV133" i="1"/>
  <c r="AV161" i="1"/>
  <c r="AV169" i="1"/>
  <c r="AV219" i="1"/>
  <c r="AU222" i="1"/>
  <c r="AV62" i="1"/>
  <c r="AV98" i="1"/>
  <c r="AU118" i="1"/>
  <c r="AW124" i="1"/>
  <c r="AW145" i="1"/>
  <c r="AV176" i="1"/>
  <c r="AW182" i="1"/>
  <c r="AV191" i="1"/>
  <c r="AW194" i="1"/>
  <c r="AU205" i="1"/>
  <c r="AU216" i="1"/>
  <c r="AV19" i="1"/>
  <c r="AW25" i="1"/>
  <c r="AV34" i="1"/>
  <c r="AU47" i="1"/>
  <c r="AW65" i="1"/>
  <c r="AW108" i="1"/>
  <c r="AV121" i="1"/>
  <c r="AV22" i="1"/>
  <c r="AW37" i="1"/>
  <c r="AV50" i="1"/>
  <c r="AU83" i="1"/>
  <c r="AV74" i="1"/>
  <c r="AW89" i="1"/>
  <c r="AU115" i="1"/>
  <c r="AU130" i="1"/>
  <c r="AW136" i="1"/>
  <c r="AU173" i="1"/>
  <c r="AV179" i="1"/>
  <c r="AU188" i="1"/>
  <c r="AU195" i="1"/>
  <c r="AW282" i="1"/>
  <c r="AW322" i="1"/>
  <c r="AW335" i="1"/>
  <c r="AU355" i="1"/>
  <c r="AU593" i="1"/>
  <c r="AU19" i="1"/>
  <c r="AU22" i="1"/>
  <c r="AV25" i="1"/>
  <c r="AW28" i="1"/>
  <c r="AU34" i="1"/>
  <c r="AV37" i="1"/>
  <c r="AU50" i="1"/>
  <c r="AV53" i="1"/>
  <c r="AW56" i="1"/>
  <c r="AU62" i="1"/>
  <c r="AV65" i="1"/>
  <c r="AW68" i="1"/>
  <c r="AU74" i="1"/>
  <c r="AV77" i="1"/>
  <c r="AW80" i="1"/>
  <c r="AU86" i="1"/>
  <c r="AV89" i="1"/>
  <c r="AW92" i="1"/>
  <c r="AU98" i="1"/>
  <c r="AW104" i="1"/>
  <c r="AV108" i="1"/>
  <c r="AU121" i="1"/>
  <c r="AV124" i="1"/>
  <c r="AW127" i="1"/>
  <c r="AU133" i="1"/>
  <c r="AV136" i="1"/>
  <c r="AV145" i="1"/>
  <c r="AV153" i="1"/>
  <c r="AW160" i="1"/>
  <c r="AU161" i="1"/>
  <c r="AU169" i="1"/>
  <c r="AV172" i="1"/>
  <c r="AU176" i="1"/>
  <c r="AU179" i="1"/>
  <c r="AU219" i="1"/>
  <c r="AV222" i="1"/>
  <c r="AV225" i="1"/>
  <c r="AW228" i="1"/>
  <c r="AU234" i="1"/>
  <c r="AV237" i="1"/>
  <c r="AU241" i="1"/>
  <c r="AV244" i="1"/>
  <c r="AW247" i="1"/>
  <c r="AU262" i="1"/>
  <c r="AU269" i="1"/>
  <c r="AV281" i="1"/>
  <c r="AU283" i="1"/>
  <c r="AW285" i="1"/>
  <c r="AW305" i="1"/>
  <c r="AV340" i="1"/>
  <c r="AV345" i="1"/>
  <c r="AU372" i="1"/>
  <c r="AW391" i="1"/>
  <c r="AU395" i="1"/>
  <c r="AW396" i="1"/>
  <c r="AW401" i="1"/>
  <c r="AW406" i="1"/>
  <c r="AU447" i="1"/>
  <c r="AU456" i="1"/>
  <c r="AV265" i="1"/>
  <c r="AU352" i="1"/>
  <c r="AV416" i="1"/>
  <c r="AV438" i="1"/>
  <c r="AW455" i="1"/>
  <c r="AU465" i="1"/>
  <c r="AW480" i="1"/>
  <c r="AW153" i="1"/>
  <c r="AW222" i="1"/>
  <c r="AW225" i="1"/>
  <c r="AU231" i="1"/>
  <c r="AV234" i="1"/>
  <c r="AW237" i="1"/>
  <c r="AV241" i="1"/>
  <c r="AW244" i="1"/>
  <c r="AU291" i="1"/>
  <c r="AV302" i="1"/>
  <c r="AU311" i="1"/>
  <c r="AV319" i="1"/>
  <c r="AW327" i="1"/>
  <c r="AV355" i="1"/>
  <c r="AW366" i="1"/>
  <c r="AU385" i="1"/>
  <c r="AV388" i="1"/>
  <c r="AW411" i="1"/>
  <c r="AW416" i="1"/>
  <c r="AU437" i="1"/>
  <c r="AV447" i="1"/>
  <c r="AW448" i="1"/>
  <c r="AW471" i="1"/>
  <c r="AU477" i="1"/>
  <c r="AU529" i="1"/>
  <c r="AV529" i="1"/>
  <c r="AW556" i="1"/>
  <c r="AU598" i="1"/>
  <c r="AV610" i="1"/>
  <c r="AV658" i="1"/>
  <c r="AV272" i="1"/>
  <c r="AV268" i="1" s="1"/>
  <c r="AU250" i="1"/>
  <c r="AV253" i="1"/>
  <c r="AW256" i="1"/>
  <c r="AW275" i="1"/>
  <c r="AV295" i="1"/>
  <c r="AU299" i="1"/>
  <c r="AU316" i="1"/>
  <c r="AV322" i="1"/>
  <c r="AU334" i="1"/>
  <c r="AU340" i="1"/>
  <c r="AU345" i="1"/>
  <c r="AV363" i="1"/>
  <c r="AW377" i="1"/>
  <c r="AV396" i="1"/>
  <c r="AV401" i="1"/>
  <c r="AV406" i="1"/>
  <c r="AU420" i="1"/>
  <c r="AU423" i="1"/>
  <c r="AV437" i="1"/>
  <c r="AW441" i="1"/>
  <c r="AU460" i="1"/>
  <c r="AV468" i="1"/>
  <c r="AU539" i="1"/>
  <c r="AV539" i="1"/>
  <c r="AV583" i="1"/>
  <c r="AV593" i="1"/>
  <c r="AW474" i="1"/>
  <c r="AU480" i="1"/>
  <c r="AV491" i="1"/>
  <c r="AU502" i="1"/>
  <c r="AV508" i="1"/>
  <c r="AV526" i="1"/>
  <c r="AV549" i="1"/>
  <c r="AV569" i="1"/>
  <c r="AU556" i="1"/>
  <c r="AV485" i="1"/>
  <c r="AV518" i="1"/>
  <c r="AW548" i="1"/>
  <c r="AW604" i="1"/>
  <c r="AW613" i="1"/>
  <c r="AV650" i="1"/>
  <c r="AW661" i="1"/>
  <c r="AU694" i="1"/>
  <c r="AU712" i="1"/>
  <c r="AV748" i="1"/>
  <c r="AW751" i="1"/>
  <c r="AU767" i="1"/>
  <c r="AW502" i="1"/>
  <c r="AU630" i="1"/>
  <c r="AV633" i="1"/>
  <c r="AW636" i="1"/>
  <c r="AW644" i="1"/>
  <c r="AU670" i="1"/>
  <c r="AU688" i="1"/>
  <c r="AV694" i="1"/>
  <c r="AV712" i="1"/>
  <c r="AV738" i="1"/>
  <c r="AW828" i="1"/>
  <c r="AV679" i="1"/>
  <c r="AW682" i="1"/>
  <c r="AW695" i="1"/>
  <c r="AU610" i="1"/>
  <c r="AV613" i="1"/>
  <c r="AW616" i="1"/>
  <c r="AW624" i="1"/>
  <c r="AU623" i="1"/>
  <c r="AU650" i="1"/>
  <c r="AU658" i="1"/>
  <c r="AV661" i="1"/>
  <c r="AW664" i="1"/>
  <c r="AU675" i="1"/>
  <c r="AW712" i="1"/>
  <c r="AU745" i="1"/>
  <c r="AW823" i="1"/>
  <c r="AU736" i="1"/>
  <c r="AV758" i="1"/>
  <c r="AW761" i="1"/>
  <c r="AU790" i="1"/>
  <c r="AV793" i="1"/>
  <c r="AW815" i="1"/>
  <c r="AW833" i="1"/>
  <c r="AW706" i="1"/>
  <c r="AU722" i="1"/>
  <c r="AV735" i="1"/>
  <c r="AU751" i="1"/>
  <c r="AU780" i="1"/>
  <c r="AW796" i="1"/>
  <c r="AW801" i="1"/>
  <c r="AV770" i="1"/>
  <c r="AW820" i="1"/>
  <c r="AO737" i="1"/>
  <c r="AO284" i="1"/>
  <c r="AO224" i="1"/>
  <c r="AO178" i="1"/>
  <c r="AO117" i="1"/>
  <c r="AO46" i="1"/>
  <c r="AO21" i="1"/>
  <c r="AU139" i="1" l="1"/>
  <c r="AW501" i="1"/>
  <c r="AV643" i="1"/>
  <c r="AU501" i="1"/>
  <c r="AV395" i="1"/>
  <c r="AW459" i="1"/>
  <c r="AU268" i="1"/>
  <c r="AW240" i="1"/>
  <c r="AU18" i="1"/>
  <c r="AU339" i="1"/>
  <c r="AV212" i="1"/>
  <c r="AU643" i="1"/>
  <c r="AW623" i="1"/>
  <c r="AV623" i="1"/>
  <c r="AV548" i="1"/>
  <c r="AW437" i="1"/>
  <c r="AV655" i="1"/>
  <c r="AV339" i="1"/>
  <c r="AW212" i="1"/>
  <c r="AW376" i="1"/>
  <c r="AU212" i="1"/>
  <c r="AV139" i="1"/>
  <c r="AW18" i="1"/>
  <c r="AU194" i="1"/>
  <c r="AU107" i="1"/>
  <c r="AV705" i="1"/>
  <c r="AV556" i="1"/>
  <c r="AU240" i="1"/>
  <c r="AU455" i="1"/>
  <c r="AV459" i="1"/>
  <c r="AW172" i="1"/>
  <c r="AV160" i="1"/>
  <c r="AW655" i="1"/>
  <c r="AW694" i="1"/>
  <c r="AW675" i="1"/>
  <c r="AU655" i="1"/>
  <c r="AV675" i="1"/>
  <c r="AV522" i="1"/>
  <c r="AV538" i="1"/>
  <c r="AU416" i="1"/>
  <c r="AW339" i="1"/>
  <c r="AV240" i="1"/>
  <c r="AU522" i="1"/>
  <c r="AW447" i="1"/>
  <c r="AU282" i="1"/>
  <c r="AU160" i="1"/>
  <c r="AV107" i="1"/>
  <c r="AU376" i="1"/>
  <c r="AW334" i="1"/>
  <c r="AW295" i="1"/>
  <c r="AV40" i="1"/>
  <c r="AV18" i="1"/>
  <c r="AW139" i="1"/>
  <c r="AU40" i="1"/>
  <c r="AW40" i="1"/>
  <c r="AW705" i="1"/>
  <c r="AU735" i="1"/>
  <c r="AU603" i="1"/>
  <c r="AW643" i="1"/>
  <c r="AW603" i="1"/>
  <c r="AV517" i="1"/>
  <c r="AV507" i="1"/>
  <c r="AU538" i="1"/>
  <c r="AU459" i="1"/>
  <c r="AV603" i="1"/>
  <c r="AV376" i="1"/>
  <c r="AU295" i="1"/>
  <c r="AW454" i="1"/>
  <c r="AV415" i="1"/>
  <c r="AW268" i="1"/>
  <c r="AW395" i="1"/>
  <c r="AW281" i="1"/>
  <c r="AU172" i="1"/>
  <c r="AW107" i="1"/>
  <c r="AO457" i="1"/>
  <c r="AO776" i="1"/>
  <c r="AU654" i="1" l="1"/>
  <c r="AW211" i="1"/>
  <c r="AU705" i="1"/>
  <c r="AU500" i="1"/>
  <c r="AU281" i="1"/>
  <c r="AV500" i="1"/>
  <c r="AU415" i="1"/>
  <c r="AW654" i="1"/>
  <c r="AW17" i="1"/>
  <c r="AV654" i="1"/>
  <c r="AV17" i="1"/>
  <c r="AW415" i="1"/>
  <c r="AU454" i="1"/>
  <c r="AV211" i="1"/>
  <c r="AU17" i="1"/>
  <c r="AW500" i="1"/>
  <c r="AO827" i="1"/>
  <c r="AO826" i="1" s="1"/>
  <c r="AW16" i="1" l="1"/>
  <c r="AU211" i="1"/>
  <c r="AV16" i="1"/>
  <c r="AP631" i="1"/>
  <c r="AP630" i="1" s="1"/>
  <c r="AS630" i="1" s="1"/>
  <c r="AY630" i="1" s="1"/>
  <c r="AQ631" i="1"/>
  <c r="AQ630" i="1" s="1"/>
  <c r="AT630" i="1" s="1"/>
  <c r="AZ630" i="1" s="1"/>
  <c r="AO631" i="1"/>
  <c r="AR631" i="1" s="1"/>
  <c r="AX631" i="1" s="1"/>
  <c r="AO630" i="1"/>
  <c r="AR630" i="1" s="1"/>
  <c r="AX630" i="1" s="1"/>
  <c r="AR632" i="1"/>
  <c r="AX632" i="1" s="1"/>
  <c r="AS632" i="1"/>
  <c r="AY632" i="1" s="1"/>
  <c r="AT632" i="1"/>
  <c r="AZ632" i="1" s="1"/>
  <c r="AS373" i="1"/>
  <c r="AY373" i="1" s="1"/>
  <c r="AR374" i="1"/>
  <c r="AX374" i="1" s="1"/>
  <c r="AS374" i="1"/>
  <c r="AY374" i="1" s="1"/>
  <c r="AT374" i="1"/>
  <c r="AZ374" i="1" s="1"/>
  <c r="AP373" i="1"/>
  <c r="AP372" i="1" s="1"/>
  <c r="AQ373" i="1"/>
  <c r="AQ372" i="1" s="1"/>
  <c r="AT372" i="1" s="1"/>
  <c r="AZ372" i="1" s="1"/>
  <c r="AO373" i="1"/>
  <c r="AR373" i="1" s="1"/>
  <c r="AX373" i="1" s="1"/>
  <c r="AO372" i="1"/>
  <c r="AR372" i="1" s="1"/>
  <c r="AX372" i="1" s="1"/>
  <c r="AO207" i="1"/>
  <c r="AT373" i="1" l="1"/>
  <c r="AZ373" i="1" s="1"/>
  <c r="AU16" i="1"/>
  <c r="AU838" i="1" s="1"/>
  <c r="AV838" i="1"/>
  <c r="AW838" i="1"/>
  <c r="AT631" i="1"/>
  <c r="AZ631" i="1" s="1"/>
  <c r="AS631" i="1"/>
  <c r="AY631" i="1" s="1"/>
  <c r="AS372" i="1"/>
  <c r="AY372" i="1" s="1"/>
  <c r="AP143" i="1"/>
  <c r="AP140" i="1" s="1"/>
  <c r="AS140" i="1" s="1"/>
  <c r="AY140" i="1" s="1"/>
  <c r="AQ143" i="1"/>
  <c r="AQ140" i="1" s="1"/>
  <c r="AT140" i="1" s="1"/>
  <c r="AZ140" i="1" s="1"/>
  <c r="AO143" i="1"/>
  <c r="AR143" i="1" s="1"/>
  <c r="AX143" i="1" s="1"/>
  <c r="AR144" i="1"/>
  <c r="AX144" i="1" s="1"/>
  <c r="AS144" i="1"/>
  <c r="AY144" i="1" s="1"/>
  <c r="AT144" i="1"/>
  <c r="AZ144" i="1" s="1"/>
  <c r="AT143" i="1" l="1"/>
  <c r="AZ143" i="1" s="1"/>
  <c r="AO140" i="1"/>
  <c r="AS143" i="1"/>
  <c r="AY143" i="1" s="1"/>
  <c r="AP733" i="1"/>
  <c r="AQ733" i="1"/>
  <c r="AO733" i="1"/>
  <c r="AP572" i="1"/>
  <c r="AQ572" i="1"/>
  <c r="AO572" i="1"/>
  <c r="AQ834" i="1"/>
  <c r="AQ833" i="1" s="1"/>
  <c r="AP834" i="1"/>
  <c r="AP833" i="1" s="1"/>
  <c r="AO834" i="1"/>
  <c r="AQ831" i="1"/>
  <c r="AP831" i="1"/>
  <c r="AO831" i="1"/>
  <c r="AQ829" i="1"/>
  <c r="AQ828" i="1" s="1"/>
  <c r="AP829" i="1"/>
  <c r="AO829" i="1"/>
  <c r="AQ826" i="1"/>
  <c r="AP826" i="1"/>
  <c r="AP823" i="1" s="1"/>
  <c r="AQ824" i="1"/>
  <c r="AP824" i="1"/>
  <c r="AO824" i="1"/>
  <c r="AQ823" i="1"/>
  <c r="AQ821" i="1"/>
  <c r="AP821" i="1"/>
  <c r="AO821" i="1"/>
  <c r="AO820" i="1" s="1"/>
  <c r="AQ818" i="1"/>
  <c r="AP818" i="1"/>
  <c r="AO818" i="1"/>
  <c r="AQ816" i="1"/>
  <c r="AP816" i="1"/>
  <c r="AO816" i="1"/>
  <c r="AQ812" i="1"/>
  <c r="AP812" i="1"/>
  <c r="AO812" i="1"/>
  <c r="AQ810" i="1"/>
  <c r="AP810" i="1"/>
  <c r="AO810" i="1"/>
  <c r="AQ807" i="1"/>
  <c r="AP807" i="1"/>
  <c r="AO807" i="1"/>
  <c r="AQ805" i="1"/>
  <c r="AP805" i="1"/>
  <c r="AP804" i="1" s="1"/>
  <c r="AO805" i="1"/>
  <c r="AO804" i="1" s="1"/>
  <c r="AQ804" i="1"/>
  <c r="AQ802" i="1"/>
  <c r="AP802" i="1"/>
  <c r="AO802" i="1"/>
  <c r="AO801" i="1" s="1"/>
  <c r="AQ799" i="1"/>
  <c r="AP799" i="1"/>
  <c r="AO799" i="1"/>
  <c r="AQ797" i="1"/>
  <c r="AP797" i="1"/>
  <c r="AO797" i="1"/>
  <c r="AQ794" i="1"/>
  <c r="AQ793" i="1" s="1"/>
  <c r="AP794" i="1"/>
  <c r="AO794" i="1"/>
  <c r="AO793" i="1"/>
  <c r="AQ791" i="1"/>
  <c r="AQ790" i="1" s="1"/>
  <c r="AP791" i="1"/>
  <c r="AP790" i="1" s="1"/>
  <c r="AO791" i="1"/>
  <c r="AQ788" i="1"/>
  <c r="AP788" i="1"/>
  <c r="AP787" i="1" s="1"/>
  <c r="AO788" i="1"/>
  <c r="AO787" i="1" s="1"/>
  <c r="AQ785" i="1"/>
  <c r="AP785" i="1"/>
  <c r="AO785" i="1"/>
  <c r="AQ783" i="1"/>
  <c r="AP783" i="1"/>
  <c r="AO783" i="1"/>
  <c r="AQ781" i="1"/>
  <c r="AP781" i="1"/>
  <c r="AO781" i="1"/>
  <c r="AQ778" i="1"/>
  <c r="AP778" i="1"/>
  <c r="AO778" i="1"/>
  <c r="AO777" i="1" s="1"/>
  <c r="AQ777" i="1"/>
  <c r="AP777" i="1"/>
  <c r="AQ775" i="1"/>
  <c r="AP775" i="1"/>
  <c r="AO775" i="1"/>
  <c r="AQ773" i="1"/>
  <c r="AP773" i="1"/>
  <c r="AO773" i="1"/>
  <c r="AQ771" i="1"/>
  <c r="AP771" i="1"/>
  <c r="AO771" i="1"/>
  <c r="AQ768" i="1"/>
  <c r="AQ767" i="1" s="1"/>
  <c r="AP768" i="1"/>
  <c r="AP767" i="1" s="1"/>
  <c r="AO768" i="1"/>
  <c r="AO767" i="1" s="1"/>
  <c r="AQ765" i="1"/>
  <c r="AP765" i="1"/>
  <c r="AP764" i="1" s="1"/>
  <c r="AO765" i="1"/>
  <c r="AO764" i="1" s="1"/>
  <c r="AQ762" i="1"/>
  <c r="AP762" i="1"/>
  <c r="AO762" i="1"/>
  <c r="AQ759" i="1"/>
  <c r="AQ758" i="1" s="1"/>
  <c r="AP759" i="1"/>
  <c r="AO759" i="1"/>
  <c r="AQ756" i="1"/>
  <c r="AP756" i="1"/>
  <c r="AO756" i="1"/>
  <c r="AQ754" i="1"/>
  <c r="AP754" i="1"/>
  <c r="AO754" i="1"/>
  <c r="AQ752" i="1"/>
  <c r="AP752" i="1"/>
  <c r="AO752" i="1"/>
  <c r="AQ749" i="1"/>
  <c r="AQ748" i="1" s="1"/>
  <c r="AP749" i="1"/>
  <c r="AO749" i="1"/>
  <c r="AQ746" i="1"/>
  <c r="AQ745" i="1" s="1"/>
  <c r="AP746" i="1"/>
  <c r="AO746" i="1"/>
  <c r="AO745" i="1" s="1"/>
  <c r="AP745" i="1"/>
  <c r="AQ743" i="1"/>
  <c r="AP743" i="1"/>
  <c r="AO743" i="1"/>
  <c r="AQ741" i="1"/>
  <c r="AP741" i="1"/>
  <c r="AO741" i="1"/>
  <c r="AQ739" i="1"/>
  <c r="AP739" i="1"/>
  <c r="AO739" i="1"/>
  <c r="AQ736" i="1"/>
  <c r="AP736" i="1"/>
  <c r="AP735" i="1" s="1"/>
  <c r="AO736" i="1"/>
  <c r="AO735" i="1" s="1"/>
  <c r="AQ731" i="1"/>
  <c r="AP731" i="1"/>
  <c r="AO731" i="1"/>
  <c r="AQ729" i="1"/>
  <c r="AQ728" i="1" s="1"/>
  <c r="AP729" i="1"/>
  <c r="AO729" i="1"/>
  <c r="AQ725" i="1"/>
  <c r="AP725" i="1"/>
  <c r="AP722" i="1" s="1"/>
  <c r="AO725" i="1"/>
  <c r="AO723" i="1"/>
  <c r="AQ719" i="1"/>
  <c r="AP719" i="1"/>
  <c r="AO719" i="1"/>
  <c r="AQ717" i="1"/>
  <c r="AP717" i="1"/>
  <c r="AO717" i="1"/>
  <c r="AQ715" i="1"/>
  <c r="AP715" i="1"/>
  <c r="AQ713" i="1"/>
  <c r="AP713" i="1"/>
  <c r="AO713" i="1"/>
  <c r="AQ710" i="1"/>
  <c r="AP710" i="1"/>
  <c r="AO710" i="1"/>
  <c r="AP709" i="1"/>
  <c r="AQ707" i="1"/>
  <c r="AQ706" i="1" s="1"/>
  <c r="AP707" i="1"/>
  <c r="AO707" i="1"/>
  <c r="AO706" i="1" s="1"/>
  <c r="AQ701" i="1"/>
  <c r="AP701" i="1"/>
  <c r="AO701" i="1"/>
  <c r="AQ699" i="1"/>
  <c r="AP699" i="1"/>
  <c r="AO699" i="1"/>
  <c r="AQ696" i="1"/>
  <c r="AQ695" i="1" s="1"/>
  <c r="AP696" i="1"/>
  <c r="AO696" i="1"/>
  <c r="AO695" i="1" s="1"/>
  <c r="AQ691" i="1"/>
  <c r="AP691" i="1"/>
  <c r="AO691" i="1"/>
  <c r="AQ689" i="1"/>
  <c r="AP689" i="1"/>
  <c r="AO689" i="1"/>
  <c r="AQ686" i="1"/>
  <c r="AP686" i="1"/>
  <c r="AP685" i="1" s="1"/>
  <c r="AO686" i="1"/>
  <c r="AQ683" i="1"/>
  <c r="AQ682" i="1" s="1"/>
  <c r="AP683" i="1"/>
  <c r="AO683" i="1"/>
  <c r="AO682" i="1" s="1"/>
  <c r="AP682" i="1"/>
  <c r="AQ680" i="1"/>
  <c r="AP680" i="1"/>
  <c r="AP679" i="1" s="1"/>
  <c r="AO680" i="1"/>
  <c r="AO679" i="1"/>
  <c r="AO677" i="1"/>
  <c r="AO676" i="1" s="1"/>
  <c r="AQ676" i="1"/>
  <c r="AP676" i="1"/>
  <c r="AQ673" i="1"/>
  <c r="AP673" i="1"/>
  <c r="AO673" i="1"/>
  <c r="AQ671" i="1"/>
  <c r="AP671" i="1"/>
  <c r="AO671" i="1"/>
  <c r="AQ668" i="1"/>
  <c r="AP668" i="1"/>
  <c r="AP667" i="1" s="1"/>
  <c r="AO668" i="1"/>
  <c r="AQ667" i="1"/>
  <c r="AQ665" i="1"/>
  <c r="AP665" i="1"/>
  <c r="AO665" i="1"/>
  <c r="AO664" i="1" s="1"/>
  <c r="AQ664" i="1"/>
  <c r="AQ662" i="1"/>
  <c r="AP662" i="1"/>
  <c r="AO662" i="1"/>
  <c r="AP661" i="1"/>
  <c r="AQ659" i="1"/>
  <c r="AQ658" i="1" s="1"/>
  <c r="AP659" i="1"/>
  <c r="AO659" i="1"/>
  <c r="AO658" i="1" s="1"/>
  <c r="AQ656" i="1"/>
  <c r="AP656" i="1"/>
  <c r="AO656" i="1"/>
  <c r="AQ651" i="1"/>
  <c r="AQ650" i="1" s="1"/>
  <c r="AP651" i="1"/>
  <c r="AO651" i="1"/>
  <c r="AO650" i="1" s="1"/>
  <c r="AQ648" i="1"/>
  <c r="AQ647" i="1" s="1"/>
  <c r="AP648" i="1"/>
  <c r="AP647" i="1" s="1"/>
  <c r="AO648" i="1"/>
  <c r="AQ645" i="1"/>
  <c r="AQ644" i="1" s="1"/>
  <c r="AP645" i="1"/>
  <c r="AO645" i="1"/>
  <c r="AO644" i="1" s="1"/>
  <c r="AO640" i="1"/>
  <c r="AO639" i="1" s="1"/>
  <c r="AQ637" i="1"/>
  <c r="AP637" i="1"/>
  <c r="AO637" i="1"/>
  <c r="AO636" i="1" s="1"/>
  <c r="AQ636" i="1"/>
  <c r="AQ634" i="1"/>
  <c r="AP634" i="1"/>
  <c r="AP633" i="1" s="1"/>
  <c r="AO634" i="1"/>
  <c r="AQ628" i="1"/>
  <c r="AQ627" i="1" s="1"/>
  <c r="AP628" i="1"/>
  <c r="AO628" i="1"/>
  <c r="AO627" i="1" s="1"/>
  <c r="AQ625" i="1"/>
  <c r="AQ624" i="1" s="1"/>
  <c r="AP625" i="1"/>
  <c r="AP624" i="1" s="1"/>
  <c r="AO625" i="1"/>
  <c r="AQ620" i="1"/>
  <c r="AQ619" i="1" s="1"/>
  <c r="AP620" i="1"/>
  <c r="AO620" i="1"/>
  <c r="AO619" i="1"/>
  <c r="AQ617" i="1"/>
  <c r="AP617" i="1"/>
  <c r="AP616" i="1" s="1"/>
  <c r="AO617" i="1"/>
  <c r="AQ614" i="1"/>
  <c r="AQ613" i="1" s="1"/>
  <c r="AP614" i="1"/>
  <c r="AO614" i="1"/>
  <c r="AO613" i="1" s="1"/>
  <c r="AQ611" i="1"/>
  <c r="AQ610" i="1" s="1"/>
  <c r="AP611" i="1"/>
  <c r="AP610" i="1" s="1"/>
  <c r="AO611" i="1"/>
  <c r="AQ608" i="1"/>
  <c r="AQ607" i="1" s="1"/>
  <c r="AP608" i="1"/>
  <c r="AO608" i="1"/>
  <c r="AO607" i="1" s="1"/>
  <c r="AQ605" i="1"/>
  <c r="AQ604" i="1" s="1"/>
  <c r="AP605" i="1"/>
  <c r="AP604" i="1" s="1"/>
  <c r="AO605" i="1"/>
  <c r="AQ600" i="1"/>
  <c r="AQ599" i="1" s="1"/>
  <c r="AQ598" i="1" s="1"/>
  <c r="AP600" i="1"/>
  <c r="AO600" i="1"/>
  <c r="AO599" i="1" s="1"/>
  <c r="AO598" i="1" s="1"/>
  <c r="AQ595" i="1"/>
  <c r="AP595" i="1"/>
  <c r="AP594" i="1" s="1"/>
  <c r="AP593" i="1" s="1"/>
  <c r="AO595" i="1"/>
  <c r="AQ590" i="1"/>
  <c r="AQ589" i="1" s="1"/>
  <c r="AP590" i="1"/>
  <c r="AP589" i="1" s="1"/>
  <c r="AO590" i="1"/>
  <c r="AO589" i="1" s="1"/>
  <c r="AQ587" i="1"/>
  <c r="AP587" i="1"/>
  <c r="AP586" i="1" s="1"/>
  <c r="AO587" i="1"/>
  <c r="AQ584" i="1"/>
  <c r="AQ583" i="1" s="1"/>
  <c r="AP584" i="1"/>
  <c r="AO584" i="1"/>
  <c r="AO583" i="1" s="1"/>
  <c r="AQ581" i="1"/>
  <c r="AQ580" i="1" s="1"/>
  <c r="AP581" i="1"/>
  <c r="AP580" i="1" s="1"/>
  <c r="AO581" i="1"/>
  <c r="AQ577" i="1"/>
  <c r="AP577" i="1"/>
  <c r="AP576" i="1" s="1"/>
  <c r="AO577" i="1"/>
  <c r="AQ574" i="1"/>
  <c r="AP574" i="1"/>
  <c r="AO574" i="1"/>
  <c r="AQ570" i="1"/>
  <c r="AP570" i="1"/>
  <c r="AO570" i="1"/>
  <c r="AO569" i="1" s="1"/>
  <c r="AQ567" i="1"/>
  <c r="AQ566" i="1" s="1"/>
  <c r="AP567" i="1"/>
  <c r="AO567" i="1"/>
  <c r="AO566" i="1" s="1"/>
  <c r="AQ564" i="1"/>
  <c r="AP564" i="1"/>
  <c r="AP563" i="1" s="1"/>
  <c r="AO564" i="1"/>
  <c r="AQ561" i="1"/>
  <c r="AQ560" i="1" s="1"/>
  <c r="AP561" i="1"/>
  <c r="AO561" i="1"/>
  <c r="AO560" i="1" s="1"/>
  <c r="AQ558" i="1"/>
  <c r="AP558" i="1"/>
  <c r="AP557" i="1" s="1"/>
  <c r="AO558" i="1"/>
  <c r="AQ553" i="1"/>
  <c r="AQ552" i="1" s="1"/>
  <c r="AP553" i="1"/>
  <c r="AP552" i="1" s="1"/>
  <c r="AO553" i="1"/>
  <c r="AO552" i="1" s="1"/>
  <c r="AQ550" i="1"/>
  <c r="AP550" i="1"/>
  <c r="AP549" i="1" s="1"/>
  <c r="AO550" i="1"/>
  <c r="AO549" i="1" s="1"/>
  <c r="AQ545" i="1"/>
  <c r="AQ544" i="1" s="1"/>
  <c r="AP545" i="1"/>
  <c r="AP544" i="1" s="1"/>
  <c r="AO545" i="1"/>
  <c r="AO544" i="1" s="1"/>
  <c r="AQ542" i="1"/>
  <c r="AP542" i="1"/>
  <c r="AO542" i="1"/>
  <c r="AQ540" i="1"/>
  <c r="AP540" i="1"/>
  <c r="AO540" i="1"/>
  <c r="AQ535" i="1"/>
  <c r="AP535" i="1"/>
  <c r="AO535" i="1"/>
  <c r="AQ532" i="1"/>
  <c r="AP532" i="1"/>
  <c r="AO532" i="1"/>
  <c r="AQ530" i="1"/>
  <c r="AP530" i="1"/>
  <c r="AO530" i="1"/>
  <c r="AQ527" i="1"/>
  <c r="AQ526" i="1" s="1"/>
  <c r="AP527" i="1"/>
  <c r="AP526" i="1" s="1"/>
  <c r="AO527" i="1"/>
  <c r="AQ524" i="1"/>
  <c r="AQ523" i="1" s="1"/>
  <c r="AP524" i="1"/>
  <c r="AO524" i="1"/>
  <c r="AO523" i="1" s="1"/>
  <c r="AQ519" i="1"/>
  <c r="AQ518" i="1" s="1"/>
  <c r="AP519" i="1"/>
  <c r="AP518" i="1" s="1"/>
  <c r="AP517" i="1" s="1"/>
  <c r="AO519" i="1"/>
  <c r="AQ514" i="1"/>
  <c r="AQ513" i="1" s="1"/>
  <c r="AQ512" i="1" s="1"/>
  <c r="AP514" i="1"/>
  <c r="AO514" i="1"/>
  <c r="AO513" i="1"/>
  <c r="AO512" i="1" s="1"/>
  <c r="AQ509" i="1"/>
  <c r="AP509" i="1"/>
  <c r="AP508" i="1" s="1"/>
  <c r="AP507" i="1" s="1"/>
  <c r="AO509" i="1"/>
  <c r="AO508" i="1" s="1"/>
  <c r="AQ505" i="1"/>
  <c r="AP505" i="1"/>
  <c r="AO505" i="1"/>
  <c r="AQ503" i="1"/>
  <c r="AP503" i="1"/>
  <c r="AO503" i="1"/>
  <c r="AQ497" i="1"/>
  <c r="AQ496" i="1" s="1"/>
  <c r="AQ495" i="1" s="1"/>
  <c r="AP497" i="1"/>
  <c r="AO497" i="1"/>
  <c r="AO496" i="1" s="1"/>
  <c r="AO495" i="1" s="1"/>
  <c r="AQ492" i="1"/>
  <c r="AQ491" i="1" s="1"/>
  <c r="AP492" i="1"/>
  <c r="AP491" i="1" s="1"/>
  <c r="AO492" i="1"/>
  <c r="AQ489" i="1"/>
  <c r="AQ488" i="1" s="1"/>
  <c r="AP489" i="1"/>
  <c r="AP488" i="1" s="1"/>
  <c r="AO489" i="1"/>
  <c r="AO488" i="1" s="1"/>
  <c r="AQ486" i="1"/>
  <c r="AP486" i="1"/>
  <c r="AP485" i="1" s="1"/>
  <c r="AO486" i="1"/>
  <c r="AO485" i="1"/>
  <c r="AQ483" i="1"/>
  <c r="AP483" i="1"/>
  <c r="AO483" i="1"/>
  <c r="AQ481" i="1"/>
  <c r="AP481" i="1"/>
  <c r="AO481" i="1"/>
  <c r="AQ478" i="1"/>
  <c r="AP478" i="1"/>
  <c r="AO478" i="1"/>
  <c r="AO477" i="1" s="1"/>
  <c r="AQ477" i="1"/>
  <c r="AQ475" i="1"/>
  <c r="AP475" i="1"/>
  <c r="AP474" i="1" s="1"/>
  <c r="AO475" i="1"/>
  <c r="AQ474" i="1"/>
  <c r="AQ472" i="1"/>
  <c r="AQ471" i="1" s="1"/>
  <c r="AP472" i="1"/>
  <c r="AO472" i="1"/>
  <c r="AO471" i="1" s="1"/>
  <c r="AQ469" i="1"/>
  <c r="AP469" i="1"/>
  <c r="AP468" i="1" s="1"/>
  <c r="AO469" i="1"/>
  <c r="AQ466" i="1"/>
  <c r="AQ465" i="1" s="1"/>
  <c r="AP466" i="1"/>
  <c r="AO466" i="1"/>
  <c r="AO465" i="1" s="1"/>
  <c r="AQ463" i="1"/>
  <c r="AP463" i="1"/>
  <c r="AO463" i="1"/>
  <c r="AQ461" i="1"/>
  <c r="AP461" i="1"/>
  <c r="AO461" i="1"/>
  <c r="AQ456" i="1"/>
  <c r="AP456" i="1"/>
  <c r="AO456" i="1"/>
  <c r="AP455" i="1"/>
  <c r="AP454" i="1" s="1"/>
  <c r="AO455" i="1"/>
  <c r="AQ452" i="1"/>
  <c r="AQ451" i="1" s="1"/>
  <c r="AP452" i="1"/>
  <c r="AO452" i="1"/>
  <c r="AO451" i="1" s="1"/>
  <c r="AP451" i="1"/>
  <c r="AQ449" i="1"/>
  <c r="AP449" i="1"/>
  <c r="AP448" i="1" s="1"/>
  <c r="AO449" i="1"/>
  <c r="AO448" i="1" s="1"/>
  <c r="AQ445" i="1"/>
  <c r="AQ444" i="1" s="1"/>
  <c r="AP445" i="1"/>
  <c r="AO445" i="1"/>
  <c r="AO444" i="1" s="1"/>
  <c r="AQ442" i="1"/>
  <c r="AP442" i="1"/>
  <c r="AP441" i="1" s="1"/>
  <c r="AO442" i="1"/>
  <c r="AO441" i="1" s="1"/>
  <c r="AQ439" i="1"/>
  <c r="AQ438" i="1" s="1"/>
  <c r="AP439" i="1"/>
  <c r="AO439" i="1"/>
  <c r="AO438" i="1" s="1"/>
  <c r="AQ435" i="1"/>
  <c r="AP435" i="1"/>
  <c r="AO435" i="1"/>
  <c r="AQ433" i="1"/>
  <c r="AQ430" i="1" s="1"/>
  <c r="AP433" i="1"/>
  <c r="AO433" i="1"/>
  <c r="AQ431" i="1"/>
  <c r="AP431" i="1"/>
  <c r="AO431" i="1"/>
  <c r="AQ428" i="1"/>
  <c r="AP428" i="1"/>
  <c r="AO428" i="1"/>
  <c r="AQ426" i="1"/>
  <c r="AP426" i="1"/>
  <c r="AO426" i="1"/>
  <c r="AQ424" i="1"/>
  <c r="AP424" i="1"/>
  <c r="AO424" i="1"/>
  <c r="AQ421" i="1"/>
  <c r="AQ420" i="1" s="1"/>
  <c r="AP421" i="1"/>
  <c r="AP420" i="1" s="1"/>
  <c r="AO421" i="1"/>
  <c r="AQ418" i="1"/>
  <c r="AQ417" i="1" s="1"/>
  <c r="AP418" i="1"/>
  <c r="AP417" i="1" s="1"/>
  <c r="AO418" i="1"/>
  <c r="AO417" i="1" s="1"/>
  <c r="AQ412" i="1"/>
  <c r="AP412" i="1"/>
  <c r="AP411" i="1" s="1"/>
  <c r="AO412" i="1"/>
  <c r="AO411" i="1" s="1"/>
  <c r="AQ409" i="1"/>
  <c r="AP409" i="1"/>
  <c r="AO409" i="1"/>
  <c r="AQ407" i="1"/>
  <c r="AP407" i="1"/>
  <c r="AO407" i="1"/>
  <c r="AO406" i="1" s="1"/>
  <c r="AQ404" i="1"/>
  <c r="AP404" i="1"/>
  <c r="AO404" i="1"/>
  <c r="AQ402" i="1"/>
  <c r="AP402" i="1"/>
  <c r="AO402" i="1"/>
  <c r="AO401" i="1"/>
  <c r="AQ399" i="1"/>
  <c r="AP399" i="1"/>
  <c r="AO399" i="1"/>
  <c r="AQ397" i="1"/>
  <c r="AP397" i="1"/>
  <c r="AO397" i="1"/>
  <c r="AQ392" i="1"/>
  <c r="AQ391" i="1" s="1"/>
  <c r="AP392" i="1"/>
  <c r="AP391" i="1" s="1"/>
  <c r="AO392" i="1"/>
  <c r="AO391" i="1" s="1"/>
  <c r="AQ389" i="1"/>
  <c r="AQ388" i="1" s="1"/>
  <c r="AP389" i="1"/>
  <c r="AO389" i="1"/>
  <c r="AO388" i="1" s="1"/>
  <c r="AQ386" i="1"/>
  <c r="AQ385" i="1" s="1"/>
  <c r="AP386" i="1"/>
  <c r="AO386" i="1"/>
  <c r="AO385" i="1" s="1"/>
  <c r="AP385" i="1"/>
  <c r="AQ383" i="1"/>
  <c r="AQ382" i="1" s="1"/>
  <c r="AP383" i="1"/>
  <c r="AO383" i="1"/>
  <c r="AO382" i="1" s="1"/>
  <c r="AQ380" i="1"/>
  <c r="AP380" i="1"/>
  <c r="AO380" i="1"/>
  <c r="AQ378" i="1"/>
  <c r="AP378" i="1"/>
  <c r="AO378" i="1"/>
  <c r="AQ370" i="1"/>
  <c r="AP370" i="1"/>
  <c r="AP369" i="1" s="1"/>
  <c r="AO370" i="1"/>
  <c r="AO369" i="1" s="1"/>
  <c r="AQ367" i="1"/>
  <c r="AQ366" i="1" s="1"/>
  <c r="AP367" i="1"/>
  <c r="AP366" i="1" s="1"/>
  <c r="AO367" i="1"/>
  <c r="AO366" i="1" s="1"/>
  <c r="AQ364" i="1"/>
  <c r="AP364" i="1"/>
  <c r="AP363" i="1" s="1"/>
  <c r="AO364" i="1"/>
  <c r="AQ360" i="1"/>
  <c r="AP360" i="1"/>
  <c r="AO360" i="1"/>
  <c r="AQ358" i="1"/>
  <c r="AP358" i="1"/>
  <c r="AO358" i="1"/>
  <c r="AQ356" i="1"/>
  <c r="AQ355" i="1" s="1"/>
  <c r="AP356" i="1"/>
  <c r="AO356" i="1"/>
  <c r="AQ353" i="1"/>
  <c r="AQ352" i="1" s="1"/>
  <c r="AP353" i="1"/>
  <c r="AP352" i="1" s="1"/>
  <c r="AO353" i="1"/>
  <c r="AQ350" i="1"/>
  <c r="AP350" i="1"/>
  <c r="AO350" i="1"/>
  <c r="AQ348" i="1"/>
  <c r="AP348" i="1"/>
  <c r="AO348" i="1"/>
  <c r="AQ346" i="1"/>
  <c r="AQ345" i="1" s="1"/>
  <c r="AP346" i="1"/>
  <c r="AO346" i="1"/>
  <c r="AQ343" i="1"/>
  <c r="AP343" i="1"/>
  <c r="AO343" i="1"/>
  <c r="AQ341" i="1"/>
  <c r="AP341" i="1"/>
  <c r="AO341" i="1"/>
  <c r="AQ336" i="1"/>
  <c r="AP336" i="1"/>
  <c r="AP335" i="1" s="1"/>
  <c r="AP334" i="1" s="1"/>
  <c r="AO336" i="1"/>
  <c r="AQ331" i="1"/>
  <c r="AQ330" i="1" s="1"/>
  <c r="AP331" i="1"/>
  <c r="AP330" i="1" s="1"/>
  <c r="AO331" i="1"/>
  <c r="AO330" i="1" s="1"/>
  <c r="AQ328" i="1"/>
  <c r="AP328" i="1"/>
  <c r="AP327" i="1" s="1"/>
  <c r="AO328" i="1"/>
  <c r="AO327" i="1"/>
  <c r="AQ325" i="1"/>
  <c r="AP325" i="1"/>
  <c r="AO325" i="1"/>
  <c r="AQ323" i="1"/>
  <c r="AP323" i="1"/>
  <c r="AO323" i="1"/>
  <c r="AO322" i="1"/>
  <c r="AQ320" i="1"/>
  <c r="AQ319" i="1" s="1"/>
  <c r="AP320" i="1"/>
  <c r="AO320" i="1"/>
  <c r="AO319" i="1" s="1"/>
  <c r="AQ317" i="1"/>
  <c r="AP317" i="1"/>
  <c r="AP316" i="1" s="1"/>
  <c r="AO317" i="1"/>
  <c r="AQ314" i="1"/>
  <c r="AP314" i="1"/>
  <c r="AO314" i="1"/>
  <c r="AQ312" i="1"/>
  <c r="AP312" i="1"/>
  <c r="AO312" i="1"/>
  <c r="AQ309" i="1"/>
  <c r="AQ308" i="1" s="1"/>
  <c r="AP309" i="1"/>
  <c r="AP308" i="1" s="1"/>
  <c r="AO309" i="1"/>
  <c r="AO308" i="1" s="1"/>
  <c r="AQ306" i="1"/>
  <c r="AP306" i="1"/>
  <c r="AP305" i="1" s="1"/>
  <c r="AO306" i="1"/>
  <c r="AQ303" i="1"/>
  <c r="AQ302" i="1" s="1"/>
  <c r="AP303" i="1"/>
  <c r="AO303" i="1"/>
  <c r="AO302" i="1" s="1"/>
  <c r="AQ300" i="1"/>
  <c r="AQ299" i="1" s="1"/>
  <c r="AP300" i="1"/>
  <c r="AP299" i="1" s="1"/>
  <c r="AO300" i="1"/>
  <c r="AQ297" i="1"/>
  <c r="AQ296" i="1" s="1"/>
  <c r="AP297" i="1"/>
  <c r="AP296" i="1" s="1"/>
  <c r="AO297" i="1"/>
  <c r="AO296" i="1" s="1"/>
  <c r="AQ292" i="1"/>
  <c r="AP292" i="1"/>
  <c r="AP291" i="1" s="1"/>
  <c r="AO292" i="1"/>
  <c r="AQ289" i="1"/>
  <c r="AQ288" i="1" s="1"/>
  <c r="AP289" i="1"/>
  <c r="AP288" i="1" s="1"/>
  <c r="AO289" i="1"/>
  <c r="AO288" i="1" s="1"/>
  <c r="AQ286" i="1"/>
  <c r="AP286" i="1"/>
  <c r="AP285" i="1" s="1"/>
  <c r="AO286" i="1"/>
  <c r="AO285" i="1"/>
  <c r="AQ283" i="1"/>
  <c r="AQ282" i="1" s="1"/>
  <c r="AP283" i="1"/>
  <c r="AO283" i="1"/>
  <c r="AQ279" i="1"/>
  <c r="AP279" i="1"/>
  <c r="AP278" i="1" s="1"/>
  <c r="AO279" i="1"/>
  <c r="AO278" i="1" s="1"/>
  <c r="AQ276" i="1"/>
  <c r="AQ275" i="1" s="1"/>
  <c r="AP276" i="1"/>
  <c r="AO276" i="1"/>
  <c r="AO275" i="1" s="1"/>
  <c r="AQ273" i="1"/>
  <c r="AP273" i="1"/>
  <c r="AP272" i="1" s="1"/>
  <c r="AO273" i="1"/>
  <c r="AQ270" i="1"/>
  <c r="AQ269" i="1" s="1"/>
  <c r="AP270" i="1"/>
  <c r="AP269" i="1" s="1"/>
  <c r="AO270" i="1"/>
  <c r="AO269" i="1" s="1"/>
  <c r="AQ266" i="1"/>
  <c r="AP266" i="1"/>
  <c r="AP265" i="1" s="1"/>
  <c r="AO266" i="1"/>
  <c r="AQ263" i="1"/>
  <c r="AQ262" i="1" s="1"/>
  <c r="AP263" i="1"/>
  <c r="AO263" i="1"/>
  <c r="AO262" i="1" s="1"/>
  <c r="AQ260" i="1"/>
  <c r="AP260" i="1"/>
  <c r="AP259" i="1" s="1"/>
  <c r="AO260" i="1"/>
  <c r="AO259" i="1" s="1"/>
  <c r="AQ257" i="1"/>
  <c r="AQ256" i="1" s="1"/>
  <c r="AP257" i="1"/>
  <c r="AO257" i="1"/>
  <c r="AO256" i="1" s="1"/>
  <c r="AQ254" i="1"/>
  <c r="AQ253" i="1" s="1"/>
  <c r="AP254" i="1"/>
  <c r="AP253" i="1" s="1"/>
  <c r="AO254" i="1"/>
  <c r="AQ251" i="1"/>
  <c r="AQ250" i="1" s="1"/>
  <c r="AP251" i="1"/>
  <c r="AP250" i="1" s="1"/>
  <c r="AO251" i="1"/>
  <c r="AO250" i="1"/>
  <c r="AQ248" i="1"/>
  <c r="AP248" i="1"/>
  <c r="AP247" i="1" s="1"/>
  <c r="AO248" i="1"/>
  <c r="AQ245" i="1"/>
  <c r="AQ244" i="1" s="1"/>
  <c r="AP245" i="1"/>
  <c r="AO245" i="1"/>
  <c r="AO244" i="1" s="1"/>
  <c r="AQ242" i="1"/>
  <c r="AQ241" i="1" s="1"/>
  <c r="AP242" i="1"/>
  <c r="AP241" i="1" s="1"/>
  <c r="AO242" i="1"/>
  <c r="AQ238" i="1"/>
  <c r="AQ237" i="1" s="1"/>
  <c r="AP238" i="1"/>
  <c r="AO238" i="1"/>
  <c r="AO237" i="1" s="1"/>
  <c r="AQ235" i="1"/>
  <c r="AQ234" i="1" s="1"/>
  <c r="AP235" i="1"/>
  <c r="AP234" i="1" s="1"/>
  <c r="AO235" i="1"/>
  <c r="AQ232" i="1"/>
  <c r="AQ231" i="1" s="1"/>
  <c r="AP232" i="1"/>
  <c r="AO232" i="1"/>
  <c r="AO231" i="1" s="1"/>
  <c r="AP231" i="1"/>
  <c r="AQ229" i="1"/>
  <c r="AP229" i="1"/>
  <c r="AP228" i="1" s="1"/>
  <c r="AO229" i="1"/>
  <c r="AQ226" i="1"/>
  <c r="AQ225" i="1" s="1"/>
  <c r="AP226" i="1"/>
  <c r="AO226" i="1"/>
  <c r="AO225" i="1"/>
  <c r="AQ223" i="1"/>
  <c r="AQ222" i="1" s="1"/>
  <c r="AP223" i="1"/>
  <c r="AP222" i="1" s="1"/>
  <c r="AO223" i="1"/>
  <c r="AQ220" i="1"/>
  <c r="AQ219" i="1" s="1"/>
  <c r="AP220" i="1"/>
  <c r="AP219" i="1" s="1"/>
  <c r="AO220" i="1"/>
  <c r="AQ217" i="1"/>
  <c r="AQ216" i="1" s="1"/>
  <c r="AP217" i="1"/>
  <c r="AP216" i="1" s="1"/>
  <c r="AO217" i="1"/>
  <c r="AO216" i="1" s="1"/>
  <c r="AO214" i="1"/>
  <c r="AQ208" i="1"/>
  <c r="AP208" i="1"/>
  <c r="AO208" i="1"/>
  <c r="AQ206" i="1"/>
  <c r="AP206" i="1"/>
  <c r="AO206" i="1"/>
  <c r="AQ203" i="1"/>
  <c r="AQ202" i="1" s="1"/>
  <c r="AP203" i="1"/>
  <c r="AO203" i="1"/>
  <c r="AO202" i="1" s="1"/>
  <c r="AQ200" i="1"/>
  <c r="AP200" i="1"/>
  <c r="AO200" i="1"/>
  <c r="AQ198" i="1"/>
  <c r="AP198" i="1"/>
  <c r="AP195" i="1" s="1"/>
  <c r="AO198" i="1"/>
  <c r="AQ196" i="1"/>
  <c r="AP196" i="1"/>
  <c r="AO196" i="1"/>
  <c r="AQ192" i="1"/>
  <c r="AQ191" i="1" s="1"/>
  <c r="AP192" i="1"/>
  <c r="AP191" i="1" s="1"/>
  <c r="AO192" i="1"/>
  <c r="AQ189" i="1"/>
  <c r="AQ188" i="1" s="1"/>
  <c r="AP189" i="1"/>
  <c r="AP188" i="1" s="1"/>
  <c r="AO189" i="1"/>
  <c r="AO188" i="1" s="1"/>
  <c r="AQ186" i="1"/>
  <c r="AP186" i="1"/>
  <c r="AP185" i="1" s="1"/>
  <c r="AO186" i="1"/>
  <c r="AO185" i="1" s="1"/>
  <c r="AQ183" i="1"/>
  <c r="AQ182" i="1" s="1"/>
  <c r="AP183" i="1"/>
  <c r="AO183" i="1"/>
  <c r="AO182" i="1" s="1"/>
  <c r="AQ180" i="1"/>
  <c r="AQ179" i="1" s="1"/>
  <c r="AP180" i="1"/>
  <c r="AP179" i="1" s="1"/>
  <c r="AO180" i="1"/>
  <c r="AQ177" i="1"/>
  <c r="AQ176" i="1" s="1"/>
  <c r="AP177" i="1"/>
  <c r="AP176" i="1" s="1"/>
  <c r="AO177" i="1"/>
  <c r="AO176" i="1" s="1"/>
  <c r="AQ174" i="1"/>
  <c r="AP174" i="1"/>
  <c r="AP173" i="1" s="1"/>
  <c r="AO174" i="1"/>
  <c r="AO173" i="1" s="1"/>
  <c r="AQ170" i="1"/>
  <c r="AQ169" i="1" s="1"/>
  <c r="AP170" i="1"/>
  <c r="AP169" i="1" s="1"/>
  <c r="AO170" i="1"/>
  <c r="AO169" i="1" s="1"/>
  <c r="AQ167" i="1"/>
  <c r="AP167" i="1"/>
  <c r="AO167" i="1"/>
  <c r="AQ164" i="1"/>
  <c r="AP164" i="1"/>
  <c r="AO164" i="1"/>
  <c r="AQ162" i="1"/>
  <c r="AP162" i="1"/>
  <c r="AP161" i="1" s="1"/>
  <c r="AO162" i="1"/>
  <c r="AQ158" i="1"/>
  <c r="AQ153" i="1" s="1"/>
  <c r="AP158" i="1"/>
  <c r="AO158" i="1"/>
  <c r="AQ156" i="1"/>
  <c r="AP156" i="1"/>
  <c r="AO156" i="1"/>
  <c r="AO154" i="1"/>
  <c r="AQ151" i="1"/>
  <c r="AP151" i="1"/>
  <c r="AO151" i="1"/>
  <c r="AQ148" i="1"/>
  <c r="AP148" i="1"/>
  <c r="AO148" i="1"/>
  <c r="AQ146" i="1"/>
  <c r="AP146" i="1"/>
  <c r="AO146" i="1"/>
  <c r="AQ137" i="1"/>
  <c r="AQ136" i="1" s="1"/>
  <c r="AP137" i="1"/>
  <c r="AO137" i="1"/>
  <c r="AO136" i="1"/>
  <c r="AQ134" i="1"/>
  <c r="AQ133" i="1" s="1"/>
  <c r="AP134" i="1"/>
  <c r="AP133" i="1" s="1"/>
  <c r="AO134" i="1"/>
  <c r="AQ131" i="1"/>
  <c r="AQ130" i="1" s="1"/>
  <c r="AP131" i="1"/>
  <c r="AO131" i="1"/>
  <c r="AO130" i="1" s="1"/>
  <c r="AQ128" i="1"/>
  <c r="AQ127" i="1" s="1"/>
  <c r="AP128" i="1"/>
  <c r="AP127" i="1" s="1"/>
  <c r="AO128" i="1"/>
  <c r="AO127" i="1" s="1"/>
  <c r="AQ125" i="1"/>
  <c r="AQ124" i="1" s="1"/>
  <c r="AP125" i="1"/>
  <c r="AO125" i="1"/>
  <c r="AQ122" i="1"/>
  <c r="AQ121" i="1" s="1"/>
  <c r="AP122" i="1"/>
  <c r="AP121" i="1" s="1"/>
  <c r="AO122" i="1"/>
  <c r="AO121" i="1"/>
  <c r="AQ119" i="1"/>
  <c r="AQ118" i="1" s="1"/>
  <c r="AP119" i="1"/>
  <c r="AO119" i="1"/>
  <c r="AO118" i="1" s="1"/>
  <c r="AQ116" i="1"/>
  <c r="AQ115" i="1" s="1"/>
  <c r="AP116" i="1"/>
  <c r="AP115" i="1" s="1"/>
  <c r="AO116" i="1"/>
  <c r="AQ113" i="1"/>
  <c r="AP113" i="1"/>
  <c r="AO113" i="1"/>
  <c r="AQ109" i="1"/>
  <c r="AP109" i="1"/>
  <c r="AO109" i="1"/>
  <c r="AQ105" i="1"/>
  <c r="AP105" i="1"/>
  <c r="AP104" i="1" s="1"/>
  <c r="AO105" i="1"/>
  <c r="AO104" i="1" s="1"/>
  <c r="AO102" i="1"/>
  <c r="AQ99" i="1"/>
  <c r="AQ98" i="1" s="1"/>
  <c r="AP99" i="1"/>
  <c r="AP98" i="1" s="1"/>
  <c r="AO99" i="1"/>
  <c r="AQ96" i="1"/>
  <c r="AQ95" i="1" s="1"/>
  <c r="AP96" i="1"/>
  <c r="AP95" i="1" s="1"/>
  <c r="AO96" i="1"/>
  <c r="AO95" i="1" s="1"/>
  <c r="AQ93" i="1"/>
  <c r="AP93" i="1"/>
  <c r="AP92" i="1" s="1"/>
  <c r="AO93" i="1"/>
  <c r="AO92" i="1" s="1"/>
  <c r="AQ90" i="1"/>
  <c r="AQ89" i="1" s="1"/>
  <c r="AP90" i="1"/>
  <c r="AO90" i="1"/>
  <c r="AQ87" i="1"/>
  <c r="AQ86" i="1" s="1"/>
  <c r="AP87" i="1"/>
  <c r="AP86" i="1" s="1"/>
  <c r="AO87" i="1"/>
  <c r="AQ84" i="1"/>
  <c r="AQ83" i="1" s="1"/>
  <c r="AP84" i="1"/>
  <c r="AP83" i="1" s="1"/>
  <c r="AO84" i="1"/>
  <c r="AO83" i="1" s="1"/>
  <c r="AQ81" i="1"/>
  <c r="AP81" i="1"/>
  <c r="AP80" i="1" s="1"/>
  <c r="AO81" i="1"/>
  <c r="AO80" i="1"/>
  <c r="AQ78" i="1"/>
  <c r="AQ77" i="1" s="1"/>
  <c r="AP78" i="1"/>
  <c r="AO78" i="1"/>
  <c r="AO77" i="1"/>
  <c r="AQ75" i="1"/>
  <c r="AP75" i="1"/>
  <c r="AP74" i="1" s="1"/>
  <c r="AO75" i="1"/>
  <c r="AQ72" i="1"/>
  <c r="AQ71" i="1" s="1"/>
  <c r="AP72" i="1"/>
  <c r="AP71" i="1" s="1"/>
  <c r="AO72" i="1"/>
  <c r="AO71" i="1" s="1"/>
  <c r="AQ69" i="1"/>
  <c r="AP69" i="1"/>
  <c r="AP68" i="1" s="1"/>
  <c r="AO69" i="1"/>
  <c r="AO68" i="1" s="1"/>
  <c r="AQ66" i="1"/>
  <c r="AQ65" i="1" s="1"/>
  <c r="AP66" i="1"/>
  <c r="AO66" i="1"/>
  <c r="AO65" i="1" s="1"/>
  <c r="AO63" i="1"/>
  <c r="AQ63" i="1"/>
  <c r="AQ62" i="1" s="1"/>
  <c r="AP63" i="1"/>
  <c r="AQ60" i="1"/>
  <c r="AQ59" i="1" s="1"/>
  <c r="AP60" i="1"/>
  <c r="AP59" i="1" s="1"/>
  <c r="AO60" i="1"/>
  <c r="AQ57" i="1"/>
  <c r="AQ56" i="1" s="1"/>
  <c r="AP57" i="1"/>
  <c r="AP56" i="1" s="1"/>
  <c r="AO57" i="1"/>
  <c r="AO56" i="1" s="1"/>
  <c r="AQ54" i="1"/>
  <c r="AP54" i="1"/>
  <c r="AP53" i="1" s="1"/>
  <c r="AO54" i="1"/>
  <c r="AO53" i="1" s="1"/>
  <c r="AQ51" i="1"/>
  <c r="AQ50" i="1" s="1"/>
  <c r="AP51" i="1"/>
  <c r="AO51" i="1"/>
  <c r="AO50" i="1" s="1"/>
  <c r="AO48" i="1"/>
  <c r="AQ48" i="1"/>
  <c r="AQ47" i="1" s="1"/>
  <c r="AP48" i="1"/>
  <c r="AO45" i="1"/>
  <c r="AQ45" i="1"/>
  <c r="AQ44" i="1" s="1"/>
  <c r="AP45" i="1"/>
  <c r="AO42" i="1"/>
  <c r="AQ41" i="1"/>
  <c r="AP41" i="1"/>
  <c r="AO41" i="1"/>
  <c r="AQ38" i="1"/>
  <c r="AQ37" i="1" s="1"/>
  <c r="AP38" i="1"/>
  <c r="AP37" i="1" s="1"/>
  <c r="AO38" i="1"/>
  <c r="AO37" i="1" s="1"/>
  <c r="AQ35" i="1"/>
  <c r="AP35" i="1"/>
  <c r="AP34" i="1" s="1"/>
  <c r="AO35" i="1"/>
  <c r="AQ32" i="1"/>
  <c r="AQ31" i="1" s="1"/>
  <c r="AP32" i="1"/>
  <c r="AO32" i="1"/>
  <c r="AO31" i="1" s="1"/>
  <c r="AO29" i="1"/>
  <c r="AQ29" i="1"/>
  <c r="AQ28" i="1" s="1"/>
  <c r="AP29" i="1"/>
  <c r="AQ26" i="1"/>
  <c r="AP26" i="1"/>
  <c r="AP25" i="1" s="1"/>
  <c r="AO26" i="1"/>
  <c r="AQ25" i="1"/>
  <c r="AQ23" i="1"/>
  <c r="AP23" i="1"/>
  <c r="AP22" i="1" s="1"/>
  <c r="AO23" i="1"/>
  <c r="AQ20" i="1"/>
  <c r="AQ19" i="1" s="1"/>
  <c r="AP20" i="1"/>
  <c r="AP19" i="1" s="1"/>
  <c r="AO20" i="1"/>
  <c r="AO19" i="1" s="1"/>
  <c r="AO205" i="1" l="1"/>
  <c r="AP430" i="1"/>
  <c r="AO815" i="1"/>
  <c r="AQ670" i="1"/>
  <c r="AP780" i="1"/>
  <c r="AO796" i="1"/>
  <c r="AQ145" i="1"/>
  <c r="AQ139" i="1" s="1"/>
  <c r="AP311" i="1"/>
  <c r="AO377" i="1"/>
  <c r="AO480" i="1"/>
  <c r="AQ780" i="1"/>
  <c r="AO809" i="1"/>
  <c r="AO722" i="1"/>
  <c r="AO770" i="1"/>
  <c r="AP548" i="1"/>
  <c r="AR140" i="1"/>
  <c r="AX140" i="1" s="1"/>
  <c r="AO228" i="1"/>
  <c r="AQ272" i="1"/>
  <c r="AQ316" i="1"/>
  <c r="AQ396" i="1"/>
  <c r="AQ369" i="1"/>
  <c r="AO335" i="1"/>
  <c r="AO334" i="1" s="1"/>
  <c r="AP471" i="1"/>
  <c r="AP523" i="1"/>
  <c r="AO539" i="1"/>
  <c r="AO538" i="1" s="1"/>
  <c r="AO586" i="1"/>
  <c r="AP613" i="1"/>
  <c r="AQ616" i="1"/>
  <c r="AQ603" i="1" s="1"/>
  <c r="AP664" i="1"/>
  <c r="AQ685" i="1"/>
  <c r="AP712" i="1"/>
  <c r="AP809" i="1"/>
  <c r="AQ311" i="1"/>
  <c r="AP496" i="1"/>
  <c r="AO610" i="1"/>
  <c r="AP262" i="1"/>
  <c r="AQ265" i="1"/>
  <c r="AQ291" i="1"/>
  <c r="AP145" i="1"/>
  <c r="AO161" i="1"/>
  <c r="AQ340" i="1"/>
  <c r="AO633" i="1"/>
  <c r="AO623" i="1" s="1"/>
  <c r="AP636" i="1"/>
  <c r="AP444" i="1"/>
  <c r="AP539" i="1"/>
  <c r="AP538" i="1" s="1"/>
  <c r="AO557" i="1"/>
  <c r="AQ809" i="1"/>
  <c r="AP828" i="1"/>
  <c r="AO363" i="1"/>
  <c r="AQ460" i="1"/>
  <c r="AP502" i="1"/>
  <c r="AQ529" i="1"/>
  <c r="AP560" i="1"/>
  <c r="AO604" i="1"/>
  <c r="AP607" i="1"/>
  <c r="AQ423" i="1"/>
  <c r="AQ688" i="1"/>
  <c r="AQ738" i="1"/>
  <c r="AQ502" i="1"/>
  <c r="AQ563" i="1"/>
  <c r="AQ576" i="1"/>
  <c r="AP644" i="1"/>
  <c r="AP695" i="1"/>
  <c r="AO761" i="1"/>
  <c r="AP770" i="1"/>
  <c r="AQ787" i="1"/>
  <c r="AQ770" i="1"/>
  <c r="AO823" i="1"/>
  <c r="AO661" i="1"/>
  <c r="AQ735" i="1"/>
  <c r="AP796" i="1"/>
  <c r="AP801" i="1"/>
  <c r="AP820" i="1"/>
  <c r="AQ22" i="1"/>
  <c r="AP130" i="1"/>
  <c r="AQ74" i="1"/>
  <c r="AO124" i="1"/>
  <c r="AO115" i="1"/>
  <c r="AO89" i="1"/>
  <c r="AO34" i="1"/>
  <c r="AO594" i="1"/>
  <c r="AO468" i="1"/>
  <c r="AO396" i="1"/>
  <c r="AO395" i="1" s="1"/>
  <c r="AO305" i="1"/>
  <c r="AO282" i="1"/>
  <c r="AO247" i="1"/>
  <c r="AO101" i="1"/>
  <c r="AO62" i="1"/>
  <c r="AO28" i="1"/>
  <c r="AO44" i="1"/>
  <c r="AO47" i="1"/>
  <c r="AO145" i="1"/>
  <c r="AO299" i="1"/>
  <c r="AQ322" i="1"/>
  <c r="AO340" i="1"/>
  <c r="AO345" i="1"/>
  <c r="AO352" i="1"/>
  <c r="AQ363" i="1"/>
  <c r="AQ339" i="1" s="1"/>
  <c r="AO108" i="1"/>
  <c r="AP160" i="1"/>
  <c r="AO160" i="1"/>
  <c r="AQ205" i="1"/>
  <c r="AO213" i="1"/>
  <c r="AP275" i="1"/>
  <c r="AP268" i="1" s="1"/>
  <c r="AQ278" i="1"/>
  <c r="AP319" i="1"/>
  <c r="AP340" i="1"/>
  <c r="AP345" i="1"/>
  <c r="AP355" i="1"/>
  <c r="AP339" i="1" s="1"/>
  <c r="AP377" i="1"/>
  <c r="AP401" i="1"/>
  <c r="AQ448" i="1"/>
  <c r="AP480" i="1"/>
  <c r="AQ485" i="1"/>
  <c r="AQ508" i="1"/>
  <c r="AO529" i="1"/>
  <c r="AQ569" i="1"/>
  <c r="AO576" i="1"/>
  <c r="AO685" i="1"/>
  <c r="AP256" i="1"/>
  <c r="AO291" i="1"/>
  <c r="AQ335" i="1"/>
  <c r="AO25" i="1"/>
  <c r="AP44" i="1"/>
  <c r="AP47" i="1"/>
  <c r="AP50" i="1"/>
  <c r="AQ53" i="1"/>
  <c r="AO59" i="1"/>
  <c r="AP62" i="1"/>
  <c r="AP65" i="1"/>
  <c r="AQ68" i="1"/>
  <c r="AO74" i="1"/>
  <c r="AP77" i="1"/>
  <c r="AQ80" i="1"/>
  <c r="AO86" i="1"/>
  <c r="AP89" i="1"/>
  <c r="AQ92" i="1"/>
  <c r="AO98" i="1"/>
  <c r="AQ104" i="1"/>
  <c r="AP108" i="1"/>
  <c r="AO133" i="1"/>
  <c r="AP136" i="1"/>
  <c r="AP153" i="1"/>
  <c r="AO179" i="1"/>
  <c r="AP182" i="1"/>
  <c r="AQ185" i="1"/>
  <c r="AO195" i="1"/>
  <c r="AP202" i="1"/>
  <c r="AO222" i="1"/>
  <c r="AP225" i="1"/>
  <c r="AQ228" i="1"/>
  <c r="AP302" i="1"/>
  <c r="AQ305" i="1"/>
  <c r="AP322" i="1"/>
  <c r="AQ327" i="1"/>
  <c r="AP388" i="1"/>
  <c r="AP438" i="1"/>
  <c r="AQ441" i="1"/>
  <c r="AQ501" i="1"/>
  <c r="AO526" i="1"/>
  <c r="AQ549" i="1"/>
  <c r="AO219" i="1"/>
  <c r="AO253" i="1"/>
  <c r="AQ259" i="1"/>
  <c r="AO355" i="1"/>
  <c r="AO593" i="1"/>
  <c r="AO22" i="1"/>
  <c r="AP28" i="1"/>
  <c r="AP31" i="1"/>
  <c r="AQ34" i="1"/>
  <c r="AQ108" i="1"/>
  <c r="AP118" i="1"/>
  <c r="AP124" i="1"/>
  <c r="AO153" i="1"/>
  <c r="AQ161" i="1"/>
  <c r="AQ173" i="1"/>
  <c r="AO191" i="1"/>
  <c r="AP205" i="1"/>
  <c r="AO234" i="1"/>
  <c r="AP237" i="1"/>
  <c r="AO241" i="1"/>
  <c r="AP244" i="1"/>
  <c r="AQ247" i="1"/>
  <c r="AO265" i="1"/>
  <c r="AO272" i="1"/>
  <c r="AO268" i="1" s="1"/>
  <c r="AP282" i="1"/>
  <c r="AQ285" i="1"/>
  <c r="AO311" i="1"/>
  <c r="AO316" i="1"/>
  <c r="AP382" i="1"/>
  <c r="AO518" i="1"/>
  <c r="AQ195" i="1"/>
  <c r="AQ377" i="1"/>
  <c r="AQ376" i="1" s="1"/>
  <c r="AP406" i="1"/>
  <c r="AQ411" i="1"/>
  <c r="AO420" i="1"/>
  <c r="AO423" i="1"/>
  <c r="AO430" i="1"/>
  <c r="AO454" i="1"/>
  <c r="AO491" i="1"/>
  <c r="AP495" i="1"/>
  <c r="AO502" i="1"/>
  <c r="AP501" i="1"/>
  <c r="AP529" i="1"/>
  <c r="AP566" i="1"/>
  <c r="AO580" i="1"/>
  <c r="AQ594" i="1"/>
  <c r="AO670" i="1"/>
  <c r="AQ401" i="1"/>
  <c r="AP423" i="1"/>
  <c r="AP447" i="1"/>
  <c r="AQ455" i="1"/>
  <c r="AO460" i="1"/>
  <c r="AP465" i="1"/>
  <c r="AQ468" i="1"/>
  <c r="AQ480" i="1"/>
  <c r="AQ517" i="1"/>
  <c r="AQ522" i="1"/>
  <c r="AQ539" i="1"/>
  <c r="AQ557" i="1"/>
  <c r="AO667" i="1"/>
  <c r="AQ751" i="1"/>
  <c r="AQ761" i="1"/>
  <c r="AO376" i="1"/>
  <c r="AP396" i="1"/>
  <c r="AQ406" i="1"/>
  <c r="AQ416" i="1"/>
  <c r="AO437" i="1"/>
  <c r="AO447" i="1"/>
  <c r="AP460" i="1"/>
  <c r="AO474" i="1"/>
  <c r="AP477" i="1"/>
  <c r="AO507" i="1"/>
  <c r="AP513" i="1"/>
  <c r="AO548" i="1"/>
  <c r="AO563" i="1"/>
  <c r="AP583" i="1"/>
  <c r="AQ586" i="1"/>
  <c r="AP599" i="1"/>
  <c r="AO688" i="1"/>
  <c r="AO675" i="1" s="1"/>
  <c r="AP569" i="1"/>
  <c r="AO616" i="1"/>
  <c r="AP619" i="1"/>
  <c r="AO624" i="1"/>
  <c r="AP627" i="1"/>
  <c r="AP623" i="1" s="1"/>
  <c r="AQ633" i="1"/>
  <c r="AQ623" i="1" s="1"/>
  <c r="AO647" i="1"/>
  <c r="AP670" i="1"/>
  <c r="AP688" i="1"/>
  <c r="AQ698" i="1"/>
  <c r="AQ694" i="1" s="1"/>
  <c r="AP738" i="1"/>
  <c r="AQ643" i="1"/>
  <c r="AO709" i="1"/>
  <c r="AP758" i="1"/>
  <c r="AP650" i="1"/>
  <c r="AP658" i="1"/>
  <c r="AQ661" i="1"/>
  <c r="AQ679" i="1"/>
  <c r="AP706" i="1"/>
  <c r="AQ712" i="1"/>
  <c r="AO728" i="1"/>
  <c r="AP748" i="1"/>
  <c r="AP698" i="1"/>
  <c r="AO698" i="1"/>
  <c r="AQ709" i="1"/>
  <c r="AO715" i="1"/>
  <c r="AP728" i="1"/>
  <c r="AO780" i="1"/>
  <c r="AO790" i="1"/>
  <c r="AP793" i="1"/>
  <c r="AQ796" i="1"/>
  <c r="AQ820" i="1"/>
  <c r="AP815" i="1"/>
  <c r="AO828" i="1"/>
  <c r="AO833" i="1"/>
  <c r="AO738" i="1"/>
  <c r="AO748" i="1"/>
  <c r="AO751" i="1"/>
  <c r="AP751" i="1"/>
  <c r="AO758" i="1"/>
  <c r="AP761" i="1"/>
  <c r="AQ764" i="1"/>
  <c r="AQ801" i="1"/>
  <c r="AQ815" i="1"/>
  <c r="AQ722" i="1"/>
  <c r="AI716" i="1"/>
  <c r="AP437" i="1" l="1"/>
  <c r="AP139" i="1"/>
  <c r="AO339" i="1"/>
  <c r="AP603" i="1"/>
  <c r="AO139" i="1"/>
  <c r="AO603" i="1"/>
  <c r="AP18" i="1"/>
  <c r="AP705" i="1"/>
  <c r="AQ655" i="1"/>
  <c r="AQ675" i="1"/>
  <c r="AQ538" i="1"/>
  <c r="AP376" i="1"/>
  <c r="AQ295" i="1"/>
  <c r="AO40" i="1"/>
  <c r="AP655" i="1"/>
  <c r="AP395" i="1"/>
  <c r="AP694" i="1"/>
  <c r="AO517" i="1"/>
  <c r="AO295" i="1"/>
  <c r="AP281" i="1"/>
  <c r="AQ240" i="1"/>
  <c r="AP194" i="1"/>
  <c r="AQ172" i="1"/>
  <c r="AP107" i="1"/>
  <c r="AO281" i="1"/>
  <c r="AP675" i="1"/>
  <c r="AQ556" i="1"/>
  <c r="AQ507" i="1"/>
  <c r="AP240" i="1"/>
  <c r="AQ18" i="1"/>
  <c r="AP416" i="1"/>
  <c r="AP500" i="1"/>
  <c r="AO240" i="1"/>
  <c r="AQ548" i="1"/>
  <c r="AO694" i="1"/>
  <c r="AO712" i="1"/>
  <c r="AP512" i="1"/>
  <c r="AP459" i="1"/>
  <c r="AO459" i="1"/>
  <c r="AQ395" i="1"/>
  <c r="AQ593" i="1"/>
  <c r="AP522" i="1"/>
  <c r="AO501" i="1"/>
  <c r="AO416" i="1"/>
  <c r="AO212" i="1"/>
  <c r="AO643" i="1"/>
  <c r="AO556" i="1"/>
  <c r="AO522" i="1"/>
  <c r="AQ459" i="1"/>
  <c r="AQ212" i="1"/>
  <c r="AO194" i="1"/>
  <c r="AO172" i="1"/>
  <c r="AP40" i="1"/>
  <c r="AP295" i="1"/>
  <c r="AQ281" i="1"/>
  <c r="AQ705" i="1"/>
  <c r="AO107" i="1"/>
  <c r="AQ268" i="1"/>
  <c r="AQ40" i="1"/>
  <c r="AO18" i="1"/>
  <c r="AP598" i="1"/>
  <c r="AQ454" i="1"/>
  <c r="AQ194" i="1"/>
  <c r="AQ437" i="1"/>
  <c r="AP212" i="1"/>
  <c r="AQ334" i="1"/>
  <c r="AO655" i="1"/>
  <c r="AP643" i="1"/>
  <c r="AP556" i="1"/>
  <c r="AQ160" i="1"/>
  <c r="AQ107" i="1"/>
  <c r="AQ447" i="1"/>
  <c r="AP172" i="1"/>
  <c r="AL813" i="1"/>
  <c r="AR813" i="1" s="1"/>
  <c r="AX813" i="1" s="1"/>
  <c r="AI812" i="1"/>
  <c r="AI577" i="1"/>
  <c r="AL578" i="1"/>
  <c r="AR578" i="1" s="1"/>
  <c r="AX578" i="1" s="1"/>
  <c r="AO211" i="1" l="1"/>
  <c r="AQ654" i="1"/>
  <c r="AO415" i="1"/>
  <c r="AP415" i="1"/>
  <c r="AQ500" i="1"/>
  <c r="AQ211" i="1"/>
  <c r="AP211" i="1"/>
  <c r="AQ17" i="1"/>
  <c r="AO654" i="1"/>
  <c r="AO705" i="1"/>
  <c r="AP17" i="1"/>
  <c r="AO17" i="1"/>
  <c r="AO500" i="1"/>
  <c r="AQ415" i="1"/>
  <c r="AP654" i="1"/>
  <c r="AN733" i="1"/>
  <c r="AT733" i="1" s="1"/>
  <c r="AZ733" i="1" s="1"/>
  <c r="AN734" i="1"/>
  <c r="AT734" i="1" s="1"/>
  <c r="AZ734" i="1" s="1"/>
  <c r="AM733" i="1"/>
  <c r="AS733" i="1" s="1"/>
  <c r="AY733" i="1" s="1"/>
  <c r="AM734" i="1"/>
  <c r="AS734" i="1" s="1"/>
  <c r="AY734" i="1" s="1"/>
  <c r="AL733" i="1"/>
  <c r="AR733" i="1" s="1"/>
  <c r="AX733" i="1" s="1"/>
  <c r="AL734" i="1"/>
  <c r="AR734" i="1" s="1"/>
  <c r="AX734" i="1" s="1"/>
  <c r="AN723" i="1"/>
  <c r="AT723" i="1" s="1"/>
  <c r="AZ723" i="1" s="1"/>
  <c r="AN724" i="1"/>
  <c r="AT724" i="1" s="1"/>
  <c r="AZ724" i="1" s="1"/>
  <c r="AM723" i="1"/>
  <c r="AS723" i="1" s="1"/>
  <c r="AY723" i="1" s="1"/>
  <c r="AM724" i="1"/>
  <c r="AS724" i="1" s="1"/>
  <c r="AY724" i="1" s="1"/>
  <c r="AL724" i="1"/>
  <c r="AR724" i="1" s="1"/>
  <c r="AX724" i="1" s="1"/>
  <c r="AI723" i="1"/>
  <c r="AL723" i="1" s="1"/>
  <c r="AR723" i="1" s="1"/>
  <c r="AX723" i="1" s="1"/>
  <c r="AN639" i="1"/>
  <c r="AT639" i="1" s="1"/>
  <c r="AZ639" i="1" s="1"/>
  <c r="AN640" i="1"/>
  <c r="AT640" i="1" s="1"/>
  <c r="AZ640" i="1" s="1"/>
  <c r="AN641" i="1"/>
  <c r="AT641" i="1" s="1"/>
  <c r="AZ641" i="1" s="1"/>
  <c r="AM639" i="1"/>
  <c r="AS639" i="1" s="1"/>
  <c r="AY639" i="1" s="1"/>
  <c r="AM640" i="1"/>
  <c r="AS640" i="1" s="1"/>
  <c r="AY640" i="1" s="1"/>
  <c r="AM641" i="1"/>
  <c r="AS641" i="1" s="1"/>
  <c r="AY641" i="1" s="1"/>
  <c r="AL641" i="1"/>
  <c r="AR641" i="1" s="1"/>
  <c r="AX641" i="1" s="1"/>
  <c r="AI640" i="1"/>
  <c r="AI639" i="1" s="1"/>
  <c r="AL639" i="1" s="1"/>
  <c r="AR639" i="1" s="1"/>
  <c r="AX639" i="1" s="1"/>
  <c r="AN572" i="1"/>
  <c r="AT572" i="1" s="1"/>
  <c r="AZ572" i="1" s="1"/>
  <c r="AN573" i="1"/>
  <c r="AT573" i="1" s="1"/>
  <c r="AZ573" i="1" s="1"/>
  <c r="AM572" i="1"/>
  <c r="AS572" i="1" s="1"/>
  <c r="AY572" i="1" s="1"/>
  <c r="AM573" i="1"/>
  <c r="AS573" i="1" s="1"/>
  <c r="AY573" i="1" s="1"/>
  <c r="AL572" i="1"/>
  <c r="AR572" i="1" s="1"/>
  <c r="AX572" i="1" s="1"/>
  <c r="AL573" i="1"/>
  <c r="AR573" i="1" s="1"/>
  <c r="AX573" i="1" s="1"/>
  <c r="AI221" i="1"/>
  <c r="AN213" i="1"/>
  <c r="AT213" i="1" s="1"/>
  <c r="AZ213" i="1" s="1"/>
  <c r="AN214" i="1"/>
  <c r="AT214" i="1" s="1"/>
  <c r="AZ214" i="1" s="1"/>
  <c r="AN215" i="1"/>
  <c r="AT215" i="1" s="1"/>
  <c r="AZ215" i="1" s="1"/>
  <c r="AM213" i="1"/>
  <c r="AS213" i="1" s="1"/>
  <c r="AY213" i="1" s="1"/>
  <c r="AM214" i="1"/>
  <c r="AS214" i="1" s="1"/>
  <c r="AY214" i="1" s="1"/>
  <c r="AM215" i="1"/>
  <c r="AS215" i="1" s="1"/>
  <c r="AY215" i="1" s="1"/>
  <c r="AL215" i="1"/>
  <c r="AR215" i="1" s="1"/>
  <c r="AX215" i="1" s="1"/>
  <c r="AI214" i="1"/>
  <c r="AL214" i="1" s="1"/>
  <c r="AR214" i="1" s="1"/>
  <c r="AX214" i="1" s="1"/>
  <c r="AI197" i="1"/>
  <c r="AN101" i="1"/>
  <c r="AT101" i="1" s="1"/>
  <c r="AZ101" i="1" s="1"/>
  <c r="AN102" i="1"/>
  <c r="AT102" i="1" s="1"/>
  <c r="AZ102" i="1" s="1"/>
  <c r="AN103" i="1"/>
  <c r="AT103" i="1" s="1"/>
  <c r="AZ103" i="1" s="1"/>
  <c r="AM101" i="1"/>
  <c r="AS101" i="1" s="1"/>
  <c r="AY101" i="1" s="1"/>
  <c r="AM102" i="1"/>
  <c r="AS102" i="1" s="1"/>
  <c r="AY102" i="1" s="1"/>
  <c r="AM103" i="1"/>
  <c r="AS103" i="1" s="1"/>
  <c r="AY103" i="1" s="1"/>
  <c r="AL103" i="1"/>
  <c r="AR103" i="1" s="1"/>
  <c r="AX103" i="1" s="1"/>
  <c r="AI102" i="1"/>
  <c r="AL102" i="1" s="1"/>
  <c r="AR102" i="1" s="1"/>
  <c r="AX102" i="1" s="1"/>
  <c r="AI64" i="1"/>
  <c r="AI49" i="1"/>
  <c r="AI46" i="1"/>
  <c r="AI30" i="1"/>
  <c r="AI24" i="1"/>
  <c r="AI213" i="1" l="1"/>
  <c r="AL213" i="1" s="1"/>
  <c r="AR213" i="1" s="1"/>
  <c r="AX213" i="1" s="1"/>
  <c r="AL640" i="1"/>
  <c r="AR640" i="1" s="1"/>
  <c r="AX640" i="1" s="1"/>
  <c r="AQ16" i="1"/>
  <c r="AP16" i="1"/>
  <c r="AO16" i="1"/>
  <c r="AI101" i="1"/>
  <c r="AL101" i="1" s="1"/>
  <c r="AR101" i="1" s="1"/>
  <c r="AX101" i="1" s="1"/>
  <c r="AK840" i="1"/>
  <c r="AJ840" i="1"/>
  <c r="AI840" i="1"/>
  <c r="AK834" i="1"/>
  <c r="AK833" i="1" s="1"/>
  <c r="AJ834" i="1"/>
  <c r="AI834" i="1"/>
  <c r="AK831" i="1"/>
  <c r="AJ831" i="1"/>
  <c r="AI831" i="1"/>
  <c r="AK829" i="1"/>
  <c r="AK828" i="1" s="1"/>
  <c r="AJ829" i="1"/>
  <c r="AJ828" i="1" s="1"/>
  <c r="AI829" i="1"/>
  <c r="AK826" i="1"/>
  <c r="AJ826" i="1"/>
  <c r="AI826" i="1"/>
  <c r="AK824" i="1"/>
  <c r="AK823" i="1" s="1"/>
  <c r="AJ824" i="1"/>
  <c r="AI824" i="1"/>
  <c r="AK821" i="1"/>
  <c r="AK820" i="1" s="1"/>
  <c r="AJ821" i="1"/>
  <c r="AJ820" i="1" s="1"/>
  <c r="AI821" i="1"/>
  <c r="AI820" i="1" s="1"/>
  <c r="AK818" i="1"/>
  <c r="AJ818" i="1"/>
  <c r="AI818" i="1"/>
  <c r="AK816" i="1"/>
  <c r="AJ816" i="1"/>
  <c r="AI816" i="1"/>
  <c r="AI815" i="1" s="1"/>
  <c r="AK812" i="1"/>
  <c r="AJ812" i="1"/>
  <c r="AK810" i="1"/>
  <c r="AJ810" i="1"/>
  <c r="AJ809" i="1" s="1"/>
  <c r="AI810" i="1"/>
  <c r="AK807" i="1"/>
  <c r="AJ807" i="1"/>
  <c r="AI807" i="1"/>
  <c r="AK805" i="1"/>
  <c r="AJ805" i="1"/>
  <c r="AI805" i="1"/>
  <c r="AI804" i="1" s="1"/>
  <c r="AK802" i="1"/>
  <c r="AJ802" i="1"/>
  <c r="AJ801" i="1" s="1"/>
  <c r="AI802" i="1"/>
  <c r="AI801" i="1" s="1"/>
  <c r="AK799" i="1"/>
  <c r="AJ799" i="1"/>
  <c r="AI799" i="1"/>
  <c r="AK797" i="1"/>
  <c r="AJ797" i="1"/>
  <c r="AJ796" i="1" s="1"/>
  <c r="AI797" i="1"/>
  <c r="AK794" i="1"/>
  <c r="AK793" i="1" s="1"/>
  <c r="AJ794" i="1"/>
  <c r="AI794" i="1"/>
  <c r="AI793" i="1" s="1"/>
  <c r="AK791" i="1"/>
  <c r="AK790" i="1" s="1"/>
  <c r="AJ791" i="1"/>
  <c r="AJ790" i="1" s="1"/>
  <c r="AI791" i="1"/>
  <c r="AK788" i="1"/>
  <c r="AK787" i="1" s="1"/>
  <c r="AJ788" i="1"/>
  <c r="AJ787" i="1" s="1"/>
  <c r="AI788" i="1"/>
  <c r="AI787" i="1" s="1"/>
  <c r="AK785" i="1"/>
  <c r="AJ785" i="1"/>
  <c r="AI785" i="1"/>
  <c r="AK783" i="1"/>
  <c r="AJ783" i="1"/>
  <c r="AI783" i="1"/>
  <c r="AK781" i="1"/>
  <c r="AJ781" i="1"/>
  <c r="AI781" i="1"/>
  <c r="AK778" i="1"/>
  <c r="AK777" i="1" s="1"/>
  <c r="AJ778" i="1"/>
  <c r="AJ777" i="1" s="1"/>
  <c r="AI778" i="1"/>
  <c r="AI777" i="1" s="1"/>
  <c r="AK775" i="1"/>
  <c r="AJ775" i="1"/>
  <c r="AI775" i="1"/>
  <c r="AK773" i="1"/>
  <c r="AJ773" i="1"/>
  <c r="AI773" i="1"/>
  <c r="AK771" i="1"/>
  <c r="AJ771" i="1"/>
  <c r="AI771" i="1"/>
  <c r="AK768" i="1"/>
  <c r="AJ768" i="1"/>
  <c r="AJ767" i="1" s="1"/>
  <c r="AI768" i="1"/>
  <c r="AI767" i="1" s="1"/>
  <c r="AK765" i="1"/>
  <c r="AJ765" i="1"/>
  <c r="AJ764" i="1" s="1"/>
  <c r="AI765" i="1"/>
  <c r="AK762" i="1"/>
  <c r="AK761" i="1" s="1"/>
  <c r="AJ762" i="1"/>
  <c r="AI762" i="1"/>
  <c r="AI761" i="1" s="1"/>
  <c r="AK759" i="1"/>
  <c r="AK758" i="1" s="1"/>
  <c r="AJ759" i="1"/>
  <c r="AJ758" i="1" s="1"/>
  <c r="AI759" i="1"/>
  <c r="AK756" i="1"/>
  <c r="AJ756" i="1"/>
  <c r="AI756" i="1"/>
  <c r="AK754" i="1"/>
  <c r="AJ754" i="1"/>
  <c r="AI754" i="1"/>
  <c r="AK752" i="1"/>
  <c r="AJ752" i="1"/>
  <c r="AI752" i="1"/>
  <c r="AK749" i="1"/>
  <c r="AK748" i="1" s="1"/>
  <c r="AJ749" i="1"/>
  <c r="AJ748" i="1" s="1"/>
  <c r="AI749" i="1"/>
  <c r="AK746" i="1"/>
  <c r="AJ746" i="1"/>
  <c r="AJ745" i="1" s="1"/>
  <c r="AI746" i="1"/>
  <c r="AI745" i="1" s="1"/>
  <c r="AK745" i="1"/>
  <c r="AK743" i="1"/>
  <c r="AJ743" i="1"/>
  <c r="AI743" i="1"/>
  <c r="AK741" i="1"/>
  <c r="AJ741" i="1"/>
  <c r="AI741" i="1"/>
  <c r="AK739" i="1"/>
  <c r="AJ739" i="1"/>
  <c r="AI739" i="1"/>
  <c r="AK736" i="1"/>
  <c r="AK735" i="1" s="1"/>
  <c r="AJ736" i="1"/>
  <c r="AI736" i="1"/>
  <c r="AI735" i="1" s="1"/>
  <c r="AJ735" i="1"/>
  <c r="AK731" i="1"/>
  <c r="AK728" i="1" s="1"/>
  <c r="AJ731" i="1"/>
  <c r="AI731" i="1"/>
  <c r="AI728" i="1" s="1"/>
  <c r="AK729" i="1"/>
  <c r="AJ729" i="1"/>
  <c r="AI729" i="1"/>
  <c r="AK725" i="1"/>
  <c r="AK722" i="1" s="1"/>
  <c r="AJ725" i="1"/>
  <c r="AI725" i="1"/>
  <c r="AI722" i="1" s="1"/>
  <c r="AK719" i="1"/>
  <c r="AJ719" i="1"/>
  <c r="AI719" i="1"/>
  <c r="AK717" i="1"/>
  <c r="AJ717" i="1"/>
  <c r="AI717" i="1"/>
  <c r="AK715" i="1"/>
  <c r="AJ715" i="1"/>
  <c r="AI715" i="1"/>
  <c r="AK713" i="1"/>
  <c r="AJ713" i="1"/>
  <c r="AI713" i="1"/>
  <c r="AK710" i="1"/>
  <c r="AK709" i="1" s="1"/>
  <c r="AJ710" i="1"/>
  <c r="AI710" i="1"/>
  <c r="AI709" i="1" s="1"/>
  <c r="AK707" i="1"/>
  <c r="AK706" i="1" s="1"/>
  <c r="AJ707" i="1"/>
  <c r="AJ706" i="1" s="1"/>
  <c r="AI707" i="1"/>
  <c r="AK701" i="1"/>
  <c r="AJ701" i="1"/>
  <c r="AI701" i="1"/>
  <c r="AK699" i="1"/>
  <c r="AJ699" i="1"/>
  <c r="AI699" i="1"/>
  <c r="AK696" i="1"/>
  <c r="AJ696" i="1"/>
  <c r="AJ695" i="1" s="1"/>
  <c r="AI696" i="1"/>
  <c r="AK691" i="1"/>
  <c r="AJ691" i="1"/>
  <c r="AI691" i="1"/>
  <c r="AK689" i="1"/>
  <c r="AJ689" i="1"/>
  <c r="AI689" i="1"/>
  <c r="AK686" i="1"/>
  <c r="AJ686" i="1"/>
  <c r="AJ685" i="1" s="1"/>
  <c r="AI686" i="1"/>
  <c r="AI685" i="1" s="1"/>
  <c r="AK683" i="1"/>
  <c r="AK682" i="1" s="1"/>
  <c r="AJ683" i="1"/>
  <c r="AI683" i="1"/>
  <c r="AI682" i="1" s="1"/>
  <c r="AK680" i="1"/>
  <c r="AK679" i="1" s="1"/>
  <c r="AJ680" i="1"/>
  <c r="AJ679" i="1" s="1"/>
  <c r="AI680" i="1"/>
  <c r="AI677" i="1"/>
  <c r="AI676" i="1" s="1"/>
  <c r="AK676" i="1"/>
  <c r="AJ676" i="1"/>
  <c r="AK673" i="1"/>
  <c r="AJ673" i="1"/>
  <c r="AI673" i="1"/>
  <c r="AK671" i="1"/>
  <c r="AJ671" i="1"/>
  <c r="AI671" i="1"/>
  <c r="AI670" i="1"/>
  <c r="AK668" i="1"/>
  <c r="AJ668" i="1"/>
  <c r="AJ667" i="1" s="1"/>
  <c r="AI668" i="1"/>
  <c r="AI667" i="1"/>
  <c r="AK665" i="1"/>
  <c r="AK664" i="1" s="1"/>
  <c r="AJ665" i="1"/>
  <c r="AI665" i="1"/>
  <c r="AI664" i="1"/>
  <c r="AK662" i="1"/>
  <c r="AK661" i="1" s="1"/>
  <c r="AJ662" i="1"/>
  <c r="AJ661" i="1" s="1"/>
  <c r="AI662" i="1"/>
  <c r="AK659" i="1"/>
  <c r="AK658" i="1" s="1"/>
  <c r="AJ659" i="1"/>
  <c r="AJ658" i="1" s="1"/>
  <c r="AI659" i="1"/>
  <c r="AI658" i="1" s="1"/>
  <c r="AK656" i="1"/>
  <c r="AJ656" i="1"/>
  <c r="AI656" i="1"/>
  <c r="AK651" i="1"/>
  <c r="AK650" i="1" s="1"/>
  <c r="AJ651" i="1"/>
  <c r="AJ650" i="1" s="1"/>
  <c r="AI651" i="1"/>
  <c r="AI650" i="1" s="1"/>
  <c r="AK648" i="1"/>
  <c r="AJ648" i="1"/>
  <c r="AJ647" i="1" s="1"/>
  <c r="AI648" i="1"/>
  <c r="AK645" i="1"/>
  <c r="AK644" i="1" s="1"/>
  <c r="AJ645" i="1"/>
  <c r="AI645" i="1"/>
  <c r="AK637" i="1"/>
  <c r="AJ637" i="1"/>
  <c r="AJ636" i="1" s="1"/>
  <c r="AI637" i="1"/>
  <c r="AK634" i="1"/>
  <c r="AK633" i="1" s="1"/>
  <c r="AJ634" i="1"/>
  <c r="AI634" i="1"/>
  <c r="AI633" i="1" s="1"/>
  <c r="AK628" i="1"/>
  <c r="AK627" i="1" s="1"/>
  <c r="AJ628" i="1"/>
  <c r="AJ627" i="1" s="1"/>
  <c r="AI628" i="1"/>
  <c r="AK625" i="1"/>
  <c r="AK624" i="1" s="1"/>
  <c r="AJ625" i="1"/>
  <c r="AJ624" i="1" s="1"/>
  <c r="AI625" i="1"/>
  <c r="AI624" i="1"/>
  <c r="AK620" i="1"/>
  <c r="AJ620" i="1"/>
  <c r="AJ619" i="1" s="1"/>
  <c r="AI620" i="1"/>
  <c r="AK617" i="1"/>
  <c r="AK616" i="1" s="1"/>
  <c r="AJ617" i="1"/>
  <c r="AJ616" i="1" s="1"/>
  <c r="AI617" i="1"/>
  <c r="AI616" i="1" s="1"/>
  <c r="AK614" i="1"/>
  <c r="AJ614" i="1"/>
  <c r="AJ613" i="1" s="1"/>
  <c r="AI614" i="1"/>
  <c r="AI613" i="1" s="1"/>
  <c r="AK611" i="1"/>
  <c r="AK610" i="1" s="1"/>
  <c r="AJ611" i="1"/>
  <c r="AI611" i="1"/>
  <c r="AI610" i="1" s="1"/>
  <c r="AK608" i="1"/>
  <c r="AK607" i="1" s="1"/>
  <c r="AJ608" i="1"/>
  <c r="AJ607" i="1" s="1"/>
  <c r="AI608" i="1"/>
  <c r="AK605" i="1"/>
  <c r="AK604" i="1" s="1"/>
  <c r="AJ605" i="1"/>
  <c r="AJ604" i="1" s="1"/>
  <c r="AI605" i="1"/>
  <c r="AI604" i="1" s="1"/>
  <c r="AK600" i="1"/>
  <c r="AK599" i="1" s="1"/>
  <c r="AJ600" i="1"/>
  <c r="AJ599" i="1" s="1"/>
  <c r="AJ598" i="1" s="1"/>
  <c r="AI600" i="1"/>
  <c r="AK595" i="1"/>
  <c r="AK594" i="1" s="1"/>
  <c r="AJ595" i="1"/>
  <c r="AI595" i="1"/>
  <c r="AK590" i="1"/>
  <c r="AJ590" i="1"/>
  <c r="AJ589" i="1" s="1"/>
  <c r="AI590" i="1"/>
  <c r="AK587" i="1"/>
  <c r="AK586" i="1" s="1"/>
  <c r="AJ587" i="1"/>
  <c r="AI587" i="1"/>
  <c r="AI586" i="1" s="1"/>
  <c r="AK584" i="1"/>
  <c r="AK583" i="1" s="1"/>
  <c r="AJ584" i="1"/>
  <c r="AJ583" i="1" s="1"/>
  <c r="AI584" i="1"/>
  <c r="AK581" i="1"/>
  <c r="AK580" i="1" s="1"/>
  <c r="AJ581" i="1"/>
  <c r="AI581" i="1"/>
  <c r="AI580" i="1" s="1"/>
  <c r="AK577" i="1"/>
  <c r="AJ577" i="1"/>
  <c r="AJ576" i="1" s="1"/>
  <c r="AI576" i="1"/>
  <c r="AK574" i="1"/>
  <c r="AJ574" i="1"/>
  <c r="AI574" i="1"/>
  <c r="AK570" i="1"/>
  <c r="AJ570" i="1"/>
  <c r="AI570" i="1"/>
  <c r="AK567" i="1"/>
  <c r="AK566" i="1" s="1"/>
  <c r="AJ567" i="1"/>
  <c r="AJ566" i="1" s="1"/>
  <c r="AI567" i="1"/>
  <c r="AK564" i="1"/>
  <c r="AK563" i="1" s="1"/>
  <c r="AJ564" i="1"/>
  <c r="AI564" i="1"/>
  <c r="AI563" i="1" s="1"/>
  <c r="AK561" i="1"/>
  <c r="AJ561" i="1"/>
  <c r="AJ560" i="1" s="1"/>
  <c r="AI561" i="1"/>
  <c r="AK558" i="1"/>
  <c r="AK557" i="1" s="1"/>
  <c r="AJ558" i="1"/>
  <c r="AI558" i="1"/>
  <c r="AI557" i="1" s="1"/>
  <c r="AK553" i="1"/>
  <c r="AJ553" i="1"/>
  <c r="AJ552" i="1" s="1"/>
  <c r="AI553" i="1"/>
  <c r="AK550" i="1"/>
  <c r="AK549" i="1" s="1"/>
  <c r="AJ550" i="1"/>
  <c r="AI550" i="1"/>
  <c r="AK545" i="1"/>
  <c r="AJ545" i="1"/>
  <c r="AI545" i="1"/>
  <c r="AI544" i="1" s="1"/>
  <c r="AK542" i="1"/>
  <c r="AJ542" i="1"/>
  <c r="AI542" i="1"/>
  <c r="AK540" i="1"/>
  <c r="AJ540" i="1"/>
  <c r="AI540" i="1"/>
  <c r="AK535" i="1"/>
  <c r="AJ535" i="1"/>
  <c r="AI535" i="1"/>
  <c r="AK532" i="1"/>
  <c r="AJ532" i="1"/>
  <c r="AJ529" i="1" s="1"/>
  <c r="AI532" i="1"/>
  <c r="AK530" i="1"/>
  <c r="AJ530" i="1"/>
  <c r="AI530" i="1"/>
  <c r="AK527" i="1"/>
  <c r="AJ527" i="1"/>
  <c r="AJ526" i="1" s="1"/>
  <c r="AI527" i="1"/>
  <c r="AI526" i="1" s="1"/>
  <c r="AK524" i="1"/>
  <c r="AJ524" i="1"/>
  <c r="AI524" i="1"/>
  <c r="AI523" i="1" s="1"/>
  <c r="AK519" i="1"/>
  <c r="AJ519" i="1"/>
  <c r="AJ518" i="1" s="1"/>
  <c r="AI519" i="1"/>
  <c r="AI518" i="1" s="1"/>
  <c r="AK514" i="1"/>
  <c r="AK513" i="1" s="1"/>
  <c r="AJ514" i="1"/>
  <c r="AJ513" i="1" s="1"/>
  <c r="AI514" i="1"/>
  <c r="AK509" i="1"/>
  <c r="AK508" i="1" s="1"/>
  <c r="AJ509" i="1"/>
  <c r="AI509" i="1"/>
  <c r="AK505" i="1"/>
  <c r="AJ505" i="1"/>
  <c r="AI505" i="1"/>
  <c r="AK503" i="1"/>
  <c r="AJ503" i="1"/>
  <c r="AI503" i="1"/>
  <c r="AK497" i="1"/>
  <c r="AJ497" i="1"/>
  <c r="AI497" i="1"/>
  <c r="AI496" i="1" s="1"/>
  <c r="AK492" i="1"/>
  <c r="AJ492" i="1"/>
  <c r="AI492" i="1"/>
  <c r="AI491" i="1" s="1"/>
  <c r="AI489" i="1"/>
  <c r="AI488" i="1" s="1"/>
  <c r="AK489" i="1"/>
  <c r="AJ489" i="1"/>
  <c r="AJ488" i="1" s="1"/>
  <c r="AK486" i="1"/>
  <c r="AJ486" i="1"/>
  <c r="AI486" i="1"/>
  <c r="AK483" i="1"/>
  <c r="AJ483" i="1"/>
  <c r="AI483" i="1"/>
  <c r="AK481" i="1"/>
  <c r="AJ481" i="1"/>
  <c r="AI481" i="1"/>
  <c r="AK478" i="1"/>
  <c r="AK477" i="1" s="1"/>
  <c r="AJ478" i="1"/>
  <c r="AI478" i="1"/>
  <c r="AK475" i="1"/>
  <c r="AK474" i="1" s="1"/>
  <c r="AJ475" i="1"/>
  <c r="AJ474" i="1" s="1"/>
  <c r="AI475" i="1"/>
  <c r="AK472" i="1"/>
  <c r="AJ472" i="1"/>
  <c r="AJ471" i="1" s="1"/>
  <c r="AI472" i="1"/>
  <c r="AI471" i="1" s="1"/>
  <c r="AK469" i="1"/>
  <c r="AJ469" i="1"/>
  <c r="AI469" i="1"/>
  <c r="AI468" i="1" s="1"/>
  <c r="AK466" i="1"/>
  <c r="AK465" i="1" s="1"/>
  <c r="AJ466" i="1"/>
  <c r="AI466" i="1"/>
  <c r="AK463" i="1"/>
  <c r="AJ463" i="1"/>
  <c r="AI463" i="1"/>
  <c r="AK461" i="1"/>
  <c r="AK460" i="1" s="1"/>
  <c r="AJ461" i="1"/>
  <c r="AI461" i="1"/>
  <c r="AK456" i="1"/>
  <c r="AK455" i="1" s="1"/>
  <c r="AK454" i="1" s="1"/>
  <c r="AJ456" i="1"/>
  <c r="AJ455" i="1" s="1"/>
  <c r="AJ454" i="1" s="1"/>
  <c r="AI456" i="1"/>
  <c r="AI455" i="1"/>
  <c r="AK452" i="1"/>
  <c r="AK451" i="1" s="1"/>
  <c r="AJ452" i="1"/>
  <c r="AI452" i="1"/>
  <c r="AK449" i="1"/>
  <c r="AK448" i="1" s="1"/>
  <c r="AJ449" i="1"/>
  <c r="AI449" i="1"/>
  <c r="AK445" i="1"/>
  <c r="AJ445" i="1"/>
  <c r="AJ444" i="1" s="1"/>
  <c r="AI445" i="1"/>
  <c r="AI444" i="1"/>
  <c r="AK442" i="1"/>
  <c r="AK441" i="1" s="1"/>
  <c r="AJ442" i="1"/>
  <c r="AJ441" i="1" s="1"/>
  <c r="AI442" i="1"/>
  <c r="AI441" i="1" s="1"/>
  <c r="AK439" i="1"/>
  <c r="AK438" i="1" s="1"/>
  <c r="AJ439" i="1"/>
  <c r="AJ438" i="1" s="1"/>
  <c r="AI439" i="1"/>
  <c r="AK435" i="1"/>
  <c r="AJ435" i="1"/>
  <c r="AI435" i="1"/>
  <c r="AK433" i="1"/>
  <c r="AJ433" i="1"/>
  <c r="AI433" i="1"/>
  <c r="AK431" i="1"/>
  <c r="AJ431" i="1"/>
  <c r="AI431" i="1"/>
  <c r="AK430" i="1"/>
  <c r="AK428" i="1"/>
  <c r="AJ428" i="1"/>
  <c r="AI428" i="1"/>
  <c r="AK426" i="1"/>
  <c r="AJ426" i="1"/>
  <c r="AI426" i="1"/>
  <c r="AK424" i="1"/>
  <c r="AJ424" i="1"/>
  <c r="AI424" i="1"/>
  <c r="AK421" i="1"/>
  <c r="AJ421" i="1"/>
  <c r="AJ420" i="1" s="1"/>
  <c r="AI421" i="1"/>
  <c r="AI420" i="1" s="1"/>
  <c r="AK418" i="1"/>
  <c r="AK417" i="1" s="1"/>
  <c r="AJ418" i="1"/>
  <c r="AJ417" i="1" s="1"/>
  <c r="AI418" i="1"/>
  <c r="AI417" i="1"/>
  <c r="AK412" i="1"/>
  <c r="AJ412" i="1"/>
  <c r="AJ411" i="1" s="1"/>
  <c r="AI412" i="1"/>
  <c r="AK409" i="1"/>
  <c r="AK406" i="1" s="1"/>
  <c r="AJ409" i="1"/>
  <c r="AI409" i="1"/>
  <c r="AI406" i="1" s="1"/>
  <c r="AK407" i="1"/>
  <c r="AJ407" i="1"/>
  <c r="AJ406" i="1" s="1"/>
  <c r="AI407" i="1"/>
  <c r="AK404" i="1"/>
  <c r="AJ404" i="1"/>
  <c r="AI404" i="1"/>
  <c r="AK402" i="1"/>
  <c r="AJ402" i="1"/>
  <c r="AJ401" i="1" s="1"/>
  <c r="AI402" i="1"/>
  <c r="AK399" i="1"/>
  <c r="AK396" i="1" s="1"/>
  <c r="AJ399" i="1"/>
  <c r="AI399" i="1"/>
  <c r="AK397" i="1"/>
  <c r="AJ397" i="1"/>
  <c r="AI397" i="1"/>
  <c r="AK392" i="1"/>
  <c r="AK391" i="1" s="1"/>
  <c r="AJ392" i="1"/>
  <c r="AI392" i="1"/>
  <c r="AI391" i="1" s="1"/>
  <c r="AK389" i="1"/>
  <c r="AJ389" i="1"/>
  <c r="AJ388" i="1" s="1"/>
  <c r="AI389" i="1"/>
  <c r="AI388" i="1" s="1"/>
  <c r="AK386" i="1"/>
  <c r="AK385" i="1" s="1"/>
  <c r="AJ386" i="1"/>
  <c r="AI386" i="1"/>
  <c r="AK383" i="1"/>
  <c r="AK382" i="1" s="1"/>
  <c r="AJ383" i="1"/>
  <c r="AJ382" i="1" s="1"/>
  <c r="AI383" i="1"/>
  <c r="AK380" i="1"/>
  <c r="AJ380" i="1"/>
  <c r="AI380" i="1"/>
  <c r="AK378" i="1"/>
  <c r="AJ378" i="1"/>
  <c r="AI378" i="1"/>
  <c r="AK370" i="1"/>
  <c r="AK369" i="1" s="1"/>
  <c r="AJ370" i="1"/>
  <c r="AI370" i="1"/>
  <c r="AI369" i="1"/>
  <c r="AK367" i="1"/>
  <c r="AK366" i="1" s="1"/>
  <c r="AJ367" i="1"/>
  <c r="AI367" i="1"/>
  <c r="AI366" i="1" s="1"/>
  <c r="AK364" i="1"/>
  <c r="AK363" i="1" s="1"/>
  <c r="AJ364" i="1"/>
  <c r="AJ363" i="1" s="1"/>
  <c r="AI364" i="1"/>
  <c r="AK360" i="1"/>
  <c r="AJ360" i="1"/>
  <c r="AI360" i="1"/>
  <c r="AK358" i="1"/>
  <c r="AJ358" i="1"/>
  <c r="AI358" i="1"/>
  <c r="AK356" i="1"/>
  <c r="AJ356" i="1"/>
  <c r="AI356" i="1"/>
  <c r="AK353" i="1"/>
  <c r="AK352" i="1" s="1"/>
  <c r="AJ353" i="1"/>
  <c r="AJ352" i="1" s="1"/>
  <c r="AI353" i="1"/>
  <c r="AI352" i="1" s="1"/>
  <c r="AK350" i="1"/>
  <c r="AJ350" i="1"/>
  <c r="AI350" i="1"/>
  <c r="AK348" i="1"/>
  <c r="AJ348" i="1"/>
  <c r="AI348" i="1"/>
  <c r="AK346" i="1"/>
  <c r="AJ346" i="1"/>
  <c r="AI346" i="1"/>
  <c r="AK343" i="1"/>
  <c r="AJ343" i="1"/>
  <c r="AI343" i="1"/>
  <c r="AK341" i="1"/>
  <c r="AJ341" i="1"/>
  <c r="AI341" i="1"/>
  <c r="AK336" i="1"/>
  <c r="AK335" i="1" s="1"/>
  <c r="AK334" i="1" s="1"/>
  <c r="AJ336" i="1"/>
  <c r="AI336" i="1"/>
  <c r="AI335" i="1" s="1"/>
  <c r="AI334" i="1" s="1"/>
  <c r="AK331" i="1"/>
  <c r="AJ331" i="1"/>
  <c r="AJ330" i="1" s="1"/>
  <c r="AI331" i="1"/>
  <c r="AK328" i="1"/>
  <c r="AK327" i="1" s="1"/>
  <c r="AJ328" i="1"/>
  <c r="AI328" i="1"/>
  <c r="AI327" i="1" s="1"/>
  <c r="AK325" i="1"/>
  <c r="AJ325" i="1"/>
  <c r="AI325" i="1"/>
  <c r="AK323" i="1"/>
  <c r="AJ323" i="1"/>
  <c r="AI323" i="1"/>
  <c r="AK320" i="1"/>
  <c r="AK319" i="1" s="1"/>
  <c r="AJ320" i="1"/>
  <c r="AJ319" i="1" s="1"/>
  <c r="AI320" i="1"/>
  <c r="AK317" i="1"/>
  <c r="AK316" i="1" s="1"/>
  <c r="AJ317" i="1"/>
  <c r="AJ316" i="1" s="1"/>
  <c r="AI317" i="1"/>
  <c r="AI316" i="1" s="1"/>
  <c r="AK314" i="1"/>
  <c r="AJ314" i="1"/>
  <c r="AJ311" i="1" s="1"/>
  <c r="AI314" i="1"/>
  <c r="AK312" i="1"/>
  <c r="AJ312" i="1"/>
  <c r="AI312" i="1"/>
  <c r="AK309" i="1"/>
  <c r="AJ309" i="1"/>
  <c r="AJ308" i="1" s="1"/>
  <c r="AI309" i="1"/>
  <c r="AK306" i="1"/>
  <c r="AK305" i="1" s="1"/>
  <c r="AJ306" i="1"/>
  <c r="AI306" i="1"/>
  <c r="AI305" i="1" s="1"/>
  <c r="AK303" i="1"/>
  <c r="AK302" i="1" s="1"/>
  <c r="AJ303" i="1"/>
  <c r="AJ302" i="1" s="1"/>
  <c r="AI303" i="1"/>
  <c r="AK300" i="1"/>
  <c r="AK299" i="1" s="1"/>
  <c r="AJ300" i="1"/>
  <c r="AI300" i="1"/>
  <c r="AI299" i="1" s="1"/>
  <c r="AK297" i="1"/>
  <c r="AJ297" i="1"/>
  <c r="AJ296" i="1" s="1"/>
  <c r="AI297" i="1"/>
  <c r="AK292" i="1"/>
  <c r="AK291" i="1" s="1"/>
  <c r="AJ292" i="1"/>
  <c r="AJ291" i="1" s="1"/>
  <c r="AI292" i="1"/>
  <c r="AI291" i="1" s="1"/>
  <c r="AK289" i="1"/>
  <c r="AJ289" i="1"/>
  <c r="AJ288" i="1" s="1"/>
  <c r="AI289" i="1"/>
  <c r="AI288" i="1" s="1"/>
  <c r="AK286" i="1"/>
  <c r="AK285" i="1" s="1"/>
  <c r="AJ286" i="1"/>
  <c r="AI286" i="1"/>
  <c r="AI285" i="1" s="1"/>
  <c r="AK283" i="1"/>
  <c r="AK282" i="1" s="1"/>
  <c r="AJ283" i="1"/>
  <c r="AJ282" i="1" s="1"/>
  <c r="AI283" i="1"/>
  <c r="AK279" i="1"/>
  <c r="AK278" i="1" s="1"/>
  <c r="AJ279" i="1"/>
  <c r="AI279" i="1"/>
  <c r="AI278" i="1" s="1"/>
  <c r="AK276" i="1"/>
  <c r="AK275" i="1" s="1"/>
  <c r="AJ276" i="1"/>
  <c r="AJ275" i="1" s="1"/>
  <c r="AI276" i="1"/>
  <c r="AK273" i="1"/>
  <c r="AK272" i="1" s="1"/>
  <c r="AJ273" i="1"/>
  <c r="AJ272" i="1" s="1"/>
  <c r="AI273" i="1"/>
  <c r="AI272" i="1" s="1"/>
  <c r="AK270" i="1"/>
  <c r="AJ270" i="1"/>
  <c r="AJ269" i="1" s="1"/>
  <c r="AI270" i="1"/>
  <c r="AI269" i="1" s="1"/>
  <c r="AK266" i="1"/>
  <c r="AK265" i="1" s="1"/>
  <c r="AJ266" i="1"/>
  <c r="AI266" i="1"/>
  <c r="AI265" i="1" s="1"/>
  <c r="AK263" i="1"/>
  <c r="AJ263" i="1"/>
  <c r="AJ262" i="1" s="1"/>
  <c r="AI263" i="1"/>
  <c r="AI262" i="1" s="1"/>
  <c r="AK260" i="1"/>
  <c r="AK259" i="1" s="1"/>
  <c r="AJ260" i="1"/>
  <c r="AI260" i="1"/>
  <c r="AI259" i="1" s="1"/>
  <c r="AK257" i="1"/>
  <c r="AK256" i="1" s="1"/>
  <c r="AJ257" i="1"/>
  <c r="AJ256" i="1" s="1"/>
  <c r="AI257" i="1"/>
  <c r="AK254" i="1"/>
  <c r="AK253" i="1" s="1"/>
  <c r="AJ254" i="1"/>
  <c r="AI254" i="1"/>
  <c r="AI253" i="1" s="1"/>
  <c r="AK251" i="1"/>
  <c r="AJ251" i="1"/>
  <c r="AJ250" i="1" s="1"/>
  <c r="AI251" i="1"/>
  <c r="AI250" i="1" s="1"/>
  <c r="AK248" i="1"/>
  <c r="AK247" i="1" s="1"/>
  <c r="AJ248" i="1"/>
  <c r="AI248" i="1"/>
  <c r="AI247" i="1" s="1"/>
  <c r="AK245" i="1"/>
  <c r="AK244" i="1" s="1"/>
  <c r="AJ245" i="1"/>
  <c r="AJ244" i="1" s="1"/>
  <c r="AI245" i="1"/>
  <c r="AK242" i="1"/>
  <c r="AK241" i="1" s="1"/>
  <c r="AJ242" i="1"/>
  <c r="AJ241" i="1" s="1"/>
  <c r="AI242" i="1"/>
  <c r="AI241" i="1"/>
  <c r="AK238" i="1"/>
  <c r="AK237" i="1" s="1"/>
  <c r="AJ238" i="1"/>
  <c r="AJ237" i="1" s="1"/>
  <c r="AI238" i="1"/>
  <c r="AK235" i="1"/>
  <c r="AK234" i="1" s="1"/>
  <c r="AJ235" i="1"/>
  <c r="AJ234" i="1" s="1"/>
  <c r="AI235" i="1"/>
  <c r="AK232" i="1"/>
  <c r="AK231" i="1" s="1"/>
  <c r="AJ232" i="1"/>
  <c r="AJ231" i="1" s="1"/>
  <c r="AI232" i="1"/>
  <c r="AI231" i="1" s="1"/>
  <c r="AK229" i="1"/>
  <c r="AJ229" i="1"/>
  <c r="AJ228" i="1" s="1"/>
  <c r="AI229" i="1"/>
  <c r="AI228" i="1" s="1"/>
  <c r="AK226" i="1"/>
  <c r="AK225" i="1" s="1"/>
  <c r="AJ226" i="1"/>
  <c r="AI226" i="1"/>
  <c r="AI225" i="1" s="1"/>
  <c r="AK223" i="1"/>
  <c r="AK222" i="1" s="1"/>
  <c r="AJ223" i="1"/>
  <c r="AJ222" i="1" s="1"/>
  <c r="AI223" i="1"/>
  <c r="AK220" i="1"/>
  <c r="AK219" i="1" s="1"/>
  <c r="AJ220" i="1"/>
  <c r="AJ219" i="1" s="1"/>
  <c r="AI220" i="1"/>
  <c r="AI219" i="1" s="1"/>
  <c r="AK217" i="1"/>
  <c r="AJ217" i="1"/>
  <c r="AJ216" i="1" s="1"/>
  <c r="AI217" i="1"/>
  <c r="AK208" i="1"/>
  <c r="AJ208" i="1"/>
  <c r="AI208" i="1"/>
  <c r="AK206" i="1"/>
  <c r="AJ206" i="1"/>
  <c r="AI206" i="1"/>
  <c r="AI205" i="1" s="1"/>
  <c r="AK203" i="1"/>
  <c r="AK202" i="1" s="1"/>
  <c r="AJ203" i="1"/>
  <c r="AI203" i="1"/>
  <c r="AI202" i="1" s="1"/>
  <c r="AK200" i="1"/>
  <c r="AJ200" i="1"/>
  <c r="AI200" i="1"/>
  <c r="AK198" i="1"/>
  <c r="AJ198" i="1"/>
  <c r="AI198" i="1"/>
  <c r="AK196" i="1"/>
  <c r="AJ196" i="1"/>
  <c r="AI196" i="1"/>
  <c r="AK192" i="1"/>
  <c r="AK191" i="1" s="1"/>
  <c r="AJ192" i="1"/>
  <c r="AJ191" i="1" s="1"/>
  <c r="AI192" i="1"/>
  <c r="AI191" i="1" s="1"/>
  <c r="AK189" i="1"/>
  <c r="AJ189" i="1"/>
  <c r="AJ188" i="1" s="1"/>
  <c r="AI189" i="1"/>
  <c r="AK186" i="1"/>
  <c r="AK185" i="1" s="1"/>
  <c r="AJ186" i="1"/>
  <c r="AI186" i="1"/>
  <c r="AI185" i="1" s="1"/>
  <c r="AK183" i="1"/>
  <c r="AK182" i="1" s="1"/>
  <c r="AJ183" i="1"/>
  <c r="AJ182" i="1" s="1"/>
  <c r="AI183" i="1"/>
  <c r="AK180" i="1"/>
  <c r="AK179" i="1" s="1"/>
  <c r="AJ180" i="1"/>
  <c r="AJ179" i="1" s="1"/>
  <c r="AI180" i="1"/>
  <c r="AI179" i="1" s="1"/>
  <c r="AK177" i="1"/>
  <c r="AJ177" i="1"/>
  <c r="AJ176" i="1" s="1"/>
  <c r="AI177" i="1"/>
  <c r="AK174" i="1"/>
  <c r="AK173" i="1" s="1"/>
  <c r="AJ174" i="1"/>
  <c r="AJ173" i="1" s="1"/>
  <c r="AI174" i="1"/>
  <c r="AI173" i="1" s="1"/>
  <c r="AK170" i="1"/>
  <c r="AK169" i="1" s="1"/>
  <c r="AJ170" i="1"/>
  <c r="AI170" i="1"/>
  <c r="AI169" i="1" s="1"/>
  <c r="AK167" i="1"/>
  <c r="AJ167" i="1"/>
  <c r="AI167" i="1"/>
  <c r="AK164" i="1"/>
  <c r="AJ164" i="1"/>
  <c r="AI164" i="1"/>
  <c r="AK162" i="1"/>
  <c r="AJ162" i="1"/>
  <c r="AI162" i="1"/>
  <c r="AK158" i="1"/>
  <c r="AK153" i="1" s="1"/>
  <c r="AJ158" i="1"/>
  <c r="AI158" i="1"/>
  <c r="AK156" i="1"/>
  <c r="AJ156" i="1"/>
  <c r="AI156" i="1"/>
  <c r="AI154" i="1"/>
  <c r="AI153" i="1" s="1"/>
  <c r="AK151" i="1"/>
  <c r="AJ151" i="1"/>
  <c r="AI151" i="1"/>
  <c r="AK148" i="1"/>
  <c r="AJ148" i="1"/>
  <c r="AI148" i="1"/>
  <c r="AK146" i="1"/>
  <c r="AJ146" i="1"/>
  <c r="AI146" i="1"/>
  <c r="AK137" i="1"/>
  <c r="AK136" i="1" s="1"/>
  <c r="AJ137" i="1"/>
  <c r="AI137" i="1"/>
  <c r="AI136" i="1" s="1"/>
  <c r="AK134" i="1"/>
  <c r="AK133" i="1" s="1"/>
  <c r="AJ134" i="1"/>
  <c r="AJ133" i="1" s="1"/>
  <c r="AI134" i="1"/>
  <c r="AK131" i="1"/>
  <c r="AK130" i="1" s="1"/>
  <c r="AJ131" i="1"/>
  <c r="AJ130" i="1" s="1"/>
  <c r="AI131" i="1"/>
  <c r="AI130" i="1" s="1"/>
  <c r="AK128" i="1"/>
  <c r="AJ128" i="1"/>
  <c r="AJ127" i="1" s="1"/>
  <c r="AI128" i="1"/>
  <c r="AI127" i="1" s="1"/>
  <c r="AI125" i="1"/>
  <c r="AK125" i="1"/>
  <c r="AJ125" i="1"/>
  <c r="AJ124" i="1" s="1"/>
  <c r="AI122" i="1"/>
  <c r="AK122" i="1"/>
  <c r="AJ122" i="1"/>
  <c r="AJ121" i="1" s="1"/>
  <c r="AK119" i="1"/>
  <c r="AK118" i="1" s="1"/>
  <c r="AJ119" i="1"/>
  <c r="AI119" i="1"/>
  <c r="AK116" i="1"/>
  <c r="AK115" i="1" s="1"/>
  <c r="AJ116" i="1"/>
  <c r="AJ115" i="1" s="1"/>
  <c r="AI116" i="1"/>
  <c r="AK113" i="1"/>
  <c r="AJ113" i="1"/>
  <c r="AI113" i="1"/>
  <c r="AK109" i="1"/>
  <c r="AJ109" i="1"/>
  <c r="AI109" i="1"/>
  <c r="AK105" i="1"/>
  <c r="AK104" i="1" s="1"/>
  <c r="AJ105" i="1"/>
  <c r="AJ104" i="1" s="1"/>
  <c r="AI105" i="1"/>
  <c r="AI104" i="1" s="1"/>
  <c r="AK99" i="1"/>
  <c r="AJ99" i="1"/>
  <c r="AJ98" i="1" s="1"/>
  <c r="AI99" i="1"/>
  <c r="AI98" i="1" s="1"/>
  <c r="AK96" i="1"/>
  <c r="AK95" i="1" s="1"/>
  <c r="AJ96" i="1"/>
  <c r="AI96" i="1"/>
  <c r="AI95" i="1" s="1"/>
  <c r="AK93" i="1"/>
  <c r="AK92" i="1" s="1"/>
  <c r="AJ93" i="1"/>
  <c r="AJ92" i="1" s="1"/>
  <c r="AI93" i="1"/>
  <c r="AK90" i="1"/>
  <c r="AK89" i="1" s="1"/>
  <c r="AJ90" i="1"/>
  <c r="AJ89" i="1" s="1"/>
  <c r="AI90" i="1"/>
  <c r="AI89" i="1" s="1"/>
  <c r="AK87" i="1"/>
  <c r="AJ87" i="1"/>
  <c r="AJ86" i="1" s="1"/>
  <c r="AI87" i="1"/>
  <c r="AI86" i="1" s="1"/>
  <c r="AK84" i="1"/>
  <c r="AK83" i="1" s="1"/>
  <c r="AJ84" i="1"/>
  <c r="AI84" i="1"/>
  <c r="AI83" i="1" s="1"/>
  <c r="AK81" i="1"/>
  <c r="AK80" i="1" s="1"/>
  <c r="AJ81" i="1"/>
  <c r="AI81" i="1"/>
  <c r="AK78" i="1"/>
  <c r="AK77" i="1" s="1"/>
  <c r="AJ78" i="1"/>
  <c r="AJ77" i="1" s="1"/>
  <c r="AI78" i="1"/>
  <c r="AI77" i="1" s="1"/>
  <c r="AK75" i="1"/>
  <c r="AJ75" i="1"/>
  <c r="AJ74" i="1" s="1"/>
  <c r="AI75" i="1"/>
  <c r="AI74" i="1" s="1"/>
  <c r="AK72" i="1"/>
  <c r="AK71" i="1" s="1"/>
  <c r="AJ72" i="1"/>
  <c r="AI72" i="1"/>
  <c r="AI71" i="1" s="1"/>
  <c r="AK69" i="1"/>
  <c r="AK68" i="1" s="1"/>
  <c r="AJ69" i="1"/>
  <c r="AJ68" i="1" s="1"/>
  <c r="AI69" i="1"/>
  <c r="AK66" i="1"/>
  <c r="AK65" i="1" s="1"/>
  <c r="AJ66" i="1"/>
  <c r="AI66" i="1"/>
  <c r="AI65" i="1" s="1"/>
  <c r="AK63" i="1"/>
  <c r="AJ63" i="1"/>
  <c r="AJ62" i="1" s="1"/>
  <c r="AI63" i="1"/>
  <c r="AI62" i="1" s="1"/>
  <c r="AK60" i="1"/>
  <c r="AK59" i="1" s="1"/>
  <c r="AJ60" i="1"/>
  <c r="AI60" i="1"/>
  <c r="AK57" i="1"/>
  <c r="AK56" i="1" s="1"/>
  <c r="AJ57" i="1"/>
  <c r="AJ56" i="1" s="1"/>
  <c r="AI57" i="1"/>
  <c r="AK54" i="1"/>
  <c r="AK53" i="1" s="1"/>
  <c r="AJ54" i="1"/>
  <c r="AJ53" i="1" s="1"/>
  <c r="AI54" i="1"/>
  <c r="AI53" i="1" s="1"/>
  <c r="AK51" i="1"/>
  <c r="AJ51" i="1"/>
  <c r="AJ50" i="1" s="1"/>
  <c r="AI51" i="1"/>
  <c r="AI50" i="1" s="1"/>
  <c r="AK48" i="1"/>
  <c r="AK47" i="1" s="1"/>
  <c r="AJ48" i="1"/>
  <c r="AI48" i="1"/>
  <c r="AI47" i="1" s="1"/>
  <c r="AK45" i="1"/>
  <c r="AK44" i="1" s="1"/>
  <c r="AJ45" i="1"/>
  <c r="AJ44" i="1" s="1"/>
  <c r="AI45" i="1"/>
  <c r="AI42" i="1"/>
  <c r="AI41" i="1" s="1"/>
  <c r="AK41" i="1"/>
  <c r="AJ41" i="1"/>
  <c r="AK38" i="1"/>
  <c r="AJ38" i="1"/>
  <c r="AJ37" i="1" s="1"/>
  <c r="AI38" i="1"/>
  <c r="AI37" i="1" s="1"/>
  <c r="AK35" i="1"/>
  <c r="AK34" i="1" s="1"/>
  <c r="AJ35" i="1"/>
  <c r="AI35" i="1"/>
  <c r="AI34" i="1" s="1"/>
  <c r="AK32" i="1"/>
  <c r="AK31" i="1" s="1"/>
  <c r="AJ32" i="1"/>
  <c r="AJ31" i="1" s="1"/>
  <c r="AI32" i="1"/>
  <c r="AK29" i="1"/>
  <c r="AK28" i="1" s="1"/>
  <c r="AJ29" i="1"/>
  <c r="AJ28" i="1" s="1"/>
  <c r="AI29" i="1"/>
  <c r="AK26" i="1"/>
  <c r="AJ26" i="1"/>
  <c r="AJ25" i="1" s="1"/>
  <c r="AI26" i="1"/>
  <c r="AK23" i="1"/>
  <c r="AK22" i="1" s="1"/>
  <c r="AJ23" i="1"/>
  <c r="AI23" i="1"/>
  <c r="AI22" i="1" s="1"/>
  <c r="AK20" i="1"/>
  <c r="AK19" i="1" s="1"/>
  <c r="AJ20" i="1"/>
  <c r="AJ19" i="1" s="1"/>
  <c r="AI20" i="1"/>
  <c r="AI108" i="1" l="1"/>
  <c r="AK161" i="1"/>
  <c r="AJ698" i="1"/>
  <c r="AJ694" i="1" s="1"/>
  <c r="AJ502" i="1"/>
  <c r="AJ688" i="1"/>
  <c r="AK738" i="1"/>
  <c r="AJ804" i="1"/>
  <c r="AI796" i="1"/>
  <c r="AK145" i="1"/>
  <c r="AI569" i="1"/>
  <c r="AK751" i="1"/>
  <c r="AJ161" i="1"/>
  <c r="AJ815" i="1"/>
  <c r="AP838" i="1"/>
  <c r="AO838" i="1"/>
  <c r="AQ838" i="1"/>
  <c r="AI809" i="1"/>
  <c r="AI698" i="1"/>
  <c r="AK447" i="1"/>
  <c r="AI161" i="1"/>
  <c r="AJ265" i="1"/>
  <c r="AI216" i="1"/>
  <c r="AK345" i="1"/>
  <c r="AJ391" i="1"/>
  <c r="AK420" i="1"/>
  <c r="AJ451" i="1"/>
  <c r="AI480" i="1"/>
  <c r="AI502" i="1"/>
  <c r="AJ580" i="1"/>
  <c r="AI296" i="1"/>
  <c r="AI396" i="1"/>
  <c r="AJ491" i="1"/>
  <c r="AK529" i="1"/>
  <c r="AI552" i="1"/>
  <c r="AI311" i="1"/>
  <c r="AK340" i="1"/>
  <c r="AJ145" i="1"/>
  <c r="AJ253" i="1"/>
  <c r="AJ299" i="1"/>
  <c r="AI308" i="1"/>
  <c r="AK355" i="1"/>
  <c r="AK377" i="1"/>
  <c r="AK401" i="1"/>
  <c r="AI423" i="1"/>
  <c r="AI560" i="1"/>
  <c r="AI636" i="1"/>
  <c r="AK809" i="1"/>
  <c r="AJ340" i="1"/>
  <c r="AJ345" i="1"/>
  <c r="AJ355" i="1"/>
  <c r="AJ377" i="1"/>
  <c r="AI448" i="1"/>
  <c r="AI485" i="1"/>
  <c r="AI539" i="1"/>
  <c r="AI538" i="1" s="1"/>
  <c r="AK576" i="1"/>
  <c r="AK322" i="1"/>
  <c r="AI454" i="1"/>
  <c r="AJ563" i="1"/>
  <c r="AJ728" i="1"/>
  <c r="AK569" i="1"/>
  <c r="AI751" i="1"/>
  <c r="AI589" i="1"/>
  <c r="AK619" i="1"/>
  <c r="AJ670" i="1"/>
  <c r="AI712" i="1"/>
  <c r="AK815" i="1"/>
  <c r="AI688" i="1"/>
  <c r="AK770" i="1"/>
  <c r="AJ712" i="1"/>
  <c r="AK767" i="1"/>
  <c r="AK804" i="1"/>
  <c r="AJ738" i="1"/>
  <c r="AI28" i="1"/>
  <c r="AJ65" i="1"/>
  <c r="AI764" i="1"/>
  <c r="AI647" i="1"/>
  <c r="AI451" i="1"/>
  <c r="AI430" i="1"/>
  <c r="AI411" i="1"/>
  <c r="AI385" i="1"/>
  <c r="AI330" i="1"/>
  <c r="AI322" i="1"/>
  <c r="AI195" i="1"/>
  <c r="AI188" i="1"/>
  <c r="AI176" i="1"/>
  <c r="AI118" i="1"/>
  <c r="AJ80" i="1"/>
  <c r="AI59" i="1"/>
  <c r="AI25" i="1"/>
  <c r="AI121" i="1"/>
  <c r="AI124" i="1"/>
  <c r="AI256" i="1"/>
  <c r="AJ327" i="1"/>
  <c r="AK330" i="1"/>
  <c r="AK560" i="1"/>
  <c r="AJ108" i="1"/>
  <c r="AI160" i="1"/>
  <c r="AK205" i="1"/>
  <c r="AI237" i="1"/>
  <c r="AI244" i="1"/>
  <c r="AJ247" i="1"/>
  <c r="AK250" i="1"/>
  <c r="AI275" i="1"/>
  <c r="AJ278" i="1"/>
  <c r="AJ268" i="1" s="1"/>
  <c r="AI282" i="1"/>
  <c r="AJ285" i="1"/>
  <c r="AK288" i="1"/>
  <c r="AK281" i="1" s="1"/>
  <c r="AK296" i="1"/>
  <c r="AJ322" i="1"/>
  <c r="AI340" i="1"/>
  <c r="AI345" i="1"/>
  <c r="AI355" i="1"/>
  <c r="AI363" i="1"/>
  <c r="AJ366" i="1"/>
  <c r="AK388" i="1"/>
  <c r="AJ396" i="1"/>
  <c r="AJ430" i="1"/>
  <c r="AJ448" i="1"/>
  <c r="AK539" i="1"/>
  <c r="AJ195" i="1"/>
  <c r="AK262" i="1"/>
  <c r="AI377" i="1"/>
  <c r="AI566" i="1"/>
  <c r="AI19" i="1"/>
  <c r="AJ22" i="1"/>
  <c r="AK25" i="1"/>
  <c r="AI31" i="1"/>
  <c r="AJ34" i="1"/>
  <c r="AK37" i="1"/>
  <c r="AI44" i="1"/>
  <c r="AJ47" i="1"/>
  <c r="AK50" i="1"/>
  <c r="AI56" i="1"/>
  <c r="AJ59" i="1"/>
  <c r="AK62" i="1"/>
  <c r="AI68" i="1"/>
  <c r="AJ71" i="1"/>
  <c r="AK74" i="1"/>
  <c r="AI80" i="1"/>
  <c r="AJ83" i="1"/>
  <c r="AK86" i="1"/>
  <c r="AI92" i="1"/>
  <c r="AJ95" i="1"/>
  <c r="AK98" i="1"/>
  <c r="AK108" i="1"/>
  <c r="AI115" i="1"/>
  <c r="AJ118" i="1"/>
  <c r="AK121" i="1"/>
  <c r="AK124" i="1"/>
  <c r="AK127" i="1"/>
  <c r="AI133" i="1"/>
  <c r="AJ136" i="1"/>
  <c r="AK139" i="1"/>
  <c r="AI145" i="1"/>
  <c r="AK176" i="1"/>
  <c r="AI194" i="1"/>
  <c r="AK195" i="1"/>
  <c r="AJ202" i="1"/>
  <c r="AK216" i="1"/>
  <c r="AJ225" i="1"/>
  <c r="AK228" i="1"/>
  <c r="AI302" i="1"/>
  <c r="AJ305" i="1"/>
  <c r="AK308" i="1"/>
  <c r="AJ369" i="1"/>
  <c r="AI382" i="1"/>
  <c r="AJ385" i="1"/>
  <c r="AK423" i="1"/>
  <c r="AI438" i="1"/>
  <c r="AK444" i="1"/>
  <c r="AK437" i="1" s="1"/>
  <c r="AJ594" i="1"/>
  <c r="AJ259" i="1"/>
  <c r="AK269" i="1"/>
  <c r="AI319" i="1"/>
  <c r="AK670" i="1"/>
  <c r="AJ722" i="1"/>
  <c r="AJ751" i="1"/>
  <c r="AJ153" i="1"/>
  <c r="AK160" i="1"/>
  <c r="AJ169" i="1"/>
  <c r="AI182" i="1"/>
  <c r="AJ185" i="1"/>
  <c r="AK188" i="1"/>
  <c r="AJ205" i="1"/>
  <c r="AI222" i="1"/>
  <c r="AI234" i="1"/>
  <c r="AK311" i="1"/>
  <c r="AJ335" i="1"/>
  <c r="AI401" i="1"/>
  <c r="AK411" i="1"/>
  <c r="AK395" i="1" s="1"/>
  <c r="AJ437" i="1"/>
  <c r="AI513" i="1"/>
  <c r="AJ549" i="1"/>
  <c r="AJ423" i="1"/>
  <c r="AJ460" i="1"/>
  <c r="AJ465" i="1"/>
  <c r="AJ477" i="1"/>
  <c r="AJ517" i="1"/>
  <c r="AJ539" i="1"/>
  <c r="AJ557" i="1"/>
  <c r="AJ569" i="1"/>
  <c r="AJ833" i="1"/>
  <c r="AK485" i="1"/>
  <c r="AI495" i="1"/>
  <c r="AK496" i="1"/>
  <c r="AJ501" i="1"/>
  <c r="AJ508" i="1"/>
  <c r="AK552" i="1"/>
  <c r="AI583" i="1"/>
  <c r="AJ586" i="1"/>
  <c r="AI607" i="1"/>
  <c r="AI619" i="1"/>
  <c r="AK468" i="1"/>
  <c r="AI474" i="1"/>
  <c r="AK480" i="1"/>
  <c r="AK512" i="1"/>
  <c r="AK523" i="1"/>
  <c r="AI529" i="1"/>
  <c r="AK544" i="1"/>
  <c r="AI460" i="1"/>
  <c r="AI465" i="1"/>
  <c r="AJ468" i="1"/>
  <c r="AK471" i="1"/>
  <c r="AI477" i="1"/>
  <c r="AJ480" i="1"/>
  <c r="AJ485" i="1"/>
  <c r="AK488" i="1"/>
  <c r="AK491" i="1"/>
  <c r="AJ496" i="1"/>
  <c r="AI501" i="1"/>
  <c r="AK502" i="1"/>
  <c r="AK507" i="1"/>
  <c r="AI508" i="1"/>
  <c r="AJ512" i="1"/>
  <c r="AI517" i="1"/>
  <c r="AK518" i="1"/>
  <c r="AJ523" i="1"/>
  <c r="AK526" i="1"/>
  <c r="AJ544" i="1"/>
  <c r="AI549" i="1"/>
  <c r="AK636" i="1"/>
  <c r="AK647" i="1"/>
  <c r="AI661" i="1"/>
  <c r="AJ664" i="1"/>
  <c r="AK667" i="1"/>
  <c r="AJ682" i="1"/>
  <c r="AK685" i="1"/>
  <c r="AK695" i="1"/>
  <c r="AJ770" i="1"/>
  <c r="AK598" i="1"/>
  <c r="AK613" i="1"/>
  <c r="AJ633" i="1"/>
  <c r="AJ644" i="1"/>
  <c r="AI679" i="1"/>
  <c r="AK688" i="1"/>
  <c r="AI758" i="1"/>
  <c r="AK764" i="1"/>
  <c r="AJ780" i="1"/>
  <c r="AJ823" i="1"/>
  <c r="AK589" i="1"/>
  <c r="AI599" i="1"/>
  <c r="AJ610" i="1"/>
  <c r="AI627" i="1"/>
  <c r="AJ655" i="1"/>
  <c r="AI738" i="1"/>
  <c r="AI748" i="1"/>
  <c r="AJ761" i="1"/>
  <c r="AK593" i="1"/>
  <c r="AI594" i="1"/>
  <c r="AI644" i="1"/>
  <c r="AI695" i="1"/>
  <c r="AI706" i="1"/>
  <c r="AJ709" i="1"/>
  <c r="AK712" i="1"/>
  <c r="AK780" i="1"/>
  <c r="AI790" i="1"/>
  <c r="AJ793" i="1"/>
  <c r="AK796" i="1"/>
  <c r="AI828" i="1"/>
  <c r="AK698" i="1"/>
  <c r="AI770" i="1"/>
  <c r="AI780" i="1"/>
  <c r="AK801" i="1"/>
  <c r="AI823" i="1"/>
  <c r="AI833" i="1"/>
  <c r="AD625" i="1"/>
  <c r="AD624" i="1" s="1"/>
  <c r="AG624" i="1" s="1"/>
  <c r="AM624" i="1" s="1"/>
  <c r="AS624" i="1" s="1"/>
  <c r="AY624" i="1" s="1"/>
  <c r="AE625" i="1"/>
  <c r="AE624" i="1" s="1"/>
  <c r="AH624" i="1" s="1"/>
  <c r="AN624" i="1" s="1"/>
  <c r="AT624" i="1" s="1"/>
  <c r="AZ624" i="1" s="1"/>
  <c r="AC625" i="1"/>
  <c r="AC624" i="1" s="1"/>
  <c r="AF624" i="1" s="1"/>
  <c r="AL624" i="1" s="1"/>
  <c r="AR624" i="1" s="1"/>
  <c r="AX624" i="1" s="1"/>
  <c r="AF626" i="1"/>
  <c r="AL626" i="1" s="1"/>
  <c r="AR626" i="1" s="1"/>
  <c r="AX626" i="1" s="1"/>
  <c r="AG626" i="1"/>
  <c r="AM626" i="1" s="1"/>
  <c r="AS626" i="1" s="1"/>
  <c r="AY626" i="1" s="1"/>
  <c r="AH626" i="1"/>
  <c r="AN626" i="1" s="1"/>
  <c r="AT626" i="1" s="1"/>
  <c r="AZ626" i="1" s="1"/>
  <c r="AI556" i="1" l="1"/>
  <c r="AI623" i="1"/>
  <c r="AH625" i="1"/>
  <c r="AN625" i="1" s="1"/>
  <c r="AT625" i="1" s="1"/>
  <c r="AZ625" i="1" s="1"/>
  <c r="AI705" i="1"/>
  <c r="AI395" i="1"/>
  <c r="AI212" i="1"/>
  <c r="AK675" i="1"/>
  <c r="AJ212" i="1"/>
  <c r="AI416" i="1"/>
  <c r="AF625" i="1"/>
  <c r="AL625" i="1" s="1"/>
  <c r="AR625" i="1" s="1"/>
  <c r="AX625" i="1" s="1"/>
  <c r="AI40" i="1"/>
  <c r="AI240" i="1"/>
  <c r="AK623" i="1"/>
  <c r="AK18" i="1"/>
  <c r="AI268" i="1"/>
  <c r="AJ18" i="1"/>
  <c r="AK339" i="1"/>
  <c r="AI447" i="1"/>
  <c r="AI295" i="1"/>
  <c r="AJ705" i="1"/>
  <c r="AJ522" i="1"/>
  <c r="AJ538" i="1"/>
  <c r="AI512" i="1"/>
  <c r="AK705" i="1"/>
  <c r="AJ603" i="1"/>
  <c r="AI675" i="1"/>
  <c r="AJ623" i="1"/>
  <c r="AK603" i="1"/>
  <c r="AI655" i="1"/>
  <c r="AK643" i="1"/>
  <c r="AI603" i="1"/>
  <c r="AK548" i="1"/>
  <c r="AK517" i="1"/>
  <c r="AI459" i="1"/>
  <c r="AI522" i="1"/>
  <c r="AI437" i="1"/>
  <c r="AI139" i="1"/>
  <c r="AI107" i="1"/>
  <c r="AJ172" i="1"/>
  <c r="AJ339" i="1"/>
  <c r="AJ295" i="1"/>
  <c r="AI281" i="1"/>
  <c r="AJ240" i="1"/>
  <c r="AI548" i="1"/>
  <c r="AJ495" i="1"/>
  <c r="AK268" i="1"/>
  <c r="AK501" i="1"/>
  <c r="AK459" i="1"/>
  <c r="AK556" i="1"/>
  <c r="AJ507" i="1"/>
  <c r="AK495" i="1"/>
  <c r="AJ548" i="1"/>
  <c r="AJ334" i="1"/>
  <c r="AI172" i="1"/>
  <c r="AJ593" i="1"/>
  <c r="AK416" i="1"/>
  <c r="AK107" i="1"/>
  <c r="AJ447" i="1"/>
  <c r="AJ395" i="1"/>
  <c r="AJ107" i="1"/>
  <c r="AJ139" i="1"/>
  <c r="AI694" i="1"/>
  <c r="AK694" i="1"/>
  <c r="AI507" i="1"/>
  <c r="AJ556" i="1"/>
  <c r="AJ459" i="1"/>
  <c r="AJ40" i="1"/>
  <c r="AI643" i="1"/>
  <c r="AI593" i="1"/>
  <c r="AI598" i="1"/>
  <c r="AJ643" i="1"/>
  <c r="AJ675" i="1"/>
  <c r="AJ654" i="1" s="1"/>
  <c r="AK655" i="1"/>
  <c r="AK522" i="1"/>
  <c r="AJ416" i="1"/>
  <c r="AJ160" i="1"/>
  <c r="AI376" i="1"/>
  <c r="AK212" i="1"/>
  <c r="AK194" i="1"/>
  <c r="AK172" i="1"/>
  <c r="AI18" i="1"/>
  <c r="AJ194" i="1"/>
  <c r="AK538" i="1"/>
  <c r="AK376" i="1"/>
  <c r="AI339" i="1"/>
  <c r="AK295" i="1"/>
  <c r="AJ281" i="1"/>
  <c r="AK240" i="1"/>
  <c r="AK40" i="1"/>
  <c r="AJ376" i="1"/>
  <c r="AG625" i="1"/>
  <c r="AM625" i="1" s="1"/>
  <c r="AS625" i="1" s="1"/>
  <c r="AY625" i="1" s="1"/>
  <c r="AC163" i="1"/>
  <c r="AE840" i="1"/>
  <c r="AD840" i="1"/>
  <c r="AI415" i="1" l="1"/>
  <c r="AJ500" i="1"/>
  <c r="AK17" i="1"/>
  <c r="AI17" i="1"/>
  <c r="AI654" i="1"/>
  <c r="AK211" i="1"/>
  <c r="AK415" i="1"/>
  <c r="AK500" i="1"/>
  <c r="AI211" i="1"/>
  <c r="AJ211" i="1"/>
  <c r="AK654" i="1"/>
  <c r="AJ415" i="1"/>
  <c r="AI500" i="1"/>
  <c r="AJ17" i="1"/>
  <c r="AC840" i="1"/>
  <c r="AJ16" i="1" l="1"/>
  <c r="AI16" i="1"/>
  <c r="AK16" i="1"/>
  <c r="AF835" i="1"/>
  <c r="AL835" i="1" s="1"/>
  <c r="AR835" i="1" s="1"/>
  <c r="AX835" i="1" s="1"/>
  <c r="AG835" i="1"/>
  <c r="AM835" i="1" s="1"/>
  <c r="AS835" i="1" s="1"/>
  <c r="AY835" i="1" s="1"/>
  <c r="AH835" i="1"/>
  <c r="AN835" i="1" s="1"/>
  <c r="AT835" i="1" s="1"/>
  <c r="AZ835" i="1" s="1"/>
  <c r="AD834" i="1"/>
  <c r="AD833" i="1" s="1"/>
  <c r="AG833" i="1" s="1"/>
  <c r="AM833" i="1" s="1"/>
  <c r="AS833" i="1" s="1"/>
  <c r="AY833" i="1" s="1"/>
  <c r="AE834" i="1"/>
  <c r="AE833" i="1" s="1"/>
  <c r="AH833" i="1" s="1"/>
  <c r="AN833" i="1" s="1"/>
  <c r="AT833" i="1" s="1"/>
  <c r="AZ833" i="1" s="1"/>
  <c r="AC834" i="1"/>
  <c r="AC833" i="1" s="1"/>
  <c r="AF833" i="1" s="1"/>
  <c r="AL833" i="1" s="1"/>
  <c r="AR833" i="1" s="1"/>
  <c r="AX833" i="1" s="1"/>
  <c r="AF779" i="1"/>
  <c r="AL779" i="1" s="1"/>
  <c r="AR779" i="1" s="1"/>
  <c r="AX779" i="1" s="1"/>
  <c r="AG779" i="1"/>
  <c r="AM779" i="1" s="1"/>
  <c r="AS779" i="1" s="1"/>
  <c r="AY779" i="1" s="1"/>
  <c r="AH779" i="1"/>
  <c r="AN779" i="1" s="1"/>
  <c r="AT779" i="1" s="1"/>
  <c r="AZ779" i="1" s="1"/>
  <c r="AD778" i="1"/>
  <c r="AD777" i="1" s="1"/>
  <c r="AG777" i="1" s="1"/>
  <c r="AM777" i="1" s="1"/>
  <c r="AS777" i="1" s="1"/>
  <c r="AY777" i="1" s="1"/>
  <c r="AE778" i="1"/>
  <c r="AE777" i="1" s="1"/>
  <c r="AH777" i="1" s="1"/>
  <c r="AN777" i="1" s="1"/>
  <c r="AT777" i="1" s="1"/>
  <c r="AZ777" i="1" s="1"/>
  <c r="AC778" i="1"/>
  <c r="AC777" i="1" s="1"/>
  <c r="AF777" i="1" s="1"/>
  <c r="AL777" i="1" s="1"/>
  <c r="AR777" i="1" s="1"/>
  <c r="AX777" i="1" s="1"/>
  <c r="AD651" i="1"/>
  <c r="AD650" i="1" s="1"/>
  <c r="AG650" i="1" s="1"/>
  <c r="AM650" i="1" s="1"/>
  <c r="AS650" i="1" s="1"/>
  <c r="AY650" i="1" s="1"/>
  <c r="AE651" i="1"/>
  <c r="AE650" i="1" s="1"/>
  <c r="AH650" i="1" s="1"/>
  <c r="AN650" i="1" s="1"/>
  <c r="AT650" i="1" s="1"/>
  <c r="AZ650" i="1" s="1"/>
  <c r="AC651" i="1"/>
  <c r="AC650" i="1" s="1"/>
  <c r="AF650" i="1" s="1"/>
  <c r="AL650" i="1" s="1"/>
  <c r="AR650" i="1" s="1"/>
  <c r="AX650" i="1" s="1"/>
  <c r="AF652" i="1"/>
  <c r="AL652" i="1" s="1"/>
  <c r="AR652" i="1" s="1"/>
  <c r="AX652" i="1" s="1"/>
  <c r="AG652" i="1"/>
  <c r="AM652" i="1" s="1"/>
  <c r="AS652" i="1" s="1"/>
  <c r="AY652" i="1" s="1"/>
  <c r="AH652" i="1"/>
  <c r="AN652" i="1" s="1"/>
  <c r="AT652" i="1" s="1"/>
  <c r="AZ652" i="1" s="1"/>
  <c r="AF588" i="1"/>
  <c r="AL588" i="1" s="1"/>
  <c r="AR588" i="1" s="1"/>
  <c r="AX588" i="1" s="1"/>
  <c r="AG588" i="1"/>
  <c r="AM588" i="1" s="1"/>
  <c r="AS588" i="1" s="1"/>
  <c r="AY588" i="1" s="1"/>
  <c r="AH588" i="1"/>
  <c r="AN588" i="1" s="1"/>
  <c r="AT588" i="1" s="1"/>
  <c r="AZ588" i="1" s="1"/>
  <c r="AD587" i="1"/>
  <c r="AD586" i="1" s="1"/>
  <c r="AG586" i="1" s="1"/>
  <c r="AM586" i="1" s="1"/>
  <c r="AS586" i="1" s="1"/>
  <c r="AY586" i="1" s="1"/>
  <c r="AE587" i="1"/>
  <c r="AE586" i="1" s="1"/>
  <c r="AH586" i="1" s="1"/>
  <c r="AN586" i="1" s="1"/>
  <c r="AT586" i="1" s="1"/>
  <c r="AZ586" i="1" s="1"/>
  <c r="AC587" i="1"/>
  <c r="AC586" i="1" s="1"/>
  <c r="AF586" i="1" s="1"/>
  <c r="AL586" i="1" s="1"/>
  <c r="AR586" i="1" s="1"/>
  <c r="AX586" i="1" s="1"/>
  <c r="AF591" i="1"/>
  <c r="AL591" i="1" s="1"/>
  <c r="AR591" i="1" s="1"/>
  <c r="AX591" i="1" s="1"/>
  <c r="AG591" i="1"/>
  <c r="AM591" i="1" s="1"/>
  <c r="AS591" i="1" s="1"/>
  <c r="AY591" i="1" s="1"/>
  <c r="AH591" i="1"/>
  <c r="AN591" i="1" s="1"/>
  <c r="AT591" i="1" s="1"/>
  <c r="AZ591" i="1" s="1"/>
  <c r="AD590" i="1"/>
  <c r="AD589" i="1" s="1"/>
  <c r="AG589" i="1" s="1"/>
  <c r="AM589" i="1" s="1"/>
  <c r="AS589" i="1" s="1"/>
  <c r="AY589" i="1" s="1"/>
  <c r="AE590" i="1"/>
  <c r="AE589" i="1" s="1"/>
  <c r="AH589" i="1" s="1"/>
  <c r="AN589" i="1" s="1"/>
  <c r="AT589" i="1" s="1"/>
  <c r="AZ589" i="1" s="1"/>
  <c r="AC590" i="1"/>
  <c r="AF590" i="1" s="1"/>
  <c r="AL590" i="1" s="1"/>
  <c r="AR590" i="1" s="1"/>
  <c r="AX590" i="1" s="1"/>
  <c r="AF585" i="1"/>
  <c r="AL585" i="1" s="1"/>
  <c r="AR585" i="1" s="1"/>
  <c r="AX585" i="1" s="1"/>
  <c r="AG585" i="1"/>
  <c r="AM585" i="1" s="1"/>
  <c r="AS585" i="1" s="1"/>
  <c r="AY585" i="1" s="1"/>
  <c r="AH585" i="1"/>
  <c r="AN585" i="1" s="1"/>
  <c r="AT585" i="1" s="1"/>
  <c r="AZ585" i="1" s="1"/>
  <c r="AD584" i="1"/>
  <c r="AD583" i="1" s="1"/>
  <c r="AG583" i="1" s="1"/>
  <c r="AM583" i="1" s="1"/>
  <c r="AS583" i="1" s="1"/>
  <c r="AY583" i="1" s="1"/>
  <c r="AE584" i="1"/>
  <c r="AE583" i="1" s="1"/>
  <c r="AH583" i="1" s="1"/>
  <c r="AN583" i="1" s="1"/>
  <c r="AT583" i="1" s="1"/>
  <c r="AZ583" i="1" s="1"/>
  <c r="AC584" i="1"/>
  <c r="AF584" i="1" s="1"/>
  <c r="AL584" i="1" s="1"/>
  <c r="AR584" i="1" s="1"/>
  <c r="AX584" i="1" s="1"/>
  <c r="AF579" i="1"/>
  <c r="AL579" i="1" s="1"/>
  <c r="AR579" i="1" s="1"/>
  <c r="AX579" i="1" s="1"/>
  <c r="AG579" i="1"/>
  <c r="AM579" i="1" s="1"/>
  <c r="AS579" i="1" s="1"/>
  <c r="AY579" i="1" s="1"/>
  <c r="AH579" i="1"/>
  <c r="AN579" i="1" s="1"/>
  <c r="AT579" i="1" s="1"/>
  <c r="AZ579" i="1" s="1"/>
  <c r="AD577" i="1"/>
  <c r="AD576" i="1" s="1"/>
  <c r="AG576" i="1" s="1"/>
  <c r="AM576" i="1" s="1"/>
  <c r="AS576" i="1" s="1"/>
  <c r="AY576" i="1" s="1"/>
  <c r="AE577" i="1"/>
  <c r="AE576" i="1" s="1"/>
  <c r="AH576" i="1" s="1"/>
  <c r="AN576" i="1" s="1"/>
  <c r="AT576" i="1" s="1"/>
  <c r="AZ576" i="1" s="1"/>
  <c r="AC577" i="1"/>
  <c r="AF577" i="1" s="1"/>
  <c r="AL577" i="1" s="1"/>
  <c r="AR577" i="1" s="1"/>
  <c r="AX577" i="1" s="1"/>
  <c r="AC576" i="1"/>
  <c r="AF576" i="1" s="1"/>
  <c r="AL576" i="1" s="1"/>
  <c r="AR576" i="1" s="1"/>
  <c r="AX576" i="1" s="1"/>
  <c r="AF493" i="1"/>
  <c r="AL493" i="1" s="1"/>
  <c r="AR493" i="1" s="1"/>
  <c r="AX493" i="1" s="1"/>
  <c r="AG493" i="1"/>
  <c r="AM493" i="1" s="1"/>
  <c r="AS493" i="1" s="1"/>
  <c r="AY493" i="1" s="1"/>
  <c r="AH493" i="1"/>
  <c r="AN493" i="1" s="1"/>
  <c r="AT493" i="1" s="1"/>
  <c r="AZ493" i="1" s="1"/>
  <c r="AD492" i="1"/>
  <c r="AD491" i="1" s="1"/>
  <c r="AG491" i="1" s="1"/>
  <c r="AM491" i="1" s="1"/>
  <c r="AS491" i="1" s="1"/>
  <c r="AY491" i="1" s="1"/>
  <c r="AE492" i="1"/>
  <c r="AE491" i="1" s="1"/>
  <c r="AH491" i="1" s="1"/>
  <c r="AN491" i="1" s="1"/>
  <c r="AT491" i="1" s="1"/>
  <c r="AZ491" i="1" s="1"/>
  <c r="AC492" i="1"/>
  <c r="AC491" i="1" s="1"/>
  <c r="AF491" i="1" s="1"/>
  <c r="AL491" i="1" s="1"/>
  <c r="AR491" i="1" s="1"/>
  <c r="AX491" i="1" s="1"/>
  <c r="AC490" i="1"/>
  <c r="AF440" i="1"/>
  <c r="AL440" i="1" s="1"/>
  <c r="AR440" i="1" s="1"/>
  <c r="AX440" i="1" s="1"/>
  <c r="AG440" i="1"/>
  <c r="AM440" i="1" s="1"/>
  <c r="AS440" i="1" s="1"/>
  <c r="AY440" i="1" s="1"/>
  <c r="AH440" i="1"/>
  <c r="AN440" i="1" s="1"/>
  <c r="AT440" i="1" s="1"/>
  <c r="AZ440" i="1" s="1"/>
  <c r="AD439" i="1"/>
  <c r="AD438" i="1" s="1"/>
  <c r="AG438" i="1" s="1"/>
  <c r="AM438" i="1" s="1"/>
  <c r="AS438" i="1" s="1"/>
  <c r="AY438" i="1" s="1"/>
  <c r="AE439" i="1"/>
  <c r="AE438" i="1" s="1"/>
  <c r="AH438" i="1" s="1"/>
  <c r="AN438" i="1" s="1"/>
  <c r="AT438" i="1" s="1"/>
  <c r="AZ438" i="1" s="1"/>
  <c r="AC439" i="1"/>
  <c r="AC438" i="1" s="1"/>
  <c r="AF438" i="1" s="1"/>
  <c r="AL438" i="1" s="1"/>
  <c r="AR438" i="1" s="1"/>
  <c r="AX438" i="1" s="1"/>
  <c r="AF379" i="1"/>
  <c r="AL379" i="1" s="1"/>
  <c r="AR379" i="1" s="1"/>
  <c r="AX379" i="1" s="1"/>
  <c r="AG379" i="1"/>
  <c r="AM379" i="1" s="1"/>
  <c r="AS379" i="1" s="1"/>
  <c r="AY379" i="1" s="1"/>
  <c r="AH379" i="1"/>
  <c r="AN379" i="1" s="1"/>
  <c r="AT379" i="1" s="1"/>
  <c r="AZ379" i="1" s="1"/>
  <c r="AF381" i="1"/>
  <c r="AL381" i="1" s="1"/>
  <c r="AR381" i="1" s="1"/>
  <c r="AX381" i="1" s="1"/>
  <c r="AG381" i="1"/>
  <c r="AM381" i="1" s="1"/>
  <c r="AS381" i="1" s="1"/>
  <c r="AY381" i="1" s="1"/>
  <c r="AH381" i="1"/>
  <c r="AN381" i="1" s="1"/>
  <c r="AT381" i="1" s="1"/>
  <c r="AZ381" i="1" s="1"/>
  <c r="AD380" i="1"/>
  <c r="AG380" i="1" s="1"/>
  <c r="AM380" i="1" s="1"/>
  <c r="AS380" i="1" s="1"/>
  <c r="AY380" i="1" s="1"/>
  <c r="AE380" i="1"/>
  <c r="AH380" i="1" s="1"/>
  <c r="AN380" i="1" s="1"/>
  <c r="AT380" i="1" s="1"/>
  <c r="AZ380" i="1" s="1"/>
  <c r="AD378" i="1"/>
  <c r="AE378" i="1"/>
  <c r="AC380" i="1"/>
  <c r="AF380" i="1" s="1"/>
  <c r="AL380" i="1" s="1"/>
  <c r="AR380" i="1" s="1"/>
  <c r="AX380" i="1" s="1"/>
  <c r="AC378" i="1"/>
  <c r="AF378" i="1" s="1"/>
  <c r="AL378" i="1" s="1"/>
  <c r="AR378" i="1" s="1"/>
  <c r="AX378" i="1" s="1"/>
  <c r="AC368" i="1"/>
  <c r="AF324" i="1"/>
  <c r="AL324" i="1" s="1"/>
  <c r="AR324" i="1" s="1"/>
  <c r="AX324" i="1" s="1"/>
  <c r="AG324" i="1"/>
  <c r="AM324" i="1" s="1"/>
  <c r="AS324" i="1" s="1"/>
  <c r="AY324" i="1" s="1"/>
  <c r="AH324" i="1"/>
  <c r="AN324" i="1" s="1"/>
  <c r="AT324" i="1" s="1"/>
  <c r="AZ324" i="1" s="1"/>
  <c r="AD323" i="1"/>
  <c r="AG323" i="1" s="1"/>
  <c r="AM323" i="1" s="1"/>
  <c r="AS323" i="1" s="1"/>
  <c r="AY323" i="1" s="1"/>
  <c r="AE323" i="1"/>
  <c r="AH323" i="1" s="1"/>
  <c r="AN323" i="1" s="1"/>
  <c r="AT323" i="1" s="1"/>
  <c r="AZ323" i="1" s="1"/>
  <c r="AC323" i="1"/>
  <c r="AF323" i="1" s="1"/>
  <c r="AL323" i="1" s="1"/>
  <c r="AR323" i="1" s="1"/>
  <c r="AX323" i="1" s="1"/>
  <c r="AF307" i="1"/>
  <c r="AL307" i="1" s="1"/>
  <c r="AR307" i="1" s="1"/>
  <c r="AX307" i="1" s="1"/>
  <c r="AG307" i="1"/>
  <c r="AM307" i="1" s="1"/>
  <c r="AS307" i="1" s="1"/>
  <c r="AY307" i="1" s="1"/>
  <c r="AH307" i="1"/>
  <c r="AN307" i="1" s="1"/>
  <c r="AT307" i="1" s="1"/>
  <c r="AZ307" i="1" s="1"/>
  <c r="AD306" i="1"/>
  <c r="AD305" i="1" s="1"/>
  <c r="AG305" i="1" s="1"/>
  <c r="AM305" i="1" s="1"/>
  <c r="AS305" i="1" s="1"/>
  <c r="AY305" i="1" s="1"/>
  <c r="AE306" i="1"/>
  <c r="AE305" i="1" s="1"/>
  <c r="AH305" i="1" s="1"/>
  <c r="AN305" i="1" s="1"/>
  <c r="AT305" i="1" s="1"/>
  <c r="AZ305" i="1" s="1"/>
  <c r="AC306" i="1"/>
  <c r="AC305" i="1" s="1"/>
  <c r="AF305" i="1" s="1"/>
  <c r="AL305" i="1" s="1"/>
  <c r="AR305" i="1" s="1"/>
  <c r="AX305" i="1" s="1"/>
  <c r="AF301" i="1"/>
  <c r="AL301" i="1" s="1"/>
  <c r="AR301" i="1" s="1"/>
  <c r="AX301" i="1" s="1"/>
  <c r="AG301" i="1"/>
  <c r="AM301" i="1" s="1"/>
  <c r="AS301" i="1" s="1"/>
  <c r="AY301" i="1" s="1"/>
  <c r="AH301" i="1"/>
  <c r="AN301" i="1" s="1"/>
  <c r="AT301" i="1" s="1"/>
  <c r="AZ301" i="1" s="1"/>
  <c r="AD300" i="1"/>
  <c r="AD299" i="1" s="1"/>
  <c r="AG299" i="1" s="1"/>
  <c r="AM299" i="1" s="1"/>
  <c r="AS299" i="1" s="1"/>
  <c r="AY299" i="1" s="1"/>
  <c r="AE300" i="1"/>
  <c r="AE299" i="1" s="1"/>
  <c r="AH299" i="1" s="1"/>
  <c r="AN299" i="1" s="1"/>
  <c r="AT299" i="1" s="1"/>
  <c r="AZ299" i="1" s="1"/>
  <c r="AC300" i="1"/>
  <c r="AC299" i="1" s="1"/>
  <c r="AF299" i="1" s="1"/>
  <c r="AL299" i="1" s="1"/>
  <c r="AR299" i="1" s="1"/>
  <c r="AX299" i="1" s="1"/>
  <c r="AC236" i="1"/>
  <c r="AF201" i="1"/>
  <c r="AL201" i="1" s="1"/>
  <c r="AR201" i="1" s="1"/>
  <c r="AX201" i="1" s="1"/>
  <c r="AG201" i="1"/>
  <c r="AM201" i="1" s="1"/>
  <c r="AS201" i="1" s="1"/>
  <c r="AY201" i="1" s="1"/>
  <c r="AH201" i="1"/>
  <c r="AN201" i="1" s="1"/>
  <c r="AT201" i="1" s="1"/>
  <c r="AZ201" i="1" s="1"/>
  <c r="AD200" i="1"/>
  <c r="AG200" i="1" s="1"/>
  <c r="AM200" i="1" s="1"/>
  <c r="AS200" i="1" s="1"/>
  <c r="AY200" i="1" s="1"/>
  <c r="AE200" i="1"/>
  <c r="AH200" i="1" s="1"/>
  <c r="AN200" i="1" s="1"/>
  <c r="AT200" i="1" s="1"/>
  <c r="AZ200" i="1" s="1"/>
  <c r="AC200" i="1"/>
  <c r="AF200" i="1" s="1"/>
  <c r="AL200" i="1" s="1"/>
  <c r="AR200" i="1" s="1"/>
  <c r="AX200" i="1" s="1"/>
  <c r="AC175" i="1"/>
  <c r="AC126" i="1"/>
  <c r="AC123" i="1"/>
  <c r="AF70" i="1"/>
  <c r="AL70" i="1" s="1"/>
  <c r="AR70" i="1" s="1"/>
  <c r="AX70" i="1" s="1"/>
  <c r="AG70" i="1"/>
  <c r="AM70" i="1" s="1"/>
  <c r="AS70" i="1" s="1"/>
  <c r="AY70" i="1" s="1"/>
  <c r="AH70" i="1"/>
  <c r="AN70" i="1" s="1"/>
  <c r="AT70" i="1" s="1"/>
  <c r="AZ70" i="1" s="1"/>
  <c r="AD69" i="1"/>
  <c r="AD68" i="1" s="1"/>
  <c r="AG68" i="1" s="1"/>
  <c r="AM68" i="1" s="1"/>
  <c r="AS68" i="1" s="1"/>
  <c r="AY68" i="1" s="1"/>
  <c r="AE69" i="1"/>
  <c r="AE68" i="1" s="1"/>
  <c r="AH68" i="1" s="1"/>
  <c r="AN68" i="1" s="1"/>
  <c r="AT68" i="1" s="1"/>
  <c r="AZ68" i="1" s="1"/>
  <c r="AC69" i="1"/>
  <c r="AC68" i="1" s="1"/>
  <c r="AF68" i="1" s="1"/>
  <c r="AL68" i="1" s="1"/>
  <c r="AR68" i="1" s="1"/>
  <c r="AX68" i="1" s="1"/>
  <c r="AF27" i="1"/>
  <c r="AL27" i="1" s="1"/>
  <c r="AR27" i="1" s="1"/>
  <c r="AX27" i="1" s="1"/>
  <c r="AG27" i="1"/>
  <c r="AM27" i="1" s="1"/>
  <c r="AS27" i="1" s="1"/>
  <c r="AY27" i="1" s="1"/>
  <c r="AH27" i="1"/>
  <c r="AN27" i="1" s="1"/>
  <c r="AT27" i="1" s="1"/>
  <c r="AZ27" i="1" s="1"/>
  <c r="AD26" i="1"/>
  <c r="AD25" i="1" s="1"/>
  <c r="AG25" i="1" s="1"/>
  <c r="AM25" i="1" s="1"/>
  <c r="AS25" i="1" s="1"/>
  <c r="AY25" i="1" s="1"/>
  <c r="AE26" i="1"/>
  <c r="AE25" i="1" s="1"/>
  <c r="AH25" i="1" s="1"/>
  <c r="AN25" i="1" s="1"/>
  <c r="AT25" i="1" s="1"/>
  <c r="AZ25" i="1" s="1"/>
  <c r="AC26" i="1"/>
  <c r="AC25" i="1" s="1"/>
  <c r="AF25" i="1" s="1"/>
  <c r="AL25" i="1" s="1"/>
  <c r="AR25" i="1" s="1"/>
  <c r="AX25" i="1" s="1"/>
  <c r="AC583" i="1" l="1"/>
  <c r="AF583" i="1" s="1"/>
  <c r="AL583" i="1" s="1"/>
  <c r="AR583" i="1" s="1"/>
  <c r="AX583" i="1" s="1"/>
  <c r="AD377" i="1"/>
  <c r="AG377" i="1" s="1"/>
  <c r="AM377" i="1" s="1"/>
  <c r="AS377" i="1" s="1"/>
  <c r="AY377" i="1" s="1"/>
  <c r="AC589" i="1"/>
  <c r="AF589" i="1" s="1"/>
  <c r="AL589" i="1" s="1"/>
  <c r="AR589" i="1" s="1"/>
  <c r="AX589" i="1" s="1"/>
  <c r="AF651" i="1"/>
  <c r="AL651" i="1" s="1"/>
  <c r="AR651" i="1" s="1"/>
  <c r="AX651" i="1" s="1"/>
  <c r="AH834" i="1"/>
  <c r="AN834" i="1" s="1"/>
  <c r="AT834" i="1" s="1"/>
  <c r="AZ834" i="1" s="1"/>
  <c r="AG834" i="1"/>
  <c r="AM834" i="1" s="1"/>
  <c r="AS834" i="1" s="1"/>
  <c r="AY834" i="1" s="1"/>
  <c r="AF834" i="1"/>
  <c r="AL834" i="1" s="1"/>
  <c r="AR834" i="1" s="1"/>
  <c r="AX834" i="1" s="1"/>
  <c r="AE377" i="1"/>
  <c r="AH377" i="1" s="1"/>
  <c r="AN377" i="1" s="1"/>
  <c r="AT377" i="1" s="1"/>
  <c r="AZ377" i="1" s="1"/>
  <c r="AI838" i="1"/>
  <c r="AK838" i="1"/>
  <c r="AJ838" i="1"/>
  <c r="AF69" i="1"/>
  <c r="AL69" i="1" s="1"/>
  <c r="AR69" i="1" s="1"/>
  <c r="AX69" i="1" s="1"/>
  <c r="AH300" i="1"/>
  <c r="AN300" i="1" s="1"/>
  <c r="AT300" i="1" s="1"/>
  <c r="AZ300" i="1" s="1"/>
  <c r="AG439" i="1"/>
  <c r="AM439" i="1" s="1"/>
  <c r="AS439" i="1" s="1"/>
  <c r="AY439" i="1" s="1"/>
  <c r="AG590" i="1"/>
  <c r="AM590" i="1" s="1"/>
  <c r="AS590" i="1" s="1"/>
  <c r="AY590" i="1" s="1"/>
  <c r="AG587" i="1"/>
  <c r="AM587" i="1" s="1"/>
  <c r="AS587" i="1" s="1"/>
  <c r="AY587" i="1" s="1"/>
  <c r="AF778" i="1"/>
  <c r="AL778" i="1" s="1"/>
  <c r="AR778" i="1" s="1"/>
  <c r="AX778" i="1" s="1"/>
  <c r="AF300" i="1"/>
  <c r="AL300" i="1" s="1"/>
  <c r="AR300" i="1" s="1"/>
  <c r="AX300" i="1" s="1"/>
  <c r="AH378" i="1"/>
  <c r="AN378" i="1" s="1"/>
  <c r="AT378" i="1" s="1"/>
  <c r="AZ378" i="1" s="1"/>
  <c r="AF439" i="1"/>
  <c r="AL439" i="1" s="1"/>
  <c r="AR439" i="1" s="1"/>
  <c r="AX439" i="1" s="1"/>
  <c r="AG584" i="1"/>
  <c r="AM584" i="1" s="1"/>
  <c r="AS584" i="1" s="1"/>
  <c r="AY584" i="1" s="1"/>
  <c r="AF587" i="1"/>
  <c r="AL587" i="1" s="1"/>
  <c r="AR587" i="1" s="1"/>
  <c r="AX587" i="1" s="1"/>
  <c r="AH26" i="1"/>
  <c r="AN26" i="1" s="1"/>
  <c r="AT26" i="1" s="1"/>
  <c r="AZ26" i="1" s="1"/>
  <c r="AF306" i="1"/>
  <c r="AL306" i="1" s="1"/>
  <c r="AR306" i="1" s="1"/>
  <c r="AX306" i="1" s="1"/>
  <c r="AG378" i="1"/>
  <c r="AM378" i="1" s="1"/>
  <c r="AS378" i="1" s="1"/>
  <c r="AY378" i="1" s="1"/>
  <c r="AH492" i="1"/>
  <c r="AN492" i="1" s="1"/>
  <c r="AT492" i="1" s="1"/>
  <c r="AZ492" i="1" s="1"/>
  <c r="AH778" i="1"/>
  <c r="AN778" i="1" s="1"/>
  <c r="AT778" i="1" s="1"/>
  <c r="AZ778" i="1" s="1"/>
  <c r="AF26" i="1"/>
  <c r="AL26" i="1" s="1"/>
  <c r="AR26" i="1" s="1"/>
  <c r="AX26" i="1" s="1"/>
  <c r="AH69" i="1"/>
  <c r="AN69" i="1" s="1"/>
  <c r="AT69" i="1" s="1"/>
  <c r="AZ69" i="1" s="1"/>
  <c r="AF492" i="1"/>
  <c r="AL492" i="1" s="1"/>
  <c r="AR492" i="1" s="1"/>
  <c r="AX492" i="1" s="1"/>
  <c r="AH590" i="1"/>
  <c r="AN590" i="1" s="1"/>
  <c r="AT590" i="1" s="1"/>
  <c r="AZ590" i="1" s="1"/>
  <c r="AH587" i="1"/>
  <c r="AN587" i="1" s="1"/>
  <c r="AT587" i="1" s="1"/>
  <c r="AZ587" i="1" s="1"/>
  <c r="AG778" i="1"/>
  <c r="AM778" i="1" s="1"/>
  <c r="AS778" i="1" s="1"/>
  <c r="AY778" i="1" s="1"/>
  <c r="AH651" i="1"/>
  <c r="AN651" i="1" s="1"/>
  <c r="AT651" i="1" s="1"/>
  <c r="AZ651" i="1" s="1"/>
  <c r="AG651" i="1"/>
  <c r="AM651" i="1" s="1"/>
  <c r="AS651" i="1" s="1"/>
  <c r="AY651" i="1" s="1"/>
  <c r="AG26" i="1"/>
  <c r="AM26" i="1" s="1"/>
  <c r="AS26" i="1" s="1"/>
  <c r="AY26" i="1" s="1"/>
  <c r="AG69" i="1"/>
  <c r="AM69" i="1" s="1"/>
  <c r="AS69" i="1" s="1"/>
  <c r="AY69" i="1" s="1"/>
  <c r="AG300" i="1"/>
  <c r="AM300" i="1" s="1"/>
  <c r="AS300" i="1" s="1"/>
  <c r="AY300" i="1" s="1"/>
  <c r="AH306" i="1"/>
  <c r="AN306" i="1" s="1"/>
  <c r="AT306" i="1" s="1"/>
  <c r="AZ306" i="1" s="1"/>
  <c r="AG492" i="1"/>
  <c r="AM492" i="1" s="1"/>
  <c r="AS492" i="1" s="1"/>
  <c r="AY492" i="1" s="1"/>
  <c r="AH577" i="1"/>
  <c r="AN577" i="1" s="1"/>
  <c r="AT577" i="1" s="1"/>
  <c r="AZ577" i="1" s="1"/>
  <c r="AG306" i="1"/>
  <c r="AM306" i="1" s="1"/>
  <c r="AS306" i="1" s="1"/>
  <c r="AY306" i="1" s="1"/>
  <c r="AG577" i="1"/>
  <c r="AM577" i="1" s="1"/>
  <c r="AS577" i="1" s="1"/>
  <c r="AY577" i="1" s="1"/>
  <c r="AH584" i="1"/>
  <c r="AN584" i="1" s="1"/>
  <c r="AT584" i="1" s="1"/>
  <c r="AZ584" i="1" s="1"/>
  <c r="AH439" i="1"/>
  <c r="AN439" i="1" s="1"/>
  <c r="AT439" i="1" s="1"/>
  <c r="AZ439" i="1" s="1"/>
  <c r="AC377" i="1"/>
  <c r="AF377" i="1" s="1"/>
  <c r="AL377" i="1" s="1"/>
  <c r="AR377" i="1" s="1"/>
  <c r="AX377" i="1" s="1"/>
  <c r="Z534" i="1"/>
  <c r="AF534" i="1" s="1"/>
  <c r="AL534" i="1" s="1"/>
  <c r="AR534" i="1" s="1"/>
  <c r="AX534" i="1" s="1"/>
  <c r="AA534" i="1"/>
  <c r="AG534" i="1" s="1"/>
  <c r="AM534" i="1" s="1"/>
  <c r="AS534" i="1" s="1"/>
  <c r="AY534" i="1" s="1"/>
  <c r="AB534" i="1"/>
  <c r="AH534" i="1" s="1"/>
  <c r="AN534" i="1" s="1"/>
  <c r="AT534" i="1" s="1"/>
  <c r="AZ534" i="1" s="1"/>
  <c r="AA154" i="1" l="1"/>
  <c r="AG154" i="1" s="1"/>
  <c r="AM154" i="1" s="1"/>
  <c r="AS154" i="1" s="1"/>
  <c r="AY154" i="1" s="1"/>
  <c r="AB154" i="1"/>
  <c r="AH154" i="1" s="1"/>
  <c r="AN154" i="1" s="1"/>
  <c r="AT154" i="1" s="1"/>
  <c r="AZ154" i="1" s="1"/>
  <c r="Z155" i="1"/>
  <c r="AF155" i="1" s="1"/>
  <c r="AL155" i="1" s="1"/>
  <c r="AR155" i="1" s="1"/>
  <c r="AX155" i="1" s="1"/>
  <c r="AA155" i="1"/>
  <c r="AG155" i="1" s="1"/>
  <c r="AM155" i="1" s="1"/>
  <c r="AS155" i="1" s="1"/>
  <c r="AY155" i="1" s="1"/>
  <c r="AB155" i="1"/>
  <c r="AH155" i="1" s="1"/>
  <c r="AN155" i="1" s="1"/>
  <c r="AT155" i="1" s="1"/>
  <c r="AZ155" i="1" s="1"/>
  <c r="AE831" i="1"/>
  <c r="AD831" i="1"/>
  <c r="AC831" i="1"/>
  <c r="AE829" i="1"/>
  <c r="AE828" i="1" s="1"/>
  <c r="AD829" i="1"/>
  <c r="AC829" i="1"/>
  <c r="AE826" i="1"/>
  <c r="AD826" i="1"/>
  <c r="AC826" i="1"/>
  <c r="AE824" i="1"/>
  <c r="AD824" i="1"/>
  <c r="AC824" i="1"/>
  <c r="AE821" i="1"/>
  <c r="AE820" i="1" s="1"/>
  <c r="AD821" i="1"/>
  <c r="AC821" i="1"/>
  <c r="AC820" i="1" s="1"/>
  <c r="AE818" i="1"/>
  <c r="AD818" i="1"/>
  <c r="AD815" i="1" s="1"/>
  <c r="AC818" i="1"/>
  <c r="AE816" i="1"/>
  <c r="AE815" i="1" s="1"/>
  <c r="AD816" i="1"/>
  <c r="AC816" i="1"/>
  <c r="AE812" i="1"/>
  <c r="AD812" i="1"/>
  <c r="AC812" i="1"/>
  <c r="AE810" i="1"/>
  <c r="AD810" i="1"/>
  <c r="AC810" i="1"/>
  <c r="AE807" i="1"/>
  <c r="AD807" i="1"/>
  <c r="AC807" i="1"/>
  <c r="AE805" i="1"/>
  <c r="AD805" i="1"/>
  <c r="AC805" i="1"/>
  <c r="AE802" i="1"/>
  <c r="AE801" i="1" s="1"/>
  <c r="AD802" i="1"/>
  <c r="AD801" i="1" s="1"/>
  <c r="AC802" i="1"/>
  <c r="AE799" i="1"/>
  <c r="AD799" i="1"/>
  <c r="AC799" i="1"/>
  <c r="AE797" i="1"/>
  <c r="AD797" i="1"/>
  <c r="AC797" i="1"/>
  <c r="AE794" i="1"/>
  <c r="AD794" i="1"/>
  <c r="AC794" i="1"/>
  <c r="AC793" i="1" s="1"/>
  <c r="AE791" i="1"/>
  <c r="AE790" i="1" s="1"/>
  <c r="AD791" i="1"/>
  <c r="AD790" i="1" s="1"/>
  <c r="AC791" i="1"/>
  <c r="AC790" i="1" s="1"/>
  <c r="AE788" i="1"/>
  <c r="AE787" i="1" s="1"/>
  <c r="AD788" i="1"/>
  <c r="AD787" i="1" s="1"/>
  <c r="AC788" i="1"/>
  <c r="AE785" i="1"/>
  <c r="AD785" i="1"/>
  <c r="AC785" i="1"/>
  <c r="AE783" i="1"/>
  <c r="AD783" i="1"/>
  <c r="AC783" i="1"/>
  <c r="AE781" i="1"/>
  <c r="AD781" i="1"/>
  <c r="AC781" i="1"/>
  <c r="AE775" i="1"/>
  <c r="AD775" i="1"/>
  <c r="AC775" i="1"/>
  <c r="AE773" i="1"/>
  <c r="AD773" i="1"/>
  <c r="AC773" i="1"/>
  <c r="AE771" i="1"/>
  <c r="AD771" i="1"/>
  <c r="AC771" i="1"/>
  <c r="AE768" i="1"/>
  <c r="AE767" i="1" s="1"/>
  <c r="AD768" i="1"/>
  <c r="AD767" i="1" s="1"/>
  <c r="AC768" i="1"/>
  <c r="AC767" i="1" s="1"/>
  <c r="AE765" i="1"/>
  <c r="AE764" i="1" s="1"/>
  <c r="AD765" i="1"/>
  <c r="AD764" i="1" s="1"/>
  <c r="AC765" i="1"/>
  <c r="AE762" i="1"/>
  <c r="AE761" i="1" s="1"/>
  <c r="AD762" i="1"/>
  <c r="AC762" i="1"/>
  <c r="AC761" i="1" s="1"/>
  <c r="AE759" i="1"/>
  <c r="AD759" i="1"/>
  <c r="AD758" i="1" s="1"/>
  <c r="AC759" i="1"/>
  <c r="AE756" i="1"/>
  <c r="AD756" i="1"/>
  <c r="AC756" i="1"/>
  <c r="AE754" i="1"/>
  <c r="AD754" i="1"/>
  <c r="AC754" i="1"/>
  <c r="AE752" i="1"/>
  <c r="AD752" i="1"/>
  <c r="AC752" i="1"/>
  <c r="AE749" i="1"/>
  <c r="AE748" i="1" s="1"/>
  <c r="AD749" i="1"/>
  <c r="AC749" i="1"/>
  <c r="AC748" i="1" s="1"/>
  <c r="AE746" i="1"/>
  <c r="AD746" i="1"/>
  <c r="AD745" i="1" s="1"/>
  <c r="AC746" i="1"/>
  <c r="AE743" i="1"/>
  <c r="AD743" i="1"/>
  <c r="AC743" i="1"/>
  <c r="AE741" i="1"/>
  <c r="AD741" i="1"/>
  <c r="AC741" i="1"/>
  <c r="AE739" i="1"/>
  <c r="AD739" i="1"/>
  <c r="AC739" i="1"/>
  <c r="AE736" i="1"/>
  <c r="AD736" i="1"/>
  <c r="AD735" i="1" s="1"/>
  <c r="AC736" i="1"/>
  <c r="AE731" i="1"/>
  <c r="AE728" i="1" s="1"/>
  <c r="AD731" i="1"/>
  <c r="AC731" i="1"/>
  <c r="AE729" i="1"/>
  <c r="AD729" i="1"/>
  <c r="AC729" i="1"/>
  <c r="AE725" i="1"/>
  <c r="AE722" i="1" s="1"/>
  <c r="AD725" i="1"/>
  <c r="AD722" i="1" s="1"/>
  <c r="AC725" i="1"/>
  <c r="AE719" i="1"/>
  <c r="AD719" i="1"/>
  <c r="AC719" i="1"/>
  <c r="AE717" i="1"/>
  <c r="AD717" i="1"/>
  <c r="AC717" i="1"/>
  <c r="AE715" i="1"/>
  <c r="AD715" i="1"/>
  <c r="AC715" i="1"/>
  <c r="AE713" i="1"/>
  <c r="AD713" i="1"/>
  <c r="AC713" i="1"/>
  <c r="AE710" i="1"/>
  <c r="AE709" i="1" s="1"/>
  <c r="AD710" i="1"/>
  <c r="AC710" i="1"/>
  <c r="AC709" i="1" s="1"/>
  <c r="AE707" i="1"/>
  <c r="AE706" i="1" s="1"/>
  <c r="AD707" i="1"/>
  <c r="AC707" i="1"/>
  <c r="AC706" i="1" s="1"/>
  <c r="AE701" i="1"/>
  <c r="AD701" i="1"/>
  <c r="AC701" i="1"/>
  <c r="AE699" i="1"/>
  <c r="AD699" i="1"/>
  <c r="AC699" i="1"/>
  <c r="AE696" i="1"/>
  <c r="AE695" i="1" s="1"/>
  <c r="AD696" i="1"/>
  <c r="AD695" i="1" s="1"/>
  <c r="AC696" i="1"/>
  <c r="AE691" i="1"/>
  <c r="AD691" i="1"/>
  <c r="AC691" i="1"/>
  <c r="AE689" i="1"/>
  <c r="AD689" i="1"/>
  <c r="AC689" i="1"/>
  <c r="AC688" i="1" s="1"/>
  <c r="AE686" i="1"/>
  <c r="AE685" i="1" s="1"/>
  <c r="AD686" i="1"/>
  <c r="AC686" i="1"/>
  <c r="AE683" i="1"/>
  <c r="AD683" i="1"/>
  <c r="AD682" i="1" s="1"/>
  <c r="AC683" i="1"/>
  <c r="AE680" i="1"/>
  <c r="AD680" i="1"/>
  <c r="AD679" i="1" s="1"/>
  <c r="AC680" i="1"/>
  <c r="AC679" i="1" s="1"/>
  <c r="AC677" i="1"/>
  <c r="AE676" i="1"/>
  <c r="AD676" i="1"/>
  <c r="AE673" i="1"/>
  <c r="AD673" i="1"/>
  <c r="AC673" i="1"/>
  <c r="AE671" i="1"/>
  <c r="AD671" i="1"/>
  <c r="AC671" i="1"/>
  <c r="AE668" i="1"/>
  <c r="AE667" i="1" s="1"/>
  <c r="AD668" i="1"/>
  <c r="AC668" i="1"/>
  <c r="AE665" i="1"/>
  <c r="AD665" i="1"/>
  <c r="AD664" i="1" s="1"/>
  <c r="AC665" i="1"/>
  <c r="AE662" i="1"/>
  <c r="AD662" i="1"/>
  <c r="AD661" i="1" s="1"/>
  <c r="AC662" i="1"/>
  <c r="AC661" i="1" s="1"/>
  <c r="AE659" i="1"/>
  <c r="AE658" i="1" s="1"/>
  <c r="AD659" i="1"/>
  <c r="AC659" i="1"/>
  <c r="AC658" i="1" s="1"/>
  <c r="AE656" i="1"/>
  <c r="AD656" i="1"/>
  <c r="AC656" i="1"/>
  <c r="AE648" i="1"/>
  <c r="AE647" i="1" s="1"/>
  <c r="AD648" i="1"/>
  <c r="AC648" i="1"/>
  <c r="AC647" i="1" s="1"/>
  <c r="AE645" i="1"/>
  <c r="AE644" i="1" s="1"/>
  <c r="AD645" i="1"/>
  <c r="AD644" i="1" s="1"/>
  <c r="AC645" i="1"/>
  <c r="AE637" i="1"/>
  <c r="AE636" i="1" s="1"/>
  <c r="AD637" i="1"/>
  <c r="AD636" i="1" s="1"/>
  <c r="AC637" i="1"/>
  <c r="AC636" i="1" s="1"/>
  <c r="AE634" i="1"/>
  <c r="AD634" i="1"/>
  <c r="AD633" i="1" s="1"/>
  <c r="AC634" i="1"/>
  <c r="AC633" i="1" s="1"/>
  <c r="AE628" i="1"/>
  <c r="AE627" i="1" s="1"/>
  <c r="AD628" i="1"/>
  <c r="AC628" i="1"/>
  <c r="AC627" i="1" s="1"/>
  <c r="AC623" i="1" s="1"/>
  <c r="AE620" i="1"/>
  <c r="AD620" i="1"/>
  <c r="AD619" i="1" s="1"/>
  <c r="AC620" i="1"/>
  <c r="AC619" i="1" s="1"/>
  <c r="AE617" i="1"/>
  <c r="AE616" i="1" s="1"/>
  <c r="AD617" i="1"/>
  <c r="AC617" i="1"/>
  <c r="AC616" i="1" s="1"/>
  <c r="AE614" i="1"/>
  <c r="AD614" i="1"/>
  <c r="AD613" i="1" s="1"/>
  <c r="AC614" i="1"/>
  <c r="AE611" i="1"/>
  <c r="AE610" i="1" s="1"/>
  <c r="AD611" i="1"/>
  <c r="AD610" i="1" s="1"/>
  <c r="AC611" i="1"/>
  <c r="AC610" i="1" s="1"/>
  <c r="AE608" i="1"/>
  <c r="AD608" i="1"/>
  <c r="AD607" i="1" s="1"/>
  <c r="AC608" i="1"/>
  <c r="AC607" i="1" s="1"/>
  <c r="AE605" i="1"/>
  <c r="AE604" i="1" s="1"/>
  <c r="AD605" i="1"/>
  <c r="AC605" i="1"/>
  <c r="AE600" i="1"/>
  <c r="AD600" i="1"/>
  <c r="AD599" i="1" s="1"/>
  <c r="AD598" i="1" s="1"/>
  <c r="AC600" i="1"/>
  <c r="AC599" i="1" s="1"/>
  <c r="AE595" i="1"/>
  <c r="AE594" i="1" s="1"/>
  <c r="AE593" i="1" s="1"/>
  <c r="AD595" i="1"/>
  <c r="AD594" i="1" s="1"/>
  <c r="AC595" i="1"/>
  <c r="AC594" i="1" s="1"/>
  <c r="AE581" i="1"/>
  <c r="AE580" i="1" s="1"/>
  <c r="AD581" i="1"/>
  <c r="AD580" i="1" s="1"/>
  <c r="AC581" i="1"/>
  <c r="AE574" i="1"/>
  <c r="AD574" i="1"/>
  <c r="AC574" i="1"/>
  <c r="AE570" i="1"/>
  <c r="AD570" i="1"/>
  <c r="AC570" i="1"/>
  <c r="AE567" i="1"/>
  <c r="AE566" i="1" s="1"/>
  <c r="AD567" i="1"/>
  <c r="AD566" i="1" s="1"/>
  <c r="AC567" i="1"/>
  <c r="AC566" i="1" s="1"/>
  <c r="AE564" i="1"/>
  <c r="AD564" i="1"/>
  <c r="AD563" i="1" s="1"/>
  <c r="AC564" i="1"/>
  <c r="AC563" i="1" s="1"/>
  <c r="AE561" i="1"/>
  <c r="AE560" i="1" s="1"/>
  <c r="AD561" i="1"/>
  <c r="AC561" i="1"/>
  <c r="AE558" i="1"/>
  <c r="AD558" i="1"/>
  <c r="AD557" i="1" s="1"/>
  <c r="AC558" i="1"/>
  <c r="AE553" i="1"/>
  <c r="AE552" i="1" s="1"/>
  <c r="AD553" i="1"/>
  <c r="AC553" i="1"/>
  <c r="AC552" i="1" s="1"/>
  <c r="AE550" i="1"/>
  <c r="AE549" i="1" s="1"/>
  <c r="AD550" i="1"/>
  <c r="AD549" i="1" s="1"/>
  <c r="AC550" i="1"/>
  <c r="AE545" i="1"/>
  <c r="AE544" i="1" s="1"/>
  <c r="AD545" i="1"/>
  <c r="AC545" i="1"/>
  <c r="AC544" i="1" s="1"/>
  <c r="AE542" i="1"/>
  <c r="AD542" i="1"/>
  <c r="AC542" i="1"/>
  <c r="AE540" i="1"/>
  <c r="AD540" i="1"/>
  <c r="AC540" i="1"/>
  <c r="AE535" i="1"/>
  <c r="AD535" i="1"/>
  <c r="AC535" i="1"/>
  <c r="AE532" i="1"/>
  <c r="AD532" i="1"/>
  <c r="AC532" i="1"/>
  <c r="AE530" i="1"/>
  <c r="AD530" i="1"/>
  <c r="AC530" i="1"/>
  <c r="AE527" i="1"/>
  <c r="AE526" i="1" s="1"/>
  <c r="AD527" i="1"/>
  <c r="AD526" i="1" s="1"/>
  <c r="AC527" i="1"/>
  <c r="AE524" i="1"/>
  <c r="AD524" i="1"/>
  <c r="AD523" i="1" s="1"/>
  <c r="AC524" i="1"/>
  <c r="AE519" i="1"/>
  <c r="AE518" i="1" s="1"/>
  <c r="AE517" i="1" s="1"/>
  <c r="AD519" i="1"/>
  <c r="AD518" i="1" s="1"/>
  <c r="AC519" i="1"/>
  <c r="AC518" i="1" s="1"/>
  <c r="AC517" i="1" s="1"/>
  <c r="AE514" i="1"/>
  <c r="AE513" i="1" s="1"/>
  <c r="AE512" i="1" s="1"/>
  <c r="AD514" i="1"/>
  <c r="AD513" i="1" s="1"/>
  <c r="AD512" i="1" s="1"/>
  <c r="AC514" i="1"/>
  <c r="AC513" i="1" s="1"/>
  <c r="AC512" i="1" s="1"/>
  <c r="AE509" i="1"/>
  <c r="AE508" i="1" s="1"/>
  <c r="AE507" i="1" s="1"/>
  <c r="AD509" i="1"/>
  <c r="AC509" i="1"/>
  <c r="AC508" i="1" s="1"/>
  <c r="AC507" i="1" s="1"/>
  <c r="AE505" i="1"/>
  <c r="AD505" i="1"/>
  <c r="AC505" i="1"/>
  <c r="AE503" i="1"/>
  <c r="AD503" i="1"/>
  <c r="AC503" i="1"/>
  <c r="AE497" i="1"/>
  <c r="AD497" i="1"/>
  <c r="AD496" i="1" s="1"/>
  <c r="AD495" i="1" s="1"/>
  <c r="AC497" i="1"/>
  <c r="AC496" i="1" s="1"/>
  <c r="AE489" i="1"/>
  <c r="AE488" i="1" s="1"/>
  <c r="AD489" i="1"/>
  <c r="AD488" i="1" s="1"/>
  <c r="AC489" i="1"/>
  <c r="AC488" i="1" s="1"/>
  <c r="AE486" i="1"/>
  <c r="AD486" i="1"/>
  <c r="AD485" i="1" s="1"/>
  <c r="AC486" i="1"/>
  <c r="AC485" i="1" s="1"/>
  <c r="AE483" i="1"/>
  <c r="AD483" i="1"/>
  <c r="AC483" i="1"/>
  <c r="AE481" i="1"/>
  <c r="AD481" i="1"/>
  <c r="AC481" i="1"/>
  <c r="AE478" i="1"/>
  <c r="AE477" i="1" s="1"/>
  <c r="AD478" i="1"/>
  <c r="AC478" i="1"/>
  <c r="AC477" i="1" s="1"/>
  <c r="AE475" i="1"/>
  <c r="AE474" i="1" s="1"/>
  <c r="AD475" i="1"/>
  <c r="AD474" i="1" s="1"/>
  <c r="AC475" i="1"/>
  <c r="AE472" i="1"/>
  <c r="AE471" i="1" s="1"/>
  <c r="AD472" i="1"/>
  <c r="AD471" i="1" s="1"/>
  <c r="AC472" i="1"/>
  <c r="AC471" i="1" s="1"/>
  <c r="AE469" i="1"/>
  <c r="AD469" i="1"/>
  <c r="AD468" i="1" s="1"/>
  <c r="AC469" i="1"/>
  <c r="AC468" i="1" s="1"/>
  <c r="AE466" i="1"/>
  <c r="AE465" i="1" s="1"/>
  <c r="AD466" i="1"/>
  <c r="AC466" i="1"/>
  <c r="AC465" i="1" s="1"/>
  <c r="AE463" i="1"/>
  <c r="AD463" i="1"/>
  <c r="AC463" i="1"/>
  <c r="AE461" i="1"/>
  <c r="AE460" i="1" s="1"/>
  <c r="AD461" i="1"/>
  <c r="AC461" i="1"/>
  <c r="AE456" i="1"/>
  <c r="AD456" i="1"/>
  <c r="AD455" i="1" s="1"/>
  <c r="AD454" i="1" s="1"/>
  <c r="AC456" i="1"/>
  <c r="AC455" i="1" s="1"/>
  <c r="AE452" i="1"/>
  <c r="AE451" i="1" s="1"/>
  <c r="AD452" i="1"/>
  <c r="AD451" i="1" s="1"/>
  <c r="AC452" i="1"/>
  <c r="AC451" i="1" s="1"/>
  <c r="AE449" i="1"/>
  <c r="AD449" i="1"/>
  <c r="AD448" i="1" s="1"/>
  <c r="AC449" i="1"/>
  <c r="AC448" i="1" s="1"/>
  <c r="AE445" i="1"/>
  <c r="AE444" i="1" s="1"/>
  <c r="AD445" i="1"/>
  <c r="AD444" i="1" s="1"/>
  <c r="AC445" i="1"/>
  <c r="AC444" i="1" s="1"/>
  <c r="AE442" i="1"/>
  <c r="AD442" i="1"/>
  <c r="AD441" i="1" s="1"/>
  <c r="AC442" i="1"/>
  <c r="AC441" i="1" s="1"/>
  <c r="AE435" i="1"/>
  <c r="AD435" i="1"/>
  <c r="AC435" i="1"/>
  <c r="AE433" i="1"/>
  <c r="AD433" i="1"/>
  <c r="AC433" i="1"/>
  <c r="AE431" i="1"/>
  <c r="AD431" i="1"/>
  <c r="AC431" i="1"/>
  <c r="AE428" i="1"/>
  <c r="AD428" i="1"/>
  <c r="AC428" i="1"/>
  <c r="AE426" i="1"/>
  <c r="AD426" i="1"/>
  <c r="AC426" i="1"/>
  <c r="AE424" i="1"/>
  <c r="AD424" i="1"/>
  <c r="AC424" i="1"/>
  <c r="AE421" i="1"/>
  <c r="AE420" i="1" s="1"/>
  <c r="AD421" i="1"/>
  <c r="AD420" i="1" s="1"/>
  <c r="AC421" i="1"/>
  <c r="AE418" i="1"/>
  <c r="AE417" i="1" s="1"/>
  <c r="AD418" i="1"/>
  <c r="AD417" i="1" s="1"/>
  <c r="AC418" i="1"/>
  <c r="AC417" i="1" s="1"/>
  <c r="AE412" i="1"/>
  <c r="AD412" i="1"/>
  <c r="AD411" i="1" s="1"/>
  <c r="AC412" i="1"/>
  <c r="AC411" i="1" s="1"/>
  <c r="AE409" i="1"/>
  <c r="AD409" i="1"/>
  <c r="AC409" i="1"/>
  <c r="AE407" i="1"/>
  <c r="AD407" i="1"/>
  <c r="AC407" i="1"/>
  <c r="AE404" i="1"/>
  <c r="AD404" i="1"/>
  <c r="AC404" i="1"/>
  <c r="AE402" i="1"/>
  <c r="AD402" i="1"/>
  <c r="AD401" i="1" s="1"/>
  <c r="AC402" i="1"/>
  <c r="AE399" i="1"/>
  <c r="AD399" i="1"/>
  <c r="AC399" i="1"/>
  <c r="AE397" i="1"/>
  <c r="AD397" i="1"/>
  <c r="AC397" i="1"/>
  <c r="AE392" i="1"/>
  <c r="AD392" i="1"/>
  <c r="AD391" i="1" s="1"/>
  <c r="AC392" i="1"/>
  <c r="AC391" i="1" s="1"/>
  <c r="AE389" i="1"/>
  <c r="AE388" i="1" s="1"/>
  <c r="AD389" i="1"/>
  <c r="AC389" i="1"/>
  <c r="AC388" i="1" s="1"/>
  <c r="AE386" i="1"/>
  <c r="AE385" i="1" s="1"/>
  <c r="AD386" i="1"/>
  <c r="AD385" i="1" s="1"/>
  <c r="AC386" i="1"/>
  <c r="AE383" i="1"/>
  <c r="AE382" i="1" s="1"/>
  <c r="AD383" i="1"/>
  <c r="AD382" i="1" s="1"/>
  <c r="AC383" i="1"/>
  <c r="AC382" i="1" s="1"/>
  <c r="AE370" i="1"/>
  <c r="AE369" i="1" s="1"/>
  <c r="AD370" i="1"/>
  <c r="AD369" i="1" s="1"/>
  <c r="AC370" i="1"/>
  <c r="AE367" i="1"/>
  <c r="AE366" i="1" s="1"/>
  <c r="AD367" i="1"/>
  <c r="AD366" i="1" s="1"/>
  <c r="AC367" i="1"/>
  <c r="AC366" i="1" s="1"/>
  <c r="AE364" i="1"/>
  <c r="AD364" i="1"/>
  <c r="AD363" i="1" s="1"/>
  <c r="AC364" i="1"/>
  <c r="AC363" i="1" s="1"/>
  <c r="AE360" i="1"/>
  <c r="AD360" i="1"/>
  <c r="AC360" i="1"/>
  <c r="AE358" i="1"/>
  <c r="AD358" i="1"/>
  <c r="AC358" i="1"/>
  <c r="AE356" i="1"/>
  <c r="AD356" i="1"/>
  <c r="AC356" i="1"/>
  <c r="AE353" i="1"/>
  <c r="AE352" i="1" s="1"/>
  <c r="AD353" i="1"/>
  <c r="AC353" i="1"/>
  <c r="AC352" i="1" s="1"/>
  <c r="AE350" i="1"/>
  <c r="AD350" i="1"/>
  <c r="AC350" i="1"/>
  <c r="AE348" i="1"/>
  <c r="AD348" i="1"/>
  <c r="AE346" i="1"/>
  <c r="AD346" i="1"/>
  <c r="AC346" i="1"/>
  <c r="AE343" i="1"/>
  <c r="AD343" i="1"/>
  <c r="AC343" i="1"/>
  <c r="AE341" i="1"/>
  <c r="AD341" i="1"/>
  <c r="AC341" i="1"/>
  <c r="AE336" i="1"/>
  <c r="AE335" i="1" s="1"/>
  <c r="AD336" i="1"/>
  <c r="AD335" i="1" s="1"/>
  <c r="AD334" i="1" s="1"/>
  <c r="AC336" i="1"/>
  <c r="AE331" i="1"/>
  <c r="AE330" i="1" s="1"/>
  <c r="AD331" i="1"/>
  <c r="AC331" i="1"/>
  <c r="AC330" i="1" s="1"/>
  <c r="AE328" i="1"/>
  <c r="AE327" i="1" s="1"/>
  <c r="AD328" i="1"/>
  <c r="AD327" i="1" s="1"/>
  <c r="AC328" i="1"/>
  <c r="AE325" i="1"/>
  <c r="AE322" i="1" s="1"/>
  <c r="AD325" i="1"/>
  <c r="AD322" i="1" s="1"/>
  <c r="AC325" i="1"/>
  <c r="AC322" i="1" s="1"/>
  <c r="AE320" i="1"/>
  <c r="AD320" i="1"/>
  <c r="AD319" i="1" s="1"/>
  <c r="AC320" i="1"/>
  <c r="AC319" i="1" s="1"/>
  <c r="AE317" i="1"/>
  <c r="AE316" i="1" s="1"/>
  <c r="AD317" i="1"/>
  <c r="AD316" i="1" s="1"/>
  <c r="AC317" i="1"/>
  <c r="AC316" i="1" s="1"/>
  <c r="AE314" i="1"/>
  <c r="AD314" i="1"/>
  <c r="AC314" i="1"/>
  <c r="AE312" i="1"/>
  <c r="AD312" i="1"/>
  <c r="AD311" i="1" s="1"/>
  <c r="AC312" i="1"/>
  <c r="AE309" i="1"/>
  <c r="AE308" i="1" s="1"/>
  <c r="AD309" i="1"/>
  <c r="AD308" i="1" s="1"/>
  <c r="AC309" i="1"/>
  <c r="AC308" i="1" s="1"/>
  <c r="AE303" i="1"/>
  <c r="AD303" i="1"/>
  <c r="AD302" i="1" s="1"/>
  <c r="AC303" i="1"/>
  <c r="AC302" i="1" s="1"/>
  <c r="AE297" i="1"/>
  <c r="AE296" i="1" s="1"/>
  <c r="AD297" i="1"/>
  <c r="AD296" i="1" s="1"/>
  <c r="AC297" i="1"/>
  <c r="AE292" i="1"/>
  <c r="AE291" i="1" s="1"/>
  <c r="AD292" i="1"/>
  <c r="AC292" i="1"/>
  <c r="AC291" i="1" s="1"/>
  <c r="AE289" i="1"/>
  <c r="AE288" i="1" s="1"/>
  <c r="AD289" i="1"/>
  <c r="AD288" i="1" s="1"/>
  <c r="AC289" i="1"/>
  <c r="AE286" i="1"/>
  <c r="AE285" i="1" s="1"/>
  <c r="AD286" i="1"/>
  <c r="AD285" i="1" s="1"/>
  <c r="AC286" i="1"/>
  <c r="AC285" i="1" s="1"/>
  <c r="AE283" i="1"/>
  <c r="AD283" i="1"/>
  <c r="AC283" i="1"/>
  <c r="AC282" i="1" s="1"/>
  <c r="AE279" i="1"/>
  <c r="AD279" i="1"/>
  <c r="AD278" i="1" s="1"/>
  <c r="AC279" i="1"/>
  <c r="AC278" i="1" s="1"/>
  <c r="AE276" i="1"/>
  <c r="AD276" i="1"/>
  <c r="AD275" i="1" s="1"/>
  <c r="AC276" i="1"/>
  <c r="AC275" i="1" s="1"/>
  <c r="AE273" i="1"/>
  <c r="AE272" i="1" s="1"/>
  <c r="AD273" i="1"/>
  <c r="AC273" i="1"/>
  <c r="AE270" i="1"/>
  <c r="AE269" i="1" s="1"/>
  <c r="AD270" i="1"/>
  <c r="AD269" i="1" s="1"/>
  <c r="AC270" i="1"/>
  <c r="AE266" i="1"/>
  <c r="AE265" i="1" s="1"/>
  <c r="AD266" i="1"/>
  <c r="AC266" i="1"/>
  <c r="AC265" i="1" s="1"/>
  <c r="AE263" i="1"/>
  <c r="AE262" i="1" s="1"/>
  <c r="AD263" i="1"/>
  <c r="AD262" i="1" s="1"/>
  <c r="AC263" i="1"/>
  <c r="AE260" i="1"/>
  <c r="AD260" i="1"/>
  <c r="AD259" i="1" s="1"/>
  <c r="AC260" i="1"/>
  <c r="AC259" i="1" s="1"/>
  <c r="AE257" i="1"/>
  <c r="AD257" i="1"/>
  <c r="AC257" i="1"/>
  <c r="AC256" i="1" s="1"/>
  <c r="AE254" i="1"/>
  <c r="AE253" i="1" s="1"/>
  <c r="AD254" i="1"/>
  <c r="AC254" i="1"/>
  <c r="AC253" i="1" s="1"/>
  <c r="AE251" i="1"/>
  <c r="AE250" i="1" s="1"/>
  <c r="AD251" i="1"/>
  <c r="AD250" i="1" s="1"/>
  <c r="AC251" i="1"/>
  <c r="AE248" i="1"/>
  <c r="AE247" i="1" s="1"/>
  <c r="AD248" i="1"/>
  <c r="AD247" i="1" s="1"/>
  <c r="AC248" i="1"/>
  <c r="AC247" i="1" s="1"/>
  <c r="AE245" i="1"/>
  <c r="AD245" i="1"/>
  <c r="AD244" i="1" s="1"/>
  <c r="AC245" i="1"/>
  <c r="AE242" i="1"/>
  <c r="AE241" i="1" s="1"/>
  <c r="AD242" i="1"/>
  <c r="AC242" i="1"/>
  <c r="AC241" i="1" s="1"/>
  <c r="AE238" i="1"/>
  <c r="AD238" i="1"/>
  <c r="AC238" i="1"/>
  <c r="AC237" i="1" s="1"/>
  <c r="AE235" i="1"/>
  <c r="AE234" i="1" s="1"/>
  <c r="AD235" i="1"/>
  <c r="AC235" i="1"/>
  <c r="AC234" i="1" s="1"/>
  <c r="AE232" i="1"/>
  <c r="AE231" i="1" s="1"/>
  <c r="AD232" i="1"/>
  <c r="AD231" i="1" s="1"/>
  <c r="AC232" i="1"/>
  <c r="AE229" i="1"/>
  <c r="AD229" i="1"/>
  <c r="AD228" i="1" s="1"/>
  <c r="AC229" i="1"/>
  <c r="AC228" i="1" s="1"/>
  <c r="AE226" i="1"/>
  <c r="AD226" i="1"/>
  <c r="AD225" i="1" s="1"/>
  <c r="AC226" i="1"/>
  <c r="AC225" i="1" s="1"/>
  <c r="AE223" i="1"/>
  <c r="AE222" i="1" s="1"/>
  <c r="AD223" i="1"/>
  <c r="AC223" i="1"/>
  <c r="AE220" i="1"/>
  <c r="AE219" i="1" s="1"/>
  <c r="AD220" i="1"/>
  <c r="AD219" i="1" s="1"/>
  <c r="AC220" i="1"/>
  <c r="AE217" i="1"/>
  <c r="AE216" i="1" s="1"/>
  <c r="AD217" i="1"/>
  <c r="AD216" i="1" s="1"/>
  <c r="AC217" i="1"/>
  <c r="AC216" i="1" s="1"/>
  <c r="AE208" i="1"/>
  <c r="AE205" i="1" s="1"/>
  <c r="AD208" i="1"/>
  <c r="AD205" i="1" s="1"/>
  <c r="AC208" i="1"/>
  <c r="AE206" i="1"/>
  <c r="AD206" i="1"/>
  <c r="AC206" i="1"/>
  <c r="AE203" i="1"/>
  <c r="AD203" i="1"/>
  <c r="AD202" i="1" s="1"/>
  <c r="AC203" i="1"/>
  <c r="AC202" i="1" s="1"/>
  <c r="AE198" i="1"/>
  <c r="AD198" i="1"/>
  <c r="AC198" i="1"/>
  <c r="AE196" i="1"/>
  <c r="AD196" i="1"/>
  <c r="AD195" i="1" s="1"/>
  <c r="AC196" i="1"/>
  <c r="AE192" i="1"/>
  <c r="AE191" i="1" s="1"/>
  <c r="AD192" i="1"/>
  <c r="AD191" i="1" s="1"/>
  <c r="AC192" i="1"/>
  <c r="AC191" i="1" s="1"/>
  <c r="AE189" i="1"/>
  <c r="AD189" i="1"/>
  <c r="AC189" i="1"/>
  <c r="AE186" i="1"/>
  <c r="AE185" i="1" s="1"/>
  <c r="AD186" i="1"/>
  <c r="AC186" i="1"/>
  <c r="AE183" i="1"/>
  <c r="AE182" i="1" s="1"/>
  <c r="AD183" i="1"/>
  <c r="AD182" i="1" s="1"/>
  <c r="AC183" i="1"/>
  <c r="AE180" i="1"/>
  <c r="AD180" i="1"/>
  <c r="AD179" i="1" s="1"/>
  <c r="AC180" i="1"/>
  <c r="AC179" i="1" s="1"/>
  <c r="AE177" i="1"/>
  <c r="AD177" i="1"/>
  <c r="AC177" i="1"/>
  <c r="AE174" i="1"/>
  <c r="AE173" i="1" s="1"/>
  <c r="AD174" i="1"/>
  <c r="AD173" i="1" s="1"/>
  <c r="AC174" i="1"/>
  <c r="AC173" i="1" s="1"/>
  <c r="AE170" i="1"/>
  <c r="AE169" i="1" s="1"/>
  <c r="AD170" i="1"/>
  <c r="AC170" i="1"/>
  <c r="AC169" i="1" s="1"/>
  <c r="AE167" i="1"/>
  <c r="AD167" i="1"/>
  <c r="AC167" i="1"/>
  <c r="AE164" i="1"/>
  <c r="AD164" i="1"/>
  <c r="AC164" i="1"/>
  <c r="AE162" i="1"/>
  <c r="AD162" i="1"/>
  <c r="AC162" i="1"/>
  <c r="AE158" i="1"/>
  <c r="AE153" i="1" s="1"/>
  <c r="AD158" i="1"/>
  <c r="AC158" i="1"/>
  <c r="AE156" i="1"/>
  <c r="AD156" i="1"/>
  <c r="AC156" i="1"/>
  <c r="AC154" i="1"/>
  <c r="AE151" i="1"/>
  <c r="AD151" i="1"/>
  <c r="AC151" i="1"/>
  <c r="AE148" i="1"/>
  <c r="AD148" i="1"/>
  <c r="AC148" i="1"/>
  <c r="AE146" i="1"/>
  <c r="AD146" i="1"/>
  <c r="AC146" i="1"/>
  <c r="AE137" i="1"/>
  <c r="AE136" i="1" s="1"/>
  <c r="AD137" i="1"/>
  <c r="AC137" i="1"/>
  <c r="AC136" i="1" s="1"/>
  <c r="AE134" i="1"/>
  <c r="AE133" i="1" s="1"/>
  <c r="AD134" i="1"/>
  <c r="AD133" i="1" s="1"/>
  <c r="AC134" i="1"/>
  <c r="AC133" i="1" s="1"/>
  <c r="AE131" i="1"/>
  <c r="AE130" i="1" s="1"/>
  <c r="AD131" i="1"/>
  <c r="AC131" i="1"/>
  <c r="AC130" i="1" s="1"/>
  <c r="AE128" i="1"/>
  <c r="AE127" i="1" s="1"/>
  <c r="AD128" i="1"/>
  <c r="AD127" i="1" s="1"/>
  <c r="AC128" i="1"/>
  <c r="AE125" i="1"/>
  <c r="AE124" i="1" s="1"/>
  <c r="AD125" i="1"/>
  <c r="AC125" i="1"/>
  <c r="AC124" i="1" s="1"/>
  <c r="AE122" i="1"/>
  <c r="AE121" i="1" s="1"/>
  <c r="AD122" i="1"/>
  <c r="AD121" i="1" s="1"/>
  <c r="AC122" i="1"/>
  <c r="AC121" i="1"/>
  <c r="AE119" i="1"/>
  <c r="AE118" i="1" s="1"/>
  <c r="AD119" i="1"/>
  <c r="AD118" i="1" s="1"/>
  <c r="AC119" i="1"/>
  <c r="AC118" i="1" s="1"/>
  <c r="AE116" i="1"/>
  <c r="AE115" i="1" s="1"/>
  <c r="AD116" i="1"/>
  <c r="AD115" i="1" s="1"/>
  <c r="AC116" i="1"/>
  <c r="AC115" i="1" s="1"/>
  <c r="AE113" i="1"/>
  <c r="AD113" i="1"/>
  <c r="AC113" i="1"/>
  <c r="AE109" i="1"/>
  <c r="AD109" i="1"/>
  <c r="AC109" i="1"/>
  <c r="AE105" i="1"/>
  <c r="AD105" i="1"/>
  <c r="AD104" i="1" s="1"/>
  <c r="AC105" i="1"/>
  <c r="AC104" i="1" s="1"/>
  <c r="AE99" i="1"/>
  <c r="AD99" i="1"/>
  <c r="AD98" i="1" s="1"/>
  <c r="AC99" i="1"/>
  <c r="AC98" i="1" s="1"/>
  <c r="AE96" i="1"/>
  <c r="AE95" i="1" s="1"/>
  <c r="AD96" i="1"/>
  <c r="AC96" i="1"/>
  <c r="AC95" i="1" s="1"/>
  <c r="AE93" i="1"/>
  <c r="AE92" i="1" s="1"/>
  <c r="AD93" i="1"/>
  <c r="AD92" i="1" s="1"/>
  <c r="AC93" i="1"/>
  <c r="AE90" i="1"/>
  <c r="AE89" i="1" s="1"/>
  <c r="AD90" i="1"/>
  <c r="AD89" i="1" s="1"/>
  <c r="AC90" i="1"/>
  <c r="AC89" i="1" s="1"/>
  <c r="AE87" i="1"/>
  <c r="AD87" i="1"/>
  <c r="AD86" i="1" s="1"/>
  <c r="AC87" i="1"/>
  <c r="AC86" i="1" s="1"/>
  <c r="AE84" i="1"/>
  <c r="AE83" i="1" s="1"/>
  <c r="AD84" i="1"/>
  <c r="AC84" i="1"/>
  <c r="AC83" i="1" s="1"/>
  <c r="AC81" i="1"/>
  <c r="AE81" i="1"/>
  <c r="AE80" i="1" s="1"/>
  <c r="AD81" i="1"/>
  <c r="AE78" i="1"/>
  <c r="AE77" i="1" s="1"/>
  <c r="AD78" i="1"/>
  <c r="AD77" i="1" s="1"/>
  <c r="AC78" i="1"/>
  <c r="AE75" i="1"/>
  <c r="AE74" i="1" s="1"/>
  <c r="AD75" i="1"/>
  <c r="AD74" i="1" s="1"/>
  <c r="AC75" i="1"/>
  <c r="AC74" i="1" s="1"/>
  <c r="AE72" i="1"/>
  <c r="AD72" i="1"/>
  <c r="AC72" i="1"/>
  <c r="AC71" i="1" s="1"/>
  <c r="AE66" i="1"/>
  <c r="AE65" i="1" s="1"/>
  <c r="AD66" i="1"/>
  <c r="AC66" i="1"/>
  <c r="AC65" i="1" s="1"/>
  <c r="AE63" i="1"/>
  <c r="AE62" i="1" s="1"/>
  <c r="AD63" i="1"/>
  <c r="AD62" i="1" s="1"/>
  <c r="AC63" i="1"/>
  <c r="AE60" i="1"/>
  <c r="AE59" i="1" s="1"/>
  <c r="AD60" i="1"/>
  <c r="AD59" i="1" s="1"/>
  <c r="AC60" i="1"/>
  <c r="AC59" i="1" s="1"/>
  <c r="AE57" i="1"/>
  <c r="AD57" i="1"/>
  <c r="AD56" i="1" s="1"/>
  <c r="AC57" i="1"/>
  <c r="AC56" i="1" s="1"/>
  <c r="AE54" i="1"/>
  <c r="AE53" i="1" s="1"/>
  <c r="AD54" i="1"/>
  <c r="AC54" i="1"/>
  <c r="AC53" i="1" s="1"/>
  <c r="AE51" i="1"/>
  <c r="AE50" i="1" s="1"/>
  <c r="AD51" i="1"/>
  <c r="AD50" i="1" s="1"/>
  <c r="AC51" i="1"/>
  <c r="AE48" i="1"/>
  <c r="AE47" i="1" s="1"/>
  <c r="AD48" i="1"/>
  <c r="AD47" i="1" s="1"/>
  <c r="AC48" i="1"/>
  <c r="AC47" i="1" s="1"/>
  <c r="AE45" i="1"/>
  <c r="AD45" i="1"/>
  <c r="AD44" i="1" s="1"/>
  <c r="AC45" i="1"/>
  <c r="AC44" i="1" s="1"/>
  <c r="AC42" i="1"/>
  <c r="AC41" i="1" s="1"/>
  <c r="AE41" i="1"/>
  <c r="AD41" i="1"/>
  <c r="AE38" i="1"/>
  <c r="AE37" i="1" s="1"/>
  <c r="AD38" i="1"/>
  <c r="AD37" i="1" s="1"/>
  <c r="AC38" i="1"/>
  <c r="AE35" i="1"/>
  <c r="AE34" i="1" s="1"/>
  <c r="AD35" i="1"/>
  <c r="AD34" i="1" s="1"/>
  <c r="AC35" i="1"/>
  <c r="AC34" i="1" s="1"/>
  <c r="AE32" i="1"/>
  <c r="AD32" i="1"/>
  <c r="AD31" i="1" s="1"/>
  <c r="AC32" i="1"/>
  <c r="AC31" i="1" s="1"/>
  <c r="AE29" i="1"/>
  <c r="AE28" i="1" s="1"/>
  <c r="AD29" i="1"/>
  <c r="AC29" i="1"/>
  <c r="AE23" i="1"/>
  <c r="AE22" i="1" s="1"/>
  <c r="AD23" i="1"/>
  <c r="AD22" i="1" s="1"/>
  <c r="AC23" i="1"/>
  <c r="AE20" i="1"/>
  <c r="AE19" i="1" s="1"/>
  <c r="AD20" i="1"/>
  <c r="AD19" i="1" s="1"/>
  <c r="AC20" i="1"/>
  <c r="AC19" i="1" s="1"/>
  <c r="AE311" i="1" l="1"/>
  <c r="AD345" i="1"/>
  <c r="AC355" i="1"/>
  <c r="AC401" i="1"/>
  <c r="AC828" i="1"/>
  <c r="AD809" i="1"/>
  <c r="AC108" i="1"/>
  <c r="AE569" i="1"/>
  <c r="AC698" i="1"/>
  <c r="AE796" i="1"/>
  <c r="AD406" i="1"/>
  <c r="AD153" i="1"/>
  <c r="AE195" i="1"/>
  <c r="AC437" i="1"/>
  <c r="AC480" i="1"/>
  <c r="AD502" i="1"/>
  <c r="AD501" i="1" s="1"/>
  <c r="AD529" i="1"/>
  <c r="AC670" i="1"/>
  <c r="AD712" i="1"/>
  <c r="AD728" i="1"/>
  <c r="AD804" i="1"/>
  <c r="AD145" i="1"/>
  <c r="AD139" i="1" s="1"/>
  <c r="AE430" i="1"/>
  <c r="AE804" i="1"/>
  <c r="AD828" i="1"/>
  <c r="AD396" i="1"/>
  <c r="AC406" i="1"/>
  <c r="AE539" i="1"/>
  <c r="AE823" i="1"/>
  <c r="AE643" i="1"/>
  <c r="AD108" i="1"/>
  <c r="AC195" i="1"/>
  <c r="AE345" i="1"/>
  <c r="AD569" i="1"/>
  <c r="AE698" i="1"/>
  <c r="AE694" i="1" s="1"/>
  <c r="AE780" i="1"/>
  <c r="AC396" i="1"/>
  <c r="AD340" i="1"/>
  <c r="AD395" i="1"/>
  <c r="AC161" i="1"/>
  <c r="AC160" i="1" s="1"/>
  <c r="AE145" i="1"/>
  <c r="AD194" i="1"/>
  <c r="AC205" i="1"/>
  <c r="AC194" i="1" s="1"/>
  <c r="AC751" i="1"/>
  <c r="AC809" i="1"/>
  <c r="AC815" i="1"/>
  <c r="AE161" i="1"/>
  <c r="AE160" i="1" s="1"/>
  <c r="AC770" i="1"/>
  <c r="AC823" i="1"/>
  <c r="AE745" i="1"/>
  <c r="AE664" i="1"/>
  <c r="AE682" i="1"/>
  <c r="AE758" i="1"/>
  <c r="AC735" i="1"/>
  <c r="AE613" i="1"/>
  <c r="AD447" i="1"/>
  <c r="AC523" i="1"/>
  <c r="AE557" i="1"/>
  <c r="AD437" i="1"/>
  <c r="AC222" i="1"/>
  <c r="AE228" i="1"/>
  <c r="AE259" i="1"/>
  <c r="AD237" i="1"/>
  <c r="AC272" i="1"/>
  <c r="AE278" i="1"/>
  <c r="AD256" i="1"/>
  <c r="AD282" i="1"/>
  <c r="AE179" i="1"/>
  <c r="AE104" i="1"/>
  <c r="AD176" i="1"/>
  <c r="AD188" i="1"/>
  <c r="AD136" i="1"/>
  <c r="AC188" i="1"/>
  <c r="AC185" i="1"/>
  <c r="AC176" i="1"/>
  <c r="AC145" i="1"/>
  <c r="AC738" i="1"/>
  <c r="AC604" i="1"/>
  <c r="AC560" i="1"/>
  <c r="AC526" i="1"/>
  <c r="AC340" i="1"/>
  <c r="AC244" i="1"/>
  <c r="AD71" i="1"/>
  <c r="AC28" i="1"/>
  <c r="AE139" i="1"/>
  <c r="AC80" i="1"/>
  <c r="AC182" i="1"/>
  <c r="AC219" i="1"/>
  <c r="AD253" i="1"/>
  <c r="AE256" i="1"/>
  <c r="AD291" i="1"/>
  <c r="AC296" i="1"/>
  <c r="AE302" i="1"/>
  <c r="AC311" i="1"/>
  <c r="AC335" i="1"/>
  <c r="AC22" i="1"/>
  <c r="AD28" i="1"/>
  <c r="AD18" i="1" s="1"/>
  <c r="AE31" i="1"/>
  <c r="AE18" i="1" s="1"/>
  <c r="AC37" i="1"/>
  <c r="AE44" i="1"/>
  <c r="AC50" i="1"/>
  <c r="AD53" i="1"/>
  <c r="AE56" i="1"/>
  <c r="AC62" i="1"/>
  <c r="AD65" i="1"/>
  <c r="AE71" i="1"/>
  <c r="AC77" i="1"/>
  <c r="AD80" i="1"/>
  <c r="AD83" i="1"/>
  <c r="AE86" i="1"/>
  <c r="AC92" i="1"/>
  <c r="AD95" i="1"/>
  <c r="AE98" i="1"/>
  <c r="AE108" i="1"/>
  <c r="AC327" i="1"/>
  <c r="AC348" i="1"/>
  <c r="AC369" i="1"/>
  <c r="AD423" i="1"/>
  <c r="AD185" i="1"/>
  <c r="AE188" i="1"/>
  <c r="AD222" i="1"/>
  <c r="AE225" i="1"/>
  <c r="AC250" i="1"/>
  <c r="AC288" i="1"/>
  <c r="AC281" i="1" s="1"/>
  <c r="AD124" i="1"/>
  <c r="AC127" i="1"/>
  <c r="AD161" i="1"/>
  <c r="AD169" i="1"/>
  <c r="AE176" i="1"/>
  <c r="AE202" i="1"/>
  <c r="AC231" i="1"/>
  <c r="AD234" i="1"/>
  <c r="AE237" i="1"/>
  <c r="AD241" i="1"/>
  <c r="AE244" i="1"/>
  <c r="AC262" i="1"/>
  <c r="AD265" i="1"/>
  <c r="AC269" i="1"/>
  <c r="AD272" i="1"/>
  <c r="AE275" i="1"/>
  <c r="AE282" i="1"/>
  <c r="AE340" i="1"/>
  <c r="AD352" i="1"/>
  <c r="AD355" i="1"/>
  <c r="AE363" i="1"/>
  <c r="AE455" i="1"/>
  <c r="AC495" i="1"/>
  <c r="AD130" i="1"/>
  <c r="AC153" i="1"/>
  <c r="AD330" i="1"/>
  <c r="AD295" i="1" s="1"/>
  <c r="AE441" i="1"/>
  <c r="AE437" i="1" s="1"/>
  <c r="AE334" i="1"/>
  <c r="AE391" i="1"/>
  <c r="AE376" i="1" s="1"/>
  <c r="AC430" i="1"/>
  <c r="AE448" i="1"/>
  <c r="AD465" i="1"/>
  <c r="AC474" i="1"/>
  <c r="AD480" i="1"/>
  <c r="AE661" i="1"/>
  <c r="AC664" i="1"/>
  <c r="AE809" i="1"/>
  <c r="AE396" i="1"/>
  <c r="AE401" i="1"/>
  <c r="AE406" i="1"/>
  <c r="AE411" i="1"/>
  <c r="AD430" i="1"/>
  <c r="AC454" i="1"/>
  <c r="AC460" i="1"/>
  <c r="AE480" i="1"/>
  <c r="AE502" i="1"/>
  <c r="AC529" i="1"/>
  <c r="AC569" i="1"/>
  <c r="AD616" i="1"/>
  <c r="AE619" i="1"/>
  <c r="AE319" i="1"/>
  <c r="AE355" i="1"/>
  <c r="AC385" i="1"/>
  <c r="AC376" i="1" s="1"/>
  <c r="AD388" i="1"/>
  <c r="AD376" i="1" s="1"/>
  <c r="AC420" i="1"/>
  <c r="AC423" i="1"/>
  <c r="AE423" i="1"/>
  <c r="AC447" i="1"/>
  <c r="AD460" i="1"/>
  <c r="AE468" i="1"/>
  <c r="AD477" i="1"/>
  <c r="AE485" i="1"/>
  <c r="AE496" i="1"/>
  <c r="AD508" i="1"/>
  <c r="AE523" i="1"/>
  <c r="AC539" i="1"/>
  <c r="AD544" i="1"/>
  <c r="AC549" i="1"/>
  <c r="AD552" i="1"/>
  <c r="AC557" i="1"/>
  <c r="AD560" i="1"/>
  <c r="AD556" i="1" s="1"/>
  <c r="AE563" i="1"/>
  <c r="AC593" i="1"/>
  <c r="AD604" i="1"/>
  <c r="AE607" i="1"/>
  <c r="AC728" i="1"/>
  <c r="AC787" i="1"/>
  <c r="AC804" i="1"/>
  <c r="AC502" i="1"/>
  <c r="AD539" i="1"/>
  <c r="AC580" i="1"/>
  <c r="AD593" i="1"/>
  <c r="AC598" i="1"/>
  <c r="AC613" i="1"/>
  <c r="AC603" i="1" s="1"/>
  <c r="AD627" i="1"/>
  <c r="AD623" i="1" s="1"/>
  <c r="AE633" i="1"/>
  <c r="AE623" i="1" s="1"/>
  <c r="AC644" i="1"/>
  <c r="AC643" i="1" s="1"/>
  <c r="AD658" i="1"/>
  <c r="AC695" i="1"/>
  <c r="AC712" i="1"/>
  <c r="AD517" i="1"/>
  <c r="AD522" i="1"/>
  <c r="AE529" i="1"/>
  <c r="AE538" i="1"/>
  <c r="AE548" i="1"/>
  <c r="AE599" i="1"/>
  <c r="AD647" i="1"/>
  <c r="AD643" i="1" s="1"/>
  <c r="AE670" i="1"/>
  <c r="AD761" i="1"/>
  <c r="AC682" i="1"/>
  <c r="AE688" i="1"/>
  <c r="AD709" i="1"/>
  <c r="AE751" i="1"/>
  <c r="AD780" i="1"/>
  <c r="AD796" i="1"/>
  <c r="AD667" i="1"/>
  <c r="AD748" i="1"/>
  <c r="AC764" i="1"/>
  <c r="AC780" i="1"/>
  <c r="AC676" i="1"/>
  <c r="AD685" i="1"/>
  <c r="AC722" i="1"/>
  <c r="AE738" i="1"/>
  <c r="AE770" i="1"/>
  <c r="AE793" i="1"/>
  <c r="AC801" i="1"/>
  <c r="AD820" i="1"/>
  <c r="AC667" i="1"/>
  <c r="AD670" i="1"/>
  <c r="AE679" i="1"/>
  <c r="AC685" i="1"/>
  <c r="AD688" i="1"/>
  <c r="AD698" i="1"/>
  <c r="AD738" i="1"/>
  <c r="AD751" i="1"/>
  <c r="AD823" i="1"/>
  <c r="AD706" i="1"/>
  <c r="AE712" i="1"/>
  <c r="AE735" i="1"/>
  <c r="AC745" i="1"/>
  <c r="AC758" i="1"/>
  <c r="AD770" i="1"/>
  <c r="AD793" i="1"/>
  <c r="AC796" i="1"/>
  <c r="W750" i="1"/>
  <c r="W349" i="1"/>
  <c r="AC395" i="1" l="1"/>
  <c r="AE416" i="1"/>
  <c r="AE705" i="1"/>
  <c r="AC295" i="1"/>
  <c r="AD705" i="1"/>
  <c r="AC705" i="1"/>
  <c r="AC459" i="1"/>
  <c r="AC522" i="1"/>
  <c r="AC556" i="1"/>
  <c r="AD459" i="1"/>
  <c r="AE603" i="1"/>
  <c r="AE556" i="1"/>
  <c r="AE459" i="1"/>
  <c r="AE295" i="1"/>
  <c r="AD107" i="1"/>
  <c r="AE212" i="1"/>
  <c r="AC40" i="1"/>
  <c r="AE40" i="1"/>
  <c r="AD40" i="1"/>
  <c r="AC18" i="1"/>
  <c r="AC345" i="1"/>
  <c r="AE172" i="1"/>
  <c r="AD212" i="1"/>
  <c r="AE107" i="1"/>
  <c r="AC212" i="1"/>
  <c r="AC339" i="1"/>
  <c r="AE675" i="1"/>
  <c r="AD655" i="1"/>
  <c r="AC694" i="1"/>
  <c r="AC655" i="1"/>
  <c r="AC548" i="1"/>
  <c r="AC538" i="1"/>
  <c r="AD507" i="1"/>
  <c r="AC416" i="1"/>
  <c r="AE501" i="1"/>
  <c r="AC268" i="1"/>
  <c r="AD268" i="1"/>
  <c r="AC107" i="1"/>
  <c r="AE598" i="1"/>
  <c r="AC501" i="1"/>
  <c r="AC139" i="1"/>
  <c r="AE454" i="1"/>
  <c r="AD339" i="1"/>
  <c r="AE281" i="1"/>
  <c r="AE240" i="1"/>
  <c r="AD160" i="1"/>
  <c r="AE268" i="1"/>
  <c r="AD240" i="1"/>
  <c r="AE194" i="1"/>
  <c r="AD172" i="1"/>
  <c r="AC675" i="1"/>
  <c r="AE395" i="1"/>
  <c r="AD694" i="1"/>
  <c r="AD675" i="1"/>
  <c r="AD538" i="1"/>
  <c r="AD548" i="1"/>
  <c r="AE522" i="1"/>
  <c r="AE495" i="1"/>
  <c r="AE339" i="1"/>
  <c r="AD603" i="1"/>
  <c r="AE655" i="1"/>
  <c r="AE447" i="1"/>
  <c r="AD416" i="1"/>
  <c r="AC240" i="1"/>
  <c r="AD281" i="1"/>
  <c r="AC334" i="1"/>
  <c r="AC172" i="1"/>
  <c r="Z784" i="1"/>
  <c r="AF784" i="1" s="1"/>
  <c r="AL784" i="1" s="1"/>
  <c r="AR784" i="1" s="1"/>
  <c r="AX784" i="1" s="1"/>
  <c r="AA784" i="1"/>
  <c r="AG784" i="1" s="1"/>
  <c r="AM784" i="1" s="1"/>
  <c r="AS784" i="1" s="1"/>
  <c r="AY784" i="1" s="1"/>
  <c r="AB784" i="1"/>
  <c r="AH784" i="1" s="1"/>
  <c r="AN784" i="1" s="1"/>
  <c r="AT784" i="1" s="1"/>
  <c r="AZ784" i="1" s="1"/>
  <c r="X783" i="1"/>
  <c r="AA783" i="1" s="1"/>
  <c r="AG783" i="1" s="1"/>
  <c r="AM783" i="1" s="1"/>
  <c r="AS783" i="1" s="1"/>
  <c r="AY783" i="1" s="1"/>
  <c r="Y783" i="1"/>
  <c r="AB783" i="1" s="1"/>
  <c r="AH783" i="1" s="1"/>
  <c r="AN783" i="1" s="1"/>
  <c r="AT783" i="1" s="1"/>
  <c r="AZ783" i="1" s="1"/>
  <c r="W783" i="1"/>
  <c r="Z606" i="1"/>
  <c r="AF606" i="1" s="1"/>
  <c r="AL606" i="1" s="1"/>
  <c r="AR606" i="1" s="1"/>
  <c r="AX606" i="1" s="1"/>
  <c r="AA606" i="1"/>
  <c r="AG606" i="1" s="1"/>
  <c r="AM606" i="1" s="1"/>
  <c r="AS606" i="1" s="1"/>
  <c r="AY606" i="1" s="1"/>
  <c r="AB606" i="1"/>
  <c r="AH606" i="1" s="1"/>
  <c r="AN606" i="1" s="1"/>
  <c r="AT606" i="1" s="1"/>
  <c r="AZ606" i="1" s="1"/>
  <c r="X605" i="1"/>
  <c r="X604" i="1" s="1"/>
  <c r="AA604" i="1" s="1"/>
  <c r="AG604" i="1" s="1"/>
  <c r="AM604" i="1" s="1"/>
  <c r="AS604" i="1" s="1"/>
  <c r="AY604" i="1" s="1"/>
  <c r="Y605" i="1"/>
  <c r="Y604" i="1" s="1"/>
  <c r="AB604" i="1" s="1"/>
  <c r="AH604" i="1" s="1"/>
  <c r="AN604" i="1" s="1"/>
  <c r="AT604" i="1" s="1"/>
  <c r="AZ604" i="1" s="1"/>
  <c r="W605" i="1"/>
  <c r="W604" i="1" s="1"/>
  <c r="Z604" i="1" s="1"/>
  <c r="AF604" i="1" s="1"/>
  <c r="AL604" i="1" s="1"/>
  <c r="AR604" i="1" s="1"/>
  <c r="AX604" i="1" s="1"/>
  <c r="Z571" i="1"/>
  <c r="AF571" i="1" s="1"/>
  <c r="AL571" i="1" s="1"/>
  <c r="AR571" i="1" s="1"/>
  <c r="AX571" i="1" s="1"/>
  <c r="AA571" i="1"/>
  <c r="AG571" i="1" s="1"/>
  <c r="AM571" i="1" s="1"/>
  <c r="AS571" i="1" s="1"/>
  <c r="AY571" i="1" s="1"/>
  <c r="AB571" i="1"/>
  <c r="AH571" i="1" s="1"/>
  <c r="AN571" i="1" s="1"/>
  <c r="AT571" i="1" s="1"/>
  <c r="AZ571" i="1" s="1"/>
  <c r="X570" i="1"/>
  <c r="AA570" i="1" s="1"/>
  <c r="AG570" i="1" s="1"/>
  <c r="AM570" i="1" s="1"/>
  <c r="AS570" i="1" s="1"/>
  <c r="AY570" i="1" s="1"/>
  <c r="Y570" i="1"/>
  <c r="AB570" i="1" s="1"/>
  <c r="AH570" i="1" s="1"/>
  <c r="AN570" i="1" s="1"/>
  <c r="AT570" i="1" s="1"/>
  <c r="AZ570" i="1" s="1"/>
  <c r="W570" i="1"/>
  <c r="Z570" i="1" s="1"/>
  <c r="AF570" i="1" s="1"/>
  <c r="AL570" i="1" s="1"/>
  <c r="AR570" i="1" s="1"/>
  <c r="AX570" i="1" s="1"/>
  <c r="X535" i="1"/>
  <c r="Y535" i="1"/>
  <c r="AB535" i="1" s="1"/>
  <c r="AH535" i="1" s="1"/>
  <c r="AN535" i="1" s="1"/>
  <c r="AT535" i="1" s="1"/>
  <c r="AZ535" i="1" s="1"/>
  <c r="X532" i="1"/>
  <c r="AA532" i="1" s="1"/>
  <c r="AG532" i="1" s="1"/>
  <c r="AM532" i="1" s="1"/>
  <c r="AS532" i="1" s="1"/>
  <c r="AY532" i="1" s="1"/>
  <c r="Y532" i="1"/>
  <c r="AB532" i="1" s="1"/>
  <c r="AH532" i="1" s="1"/>
  <c r="AN532" i="1" s="1"/>
  <c r="AT532" i="1" s="1"/>
  <c r="AZ532" i="1" s="1"/>
  <c r="X530" i="1"/>
  <c r="Y530" i="1"/>
  <c r="AB530" i="1" s="1"/>
  <c r="AH530" i="1" s="1"/>
  <c r="AN530" i="1" s="1"/>
  <c r="AT530" i="1" s="1"/>
  <c r="AZ530" i="1" s="1"/>
  <c r="W535" i="1"/>
  <c r="Z535" i="1" s="1"/>
  <c r="AF535" i="1" s="1"/>
  <c r="AL535" i="1" s="1"/>
  <c r="AR535" i="1" s="1"/>
  <c r="AX535" i="1" s="1"/>
  <c r="W532" i="1"/>
  <c r="Z532" i="1" s="1"/>
  <c r="AF532" i="1" s="1"/>
  <c r="AL532" i="1" s="1"/>
  <c r="AR532" i="1" s="1"/>
  <c r="AX532" i="1" s="1"/>
  <c r="W530" i="1"/>
  <c r="Z536" i="1"/>
  <c r="AF536" i="1" s="1"/>
  <c r="AL536" i="1" s="1"/>
  <c r="AR536" i="1" s="1"/>
  <c r="AX536" i="1" s="1"/>
  <c r="AA536" i="1"/>
  <c r="AG536" i="1" s="1"/>
  <c r="AM536" i="1" s="1"/>
  <c r="AS536" i="1" s="1"/>
  <c r="AY536" i="1" s="1"/>
  <c r="AB536" i="1"/>
  <c r="AH536" i="1" s="1"/>
  <c r="AN536" i="1" s="1"/>
  <c r="AT536" i="1" s="1"/>
  <c r="AZ536" i="1" s="1"/>
  <c r="Z528" i="1"/>
  <c r="AF528" i="1" s="1"/>
  <c r="AL528" i="1" s="1"/>
  <c r="AR528" i="1" s="1"/>
  <c r="AX528" i="1" s="1"/>
  <c r="AA528" i="1"/>
  <c r="AG528" i="1" s="1"/>
  <c r="AM528" i="1" s="1"/>
  <c r="AS528" i="1" s="1"/>
  <c r="AY528" i="1" s="1"/>
  <c r="AB528" i="1"/>
  <c r="AH528" i="1" s="1"/>
  <c r="AN528" i="1" s="1"/>
  <c r="AT528" i="1" s="1"/>
  <c r="AZ528" i="1" s="1"/>
  <c r="Z530" i="1"/>
  <c r="AF530" i="1" s="1"/>
  <c r="AL530" i="1" s="1"/>
  <c r="AR530" i="1" s="1"/>
  <c r="AX530" i="1" s="1"/>
  <c r="Z531" i="1"/>
  <c r="AF531" i="1" s="1"/>
  <c r="AL531" i="1" s="1"/>
  <c r="AR531" i="1" s="1"/>
  <c r="AX531" i="1" s="1"/>
  <c r="AA531" i="1"/>
  <c r="AG531" i="1" s="1"/>
  <c r="AM531" i="1" s="1"/>
  <c r="AS531" i="1" s="1"/>
  <c r="AY531" i="1" s="1"/>
  <c r="AB531" i="1"/>
  <c r="AH531" i="1" s="1"/>
  <c r="AN531" i="1" s="1"/>
  <c r="AT531" i="1" s="1"/>
  <c r="AZ531" i="1" s="1"/>
  <c r="Z533" i="1"/>
  <c r="AF533" i="1" s="1"/>
  <c r="AL533" i="1" s="1"/>
  <c r="AR533" i="1" s="1"/>
  <c r="AX533" i="1" s="1"/>
  <c r="AA533" i="1"/>
  <c r="AG533" i="1" s="1"/>
  <c r="AM533" i="1" s="1"/>
  <c r="AS533" i="1" s="1"/>
  <c r="AY533" i="1" s="1"/>
  <c r="AB533" i="1"/>
  <c r="AH533" i="1" s="1"/>
  <c r="AN533" i="1" s="1"/>
  <c r="AT533" i="1" s="1"/>
  <c r="AZ533" i="1" s="1"/>
  <c r="AA535" i="1"/>
  <c r="AG535" i="1" s="1"/>
  <c r="AM535" i="1" s="1"/>
  <c r="AS535" i="1" s="1"/>
  <c r="AY535" i="1" s="1"/>
  <c r="X527" i="1"/>
  <c r="X526" i="1" s="1"/>
  <c r="AA526" i="1" s="1"/>
  <c r="AG526" i="1" s="1"/>
  <c r="AM526" i="1" s="1"/>
  <c r="AS526" i="1" s="1"/>
  <c r="AY526" i="1" s="1"/>
  <c r="Y527" i="1"/>
  <c r="Y526" i="1" s="1"/>
  <c r="AB526" i="1" s="1"/>
  <c r="AH526" i="1" s="1"/>
  <c r="AN526" i="1" s="1"/>
  <c r="AT526" i="1" s="1"/>
  <c r="AZ526" i="1" s="1"/>
  <c r="W527" i="1"/>
  <c r="W526" i="1" s="1"/>
  <c r="Z526" i="1" s="1"/>
  <c r="AF526" i="1" s="1"/>
  <c r="AL526" i="1" s="1"/>
  <c r="AR526" i="1" s="1"/>
  <c r="AX526" i="1" s="1"/>
  <c r="Z446" i="1"/>
  <c r="AF446" i="1" s="1"/>
  <c r="AL446" i="1" s="1"/>
  <c r="AR446" i="1" s="1"/>
  <c r="AX446" i="1" s="1"/>
  <c r="AA446" i="1"/>
  <c r="AG446" i="1" s="1"/>
  <c r="AM446" i="1" s="1"/>
  <c r="AS446" i="1" s="1"/>
  <c r="AY446" i="1" s="1"/>
  <c r="AB446" i="1"/>
  <c r="AH446" i="1" s="1"/>
  <c r="AN446" i="1" s="1"/>
  <c r="AT446" i="1" s="1"/>
  <c r="AZ446" i="1" s="1"/>
  <c r="X445" i="1"/>
  <c r="X444" i="1" s="1"/>
  <c r="AA444" i="1" s="1"/>
  <c r="AG444" i="1" s="1"/>
  <c r="AM444" i="1" s="1"/>
  <c r="AS444" i="1" s="1"/>
  <c r="AY444" i="1" s="1"/>
  <c r="Y445" i="1"/>
  <c r="Y444" i="1" s="1"/>
  <c r="AB444" i="1" s="1"/>
  <c r="AH444" i="1" s="1"/>
  <c r="AN444" i="1" s="1"/>
  <c r="AT444" i="1" s="1"/>
  <c r="AZ444" i="1" s="1"/>
  <c r="W445" i="1"/>
  <c r="W444" i="1" s="1"/>
  <c r="Z444" i="1" s="1"/>
  <c r="AF444" i="1" s="1"/>
  <c r="AL444" i="1" s="1"/>
  <c r="AR444" i="1" s="1"/>
  <c r="AX444" i="1" s="1"/>
  <c r="Z371" i="1"/>
  <c r="AF371" i="1" s="1"/>
  <c r="AL371" i="1" s="1"/>
  <c r="AR371" i="1" s="1"/>
  <c r="AX371" i="1" s="1"/>
  <c r="AA371" i="1"/>
  <c r="AG371" i="1" s="1"/>
  <c r="AM371" i="1" s="1"/>
  <c r="AS371" i="1" s="1"/>
  <c r="AY371" i="1" s="1"/>
  <c r="AB371" i="1"/>
  <c r="AH371" i="1" s="1"/>
  <c r="AN371" i="1" s="1"/>
  <c r="AT371" i="1" s="1"/>
  <c r="AZ371" i="1" s="1"/>
  <c r="X370" i="1"/>
  <c r="X369" i="1" s="1"/>
  <c r="AA369" i="1" s="1"/>
  <c r="AG369" i="1" s="1"/>
  <c r="AM369" i="1" s="1"/>
  <c r="AS369" i="1" s="1"/>
  <c r="AY369" i="1" s="1"/>
  <c r="Y370" i="1"/>
  <c r="Y369" i="1" s="1"/>
  <c r="AB369" i="1" s="1"/>
  <c r="AH369" i="1" s="1"/>
  <c r="AN369" i="1" s="1"/>
  <c r="AT369" i="1" s="1"/>
  <c r="AZ369" i="1" s="1"/>
  <c r="W370" i="1"/>
  <c r="W369" i="1" s="1"/>
  <c r="Z369" i="1" s="1"/>
  <c r="AF369" i="1" s="1"/>
  <c r="AL369" i="1" s="1"/>
  <c r="AR369" i="1" s="1"/>
  <c r="AX369" i="1" s="1"/>
  <c r="W154" i="1"/>
  <c r="Z154" i="1" s="1"/>
  <c r="AF154" i="1" s="1"/>
  <c r="AL154" i="1" s="1"/>
  <c r="AR154" i="1" s="1"/>
  <c r="AX154" i="1" s="1"/>
  <c r="Z135" i="1"/>
  <c r="AF135" i="1" s="1"/>
  <c r="AL135" i="1" s="1"/>
  <c r="AR135" i="1" s="1"/>
  <c r="AX135" i="1" s="1"/>
  <c r="AA135" i="1"/>
  <c r="AG135" i="1" s="1"/>
  <c r="AM135" i="1" s="1"/>
  <c r="AS135" i="1" s="1"/>
  <c r="AY135" i="1" s="1"/>
  <c r="AB135" i="1"/>
  <c r="AH135" i="1" s="1"/>
  <c r="AN135" i="1" s="1"/>
  <c r="AT135" i="1" s="1"/>
  <c r="AZ135" i="1" s="1"/>
  <c r="X134" i="1"/>
  <c r="X133" i="1" s="1"/>
  <c r="AA133" i="1" s="1"/>
  <c r="AG133" i="1" s="1"/>
  <c r="AM133" i="1" s="1"/>
  <c r="AS133" i="1" s="1"/>
  <c r="AY133" i="1" s="1"/>
  <c r="Y134" i="1"/>
  <c r="Y133" i="1" s="1"/>
  <c r="AB133" i="1" s="1"/>
  <c r="AH133" i="1" s="1"/>
  <c r="AN133" i="1" s="1"/>
  <c r="AT133" i="1" s="1"/>
  <c r="AZ133" i="1" s="1"/>
  <c r="W134" i="1"/>
  <c r="W133" i="1" s="1"/>
  <c r="Z133" i="1" s="1"/>
  <c r="AF133" i="1" s="1"/>
  <c r="AL133" i="1" s="1"/>
  <c r="AR133" i="1" s="1"/>
  <c r="AX133" i="1" s="1"/>
  <c r="Z106" i="1"/>
  <c r="AF106" i="1" s="1"/>
  <c r="AL106" i="1" s="1"/>
  <c r="AR106" i="1" s="1"/>
  <c r="AX106" i="1" s="1"/>
  <c r="AA106" i="1"/>
  <c r="AG106" i="1" s="1"/>
  <c r="AM106" i="1" s="1"/>
  <c r="AS106" i="1" s="1"/>
  <c r="AY106" i="1" s="1"/>
  <c r="AB106" i="1"/>
  <c r="AH106" i="1" s="1"/>
  <c r="AN106" i="1" s="1"/>
  <c r="AT106" i="1" s="1"/>
  <c r="AZ106" i="1" s="1"/>
  <c r="X105" i="1"/>
  <c r="X104" i="1" s="1"/>
  <c r="AA104" i="1" s="1"/>
  <c r="AG104" i="1" s="1"/>
  <c r="AM104" i="1" s="1"/>
  <c r="AS104" i="1" s="1"/>
  <c r="AY104" i="1" s="1"/>
  <c r="Y105" i="1"/>
  <c r="Y104" i="1" s="1"/>
  <c r="AB104" i="1" s="1"/>
  <c r="AH104" i="1" s="1"/>
  <c r="AN104" i="1" s="1"/>
  <c r="AT104" i="1" s="1"/>
  <c r="AZ104" i="1" s="1"/>
  <c r="W105" i="1"/>
  <c r="W104" i="1" s="1"/>
  <c r="Z104" i="1" s="1"/>
  <c r="AF104" i="1" s="1"/>
  <c r="AL104" i="1" s="1"/>
  <c r="AR104" i="1" s="1"/>
  <c r="AX104" i="1" s="1"/>
  <c r="H109" i="1"/>
  <c r="I109" i="1"/>
  <c r="J109" i="1"/>
  <c r="K109" i="1"/>
  <c r="L109" i="1"/>
  <c r="M109" i="1"/>
  <c r="Q109" i="1"/>
  <c r="R109" i="1"/>
  <c r="S109" i="1"/>
  <c r="W109" i="1"/>
  <c r="X109" i="1"/>
  <c r="Y109" i="1"/>
  <c r="W82" i="1"/>
  <c r="Z73" i="1"/>
  <c r="AF73" i="1" s="1"/>
  <c r="AL73" i="1" s="1"/>
  <c r="AR73" i="1" s="1"/>
  <c r="AX73" i="1" s="1"/>
  <c r="AA73" i="1"/>
  <c r="AG73" i="1" s="1"/>
  <c r="AM73" i="1" s="1"/>
  <c r="AS73" i="1" s="1"/>
  <c r="AY73" i="1" s="1"/>
  <c r="AB73" i="1"/>
  <c r="AH73" i="1" s="1"/>
  <c r="AN73" i="1" s="1"/>
  <c r="AT73" i="1" s="1"/>
  <c r="AZ73" i="1" s="1"/>
  <c r="X72" i="1"/>
  <c r="X71" i="1" s="1"/>
  <c r="AA71" i="1" s="1"/>
  <c r="AG71" i="1" s="1"/>
  <c r="AM71" i="1" s="1"/>
  <c r="AS71" i="1" s="1"/>
  <c r="AY71" i="1" s="1"/>
  <c r="Y72" i="1"/>
  <c r="Y71" i="1" s="1"/>
  <c r="AB71" i="1" s="1"/>
  <c r="AH71" i="1" s="1"/>
  <c r="AN71" i="1" s="1"/>
  <c r="AT71" i="1" s="1"/>
  <c r="AZ71" i="1" s="1"/>
  <c r="W72" i="1"/>
  <c r="W71" i="1" s="1"/>
  <c r="Z71" i="1" s="1"/>
  <c r="AF71" i="1" s="1"/>
  <c r="AL71" i="1" s="1"/>
  <c r="AR71" i="1" s="1"/>
  <c r="AX71" i="1" s="1"/>
  <c r="N109" i="1" l="1"/>
  <c r="T109" i="1" s="1"/>
  <c r="Z109" i="1" s="1"/>
  <c r="AF109" i="1" s="1"/>
  <c r="AL109" i="1" s="1"/>
  <c r="AR109" i="1" s="1"/>
  <c r="AX109" i="1" s="1"/>
  <c r="AE17" i="1"/>
  <c r="AD654" i="1"/>
  <c r="AE415" i="1"/>
  <c r="AE654" i="1"/>
  <c r="AD17" i="1"/>
  <c r="AC500" i="1"/>
  <c r="AC654" i="1"/>
  <c r="AC211" i="1"/>
  <c r="AE500" i="1"/>
  <c r="AC415" i="1"/>
  <c r="AE211" i="1"/>
  <c r="AD415" i="1"/>
  <c r="AC17" i="1"/>
  <c r="AD500" i="1"/>
  <c r="AD211" i="1"/>
  <c r="AB72" i="1"/>
  <c r="AH72" i="1" s="1"/>
  <c r="AN72" i="1" s="1"/>
  <c r="AT72" i="1" s="1"/>
  <c r="AZ72" i="1" s="1"/>
  <c r="AB527" i="1"/>
  <c r="AH527" i="1" s="1"/>
  <c r="AN527" i="1" s="1"/>
  <c r="AT527" i="1" s="1"/>
  <c r="AZ527" i="1" s="1"/>
  <c r="X529" i="1"/>
  <c r="AA529" i="1" s="1"/>
  <c r="AG529" i="1" s="1"/>
  <c r="AM529" i="1" s="1"/>
  <c r="AS529" i="1" s="1"/>
  <c r="AY529" i="1" s="1"/>
  <c r="Z72" i="1"/>
  <c r="AF72" i="1" s="1"/>
  <c r="AL72" i="1" s="1"/>
  <c r="AR72" i="1" s="1"/>
  <c r="AX72" i="1" s="1"/>
  <c r="AA370" i="1"/>
  <c r="AG370" i="1" s="1"/>
  <c r="AM370" i="1" s="1"/>
  <c r="AS370" i="1" s="1"/>
  <c r="AY370" i="1" s="1"/>
  <c r="AA72" i="1"/>
  <c r="AG72" i="1" s="1"/>
  <c r="AM72" i="1" s="1"/>
  <c r="AS72" i="1" s="1"/>
  <c r="AY72" i="1" s="1"/>
  <c r="AB370" i="1"/>
  <c r="AH370" i="1" s="1"/>
  <c r="AN370" i="1" s="1"/>
  <c r="AT370" i="1" s="1"/>
  <c r="AZ370" i="1" s="1"/>
  <c r="AB105" i="1"/>
  <c r="AH105" i="1" s="1"/>
  <c r="AN105" i="1" s="1"/>
  <c r="AT105" i="1" s="1"/>
  <c r="AZ105" i="1" s="1"/>
  <c r="AA527" i="1"/>
  <c r="AG527" i="1" s="1"/>
  <c r="AM527" i="1" s="1"/>
  <c r="AS527" i="1" s="1"/>
  <c r="AY527" i="1" s="1"/>
  <c r="AA105" i="1"/>
  <c r="AG105" i="1" s="1"/>
  <c r="AM105" i="1" s="1"/>
  <c r="AS105" i="1" s="1"/>
  <c r="AY105" i="1" s="1"/>
  <c r="AA134" i="1"/>
  <c r="AG134" i="1" s="1"/>
  <c r="AM134" i="1" s="1"/>
  <c r="AS134" i="1" s="1"/>
  <c r="AY134" i="1" s="1"/>
  <c r="Z527" i="1"/>
  <c r="AF527" i="1" s="1"/>
  <c r="AL527" i="1" s="1"/>
  <c r="AR527" i="1" s="1"/>
  <c r="AX527" i="1" s="1"/>
  <c r="O109" i="1"/>
  <c r="U109" i="1" s="1"/>
  <c r="AA109" i="1" s="1"/>
  <c r="AG109" i="1" s="1"/>
  <c r="AM109" i="1" s="1"/>
  <c r="AS109" i="1" s="1"/>
  <c r="AY109" i="1" s="1"/>
  <c r="Z105" i="1"/>
  <c r="AF105" i="1" s="1"/>
  <c r="AL105" i="1" s="1"/>
  <c r="AR105" i="1" s="1"/>
  <c r="AX105" i="1" s="1"/>
  <c r="Z134" i="1"/>
  <c r="AF134" i="1" s="1"/>
  <c r="AL134" i="1" s="1"/>
  <c r="AR134" i="1" s="1"/>
  <c r="AX134" i="1" s="1"/>
  <c r="AB445" i="1"/>
  <c r="AH445" i="1" s="1"/>
  <c r="AN445" i="1" s="1"/>
  <c r="AT445" i="1" s="1"/>
  <c r="AZ445" i="1" s="1"/>
  <c r="AB605" i="1"/>
  <c r="AH605" i="1" s="1"/>
  <c r="AN605" i="1" s="1"/>
  <c r="AT605" i="1" s="1"/>
  <c r="AZ605" i="1" s="1"/>
  <c r="AA445" i="1"/>
  <c r="AG445" i="1" s="1"/>
  <c r="AM445" i="1" s="1"/>
  <c r="AS445" i="1" s="1"/>
  <c r="AY445" i="1" s="1"/>
  <c r="AA605" i="1"/>
  <c r="AG605" i="1" s="1"/>
  <c r="AM605" i="1" s="1"/>
  <c r="AS605" i="1" s="1"/>
  <c r="AY605" i="1" s="1"/>
  <c r="Z783" i="1"/>
  <c r="AF783" i="1" s="1"/>
  <c r="AL783" i="1" s="1"/>
  <c r="AR783" i="1" s="1"/>
  <c r="AX783" i="1" s="1"/>
  <c r="Z605" i="1"/>
  <c r="AF605" i="1" s="1"/>
  <c r="AL605" i="1" s="1"/>
  <c r="AR605" i="1" s="1"/>
  <c r="AX605" i="1" s="1"/>
  <c r="AA530" i="1"/>
  <c r="AG530" i="1" s="1"/>
  <c r="AM530" i="1" s="1"/>
  <c r="AS530" i="1" s="1"/>
  <c r="AY530" i="1" s="1"/>
  <c r="Y529" i="1"/>
  <c r="AB529" i="1" s="1"/>
  <c r="AH529" i="1" s="1"/>
  <c r="AN529" i="1" s="1"/>
  <c r="AT529" i="1" s="1"/>
  <c r="AZ529" i="1" s="1"/>
  <c r="W529" i="1"/>
  <c r="Z529" i="1" s="1"/>
  <c r="AF529" i="1" s="1"/>
  <c r="AL529" i="1" s="1"/>
  <c r="AR529" i="1" s="1"/>
  <c r="AX529" i="1" s="1"/>
  <c r="Z445" i="1"/>
  <c r="AF445" i="1" s="1"/>
  <c r="AL445" i="1" s="1"/>
  <c r="AR445" i="1" s="1"/>
  <c r="AX445" i="1" s="1"/>
  <c r="Z370" i="1"/>
  <c r="AF370" i="1" s="1"/>
  <c r="AL370" i="1" s="1"/>
  <c r="AR370" i="1" s="1"/>
  <c r="AX370" i="1" s="1"/>
  <c r="AB134" i="1"/>
  <c r="AH134" i="1" s="1"/>
  <c r="AN134" i="1" s="1"/>
  <c r="AT134" i="1" s="1"/>
  <c r="AZ134" i="1" s="1"/>
  <c r="P109" i="1"/>
  <c r="V109" i="1" s="1"/>
  <c r="AB109" i="1" s="1"/>
  <c r="AH109" i="1" s="1"/>
  <c r="AN109" i="1" s="1"/>
  <c r="AT109" i="1" s="1"/>
  <c r="AZ109" i="1" s="1"/>
  <c r="Y831" i="1"/>
  <c r="X831" i="1"/>
  <c r="W831" i="1"/>
  <c r="Y829" i="1"/>
  <c r="X829" i="1"/>
  <c r="W829" i="1"/>
  <c r="W828" i="1" s="1"/>
  <c r="Y826" i="1"/>
  <c r="X826" i="1"/>
  <c r="W826" i="1"/>
  <c r="Y824" i="1"/>
  <c r="X824" i="1"/>
  <c r="W824" i="1"/>
  <c r="Y821" i="1"/>
  <c r="X821" i="1"/>
  <c r="W821" i="1"/>
  <c r="W820" i="1" s="1"/>
  <c r="Y818" i="1"/>
  <c r="X818" i="1"/>
  <c r="W818" i="1"/>
  <c r="Y816" i="1"/>
  <c r="X816" i="1"/>
  <c r="W816" i="1"/>
  <c r="Y812" i="1"/>
  <c r="X812" i="1"/>
  <c r="W812" i="1"/>
  <c r="Y810" i="1"/>
  <c r="X810" i="1"/>
  <c r="W810" i="1"/>
  <c r="Y807" i="1"/>
  <c r="X807" i="1"/>
  <c r="W807" i="1"/>
  <c r="Y805" i="1"/>
  <c r="X805" i="1"/>
  <c r="W805" i="1"/>
  <c r="Y802" i="1"/>
  <c r="Y801" i="1" s="1"/>
  <c r="X802" i="1"/>
  <c r="W802" i="1"/>
  <c r="Y799" i="1"/>
  <c r="X799" i="1"/>
  <c r="W799" i="1"/>
  <c r="Y797" i="1"/>
  <c r="X797" i="1"/>
  <c r="W797" i="1"/>
  <c r="Y794" i="1"/>
  <c r="Y793" i="1" s="1"/>
  <c r="X794" i="1"/>
  <c r="X793" i="1" s="1"/>
  <c r="W794" i="1"/>
  <c r="Y791" i="1"/>
  <c r="Y790" i="1" s="1"/>
  <c r="X791" i="1"/>
  <c r="X790" i="1" s="1"/>
  <c r="W791" i="1"/>
  <c r="W790" i="1" s="1"/>
  <c r="Y788" i="1"/>
  <c r="X788" i="1"/>
  <c r="X787" i="1" s="1"/>
  <c r="W788" i="1"/>
  <c r="W787" i="1" s="1"/>
  <c r="Y785" i="1"/>
  <c r="X785" i="1"/>
  <c r="W785" i="1"/>
  <c r="Y781" i="1"/>
  <c r="X781" i="1"/>
  <c r="W781" i="1"/>
  <c r="Y775" i="1"/>
  <c r="X775" i="1"/>
  <c r="W775" i="1"/>
  <c r="Y773" i="1"/>
  <c r="X773" i="1"/>
  <c r="W773" i="1"/>
  <c r="Y771" i="1"/>
  <c r="X771" i="1"/>
  <c r="W771" i="1"/>
  <c r="Y768" i="1"/>
  <c r="X768" i="1"/>
  <c r="X767" i="1" s="1"/>
  <c r="W768" i="1"/>
  <c r="W767" i="1" s="1"/>
  <c r="Y765" i="1"/>
  <c r="X765" i="1"/>
  <c r="W765" i="1"/>
  <c r="W764" i="1" s="1"/>
  <c r="Y762" i="1"/>
  <c r="Y761" i="1" s="1"/>
  <c r="X762" i="1"/>
  <c r="W762" i="1"/>
  <c r="Y759" i="1"/>
  <c r="X759" i="1"/>
  <c r="X758" i="1" s="1"/>
  <c r="W759" i="1"/>
  <c r="Y756" i="1"/>
  <c r="X756" i="1"/>
  <c r="W756" i="1"/>
  <c r="Y754" i="1"/>
  <c r="X754" i="1"/>
  <c r="W754" i="1"/>
  <c r="Y752" i="1"/>
  <c r="X752" i="1"/>
  <c r="W752" i="1"/>
  <c r="Y749" i="1"/>
  <c r="X749" i="1"/>
  <c r="X748" i="1" s="1"/>
  <c r="W749" i="1"/>
  <c r="Y746" i="1"/>
  <c r="X746" i="1"/>
  <c r="W746" i="1"/>
  <c r="W745" i="1" s="1"/>
  <c r="Y743" i="1"/>
  <c r="X743" i="1"/>
  <c r="W743" i="1"/>
  <c r="Y741" i="1"/>
  <c r="X741" i="1"/>
  <c r="W741" i="1"/>
  <c r="Y739" i="1"/>
  <c r="X739" i="1"/>
  <c r="W739" i="1"/>
  <c r="Y736" i="1"/>
  <c r="X736" i="1"/>
  <c r="W736" i="1"/>
  <c r="Y731" i="1"/>
  <c r="X731" i="1"/>
  <c r="W731" i="1"/>
  <c r="Y729" i="1"/>
  <c r="X729" i="1"/>
  <c r="W729" i="1"/>
  <c r="Y725" i="1"/>
  <c r="Y722" i="1" s="1"/>
  <c r="X725" i="1"/>
  <c r="W725" i="1"/>
  <c r="W722" i="1" s="1"/>
  <c r="Y719" i="1"/>
  <c r="X719" i="1"/>
  <c r="W719" i="1"/>
  <c r="Y717" i="1"/>
  <c r="X717" i="1"/>
  <c r="W717" i="1"/>
  <c r="Y715" i="1"/>
  <c r="X715" i="1"/>
  <c r="W715" i="1"/>
  <c r="Y713" i="1"/>
  <c r="X713" i="1"/>
  <c r="W713" i="1"/>
  <c r="Y710" i="1"/>
  <c r="Y709" i="1" s="1"/>
  <c r="X710" i="1"/>
  <c r="W710" i="1"/>
  <c r="W709" i="1" s="1"/>
  <c r="Y707" i="1"/>
  <c r="Y706" i="1" s="1"/>
  <c r="X707" i="1"/>
  <c r="X706" i="1" s="1"/>
  <c r="W707" i="1"/>
  <c r="Y701" i="1"/>
  <c r="X701" i="1"/>
  <c r="W701" i="1"/>
  <c r="Y699" i="1"/>
  <c r="X699" i="1"/>
  <c r="W699" i="1"/>
  <c r="Y696" i="1"/>
  <c r="Y695" i="1" s="1"/>
  <c r="X696" i="1"/>
  <c r="W696" i="1"/>
  <c r="Y691" i="1"/>
  <c r="X691" i="1"/>
  <c r="W691" i="1"/>
  <c r="Y689" i="1"/>
  <c r="X689" i="1"/>
  <c r="W689" i="1"/>
  <c r="Y686" i="1"/>
  <c r="X686" i="1"/>
  <c r="X685" i="1" s="1"/>
  <c r="W686" i="1"/>
  <c r="W685" i="1" s="1"/>
  <c r="Y683" i="1"/>
  <c r="Y682" i="1" s="1"/>
  <c r="X683" i="1"/>
  <c r="W683" i="1"/>
  <c r="W682" i="1" s="1"/>
  <c r="Y680" i="1"/>
  <c r="Y679" i="1" s="1"/>
  <c r="X680" i="1"/>
  <c r="X679" i="1" s="1"/>
  <c r="W680" i="1"/>
  <c r="W677" i="1"/>
  <c r="W676" i="1" s="1"/>
  <c r="Y676" i="1"/>
  <c r="X676" i="1"/>
  <c r="Y673" i="1"/>
  <c r="X673" i="1"/>
  <c r="W673" i="1"/>
  <c r="Y671" i="1"/>
  <c r="X671" i="1"/>
  <c r="W671" i="1"/>
  <c r="Y668" i="1"/>
  <c r="X668" i="1"/>
  <c r="X667" i="1" s="1"/>
  <c r="W668" i="1"/>
  <c r="W667" i="1" s="1"/>
  <c r="Y665" i="1"/>
  <c r="Y664" i="1" s="1"/>
  <c r="X665" i="1"/>
  <c r="W665" i="1"/>
  <c r="W664" i="1" s="1"/>
  <c r="Y662" i="1"/>
  <c r="Y661" i="1" s="1"/>
  <c r="X662" i="1"/>
  <c r="X661" i="1" s="1"/>
  <c r="W662" i="1"/>
  <c r="Y659" i="1"/>
  <c r="Y658" i="1" s="1"/>
  <c r="X659" i="1"/>
  <c r="X658" i="1" s="1"/>
  <c r="W659" i="1"/>
  <c r="W658" i="1" s="1"/>
  <c r="Y656" i="1"/>
  <c r="X656" i="1"/>
  <c r="W656" i="1"/>
  <c r="Y648" i="1"/>
  <c r="Y647" i="1" s="1"/>
  <c r="X648" i="1"/>
  <c r="X647" i="1" s="1"/>
  <c r="W648" i="1"/>
  <c r="W647" i="1" s="1"/>
  <c r="Y645" i="1"/>
  <c r="X645" i="1"/>
  <c r="X644" i="1" s="1"/>
  <c r="W645" i="1"/>
  <c r="W644" i="1" s="1"/>
  <c r="Y637" i="1"/>
  <c r="Y636" i="1" s="1"/>
  <c r="X637" i="1"/>
  <c r="X636" i="1" s="1"/>
  <c r="W637" i="1"/>
  <c r="Y634" i="1"/>
  <c r="X634" i="1"/>
  <c r="X633" i="1" s="1"/>
  <c r="W634" i="1"/>
  <c r="Y628" i="1"/>
  <c r="Y627" i="1" s="1"/>
  <c r="X628" i="1"/>
  <c r="W628" i="1"/>
  <c r="W627" i="1" s="1"/>
  <c r="Y620" i="1"/>
  <c r="X620" i="1"/>
  <c r="X619" i="1" s="1"/>
  <c r="W620" i="1"/>
  <c r="Y617" i="1"/>
  <c r="Y616" i="1" s="1"/>
  <c r="X617" i="1"/>
  <c r="W617" i="1"/>
  <c r="W616" i="1" s="1"/>
  <c r="Y614" i="1"/>
  <c r="Y613" i="1" s="1"/>
  <c r="X614" i="1"/>
  <c r="X613" i="1" s="1"/>
  <c r="W614" i="1"/>
  <c r="Y611" i="1"/>
  <c r="Y610" i="1" s="1"/>
  <c r="X611" i="1"/>
  <c r="X610" i="1" s="1"/>
  <c r="W611" i="1"/>
  <c r="W610" i="1" s="1"/>
  <c r="Y608" i="1"/>
  <c r="X608" i="1"/>
  <c r="X607" i="1" s="1"/>
  <c r="W608" i="1"/>
  <c r="Y600" i="1"/>
  <c r="Y599" i="1" s="1"/>
  <c r="Y598" i="1" s="1"/>
  <c r="X600" i="1"/>
  <c r="X599" i="1" s="1"/>
  <c r="W600" i="1"/>
  <c r="W599" i="1" s="1"/>
  <c r="W598" i="1" s="1"/>
  <c r="Y595" i="1"/>
  <c r="Y594" i="1" s="1"/>
  <c r="X595" i="1"/>
  <c r="X594" i="1" s="1"/>
  <c r="X593" i="1" s="1"/>
  <c r="W595" i="1"/>
  <c r="Y581" i="1"/>
  <c r="Y580" i="1" s="1"/>
  <c r="X581" i="1"/>
  <c r="W581" i="1"/>
  <c r="W580" i="1" s="1"/>
  <c r="Y574" i="1"/>
  <c r="Y569" i="1" s="1"/>
  <c r="X574" i="1"/>
  <c r="X569" i="1" s="1"/>
  <c r="W574" i="1"/>
  <c r="W569" i="1" s="1"/>
  <c r="Y567" i="1"/>
  <c r="Y566" i="1" s="1"/>
  <c r="X567" i="1"/>
  <c r="X566" i="1" s="1"/>
  <c r="W567" i="1"/>
  <c r="W566" i="1" s="1"/>
  <c r="Y564" i="1"/>
  <c r="X564" i="1"/>
  <c r="X563" i="1" s="1"/>
  <c r="W564" i="1"/>
  <c r="W563" i="1" s="1"/>
  <c r="Y561" i="1"/>
  <c r="Y560" i="1" s="1"/>
  <c r="X561" i="1"/>
  <c r="W561" i="1"/>
  <c r="W560" i="1" s="1"/>
  <c r="Y558" i="1"/>
  <c r="Y557" i="1" s="1"/>
  <c r="X558" i="1"/>
  <c r="X557" i="1" s="1"/>
  <c r="W558" i="1"/>
  <c r="Y553" i="1"/>
  <c r="X553" i="1"/>
  <c r="Y550" i="1"/>
  <c r="Y549" i="1" s="1"/>
  <c r="X550" i="1"/>
  <c r="W550" i="1"/>
  <c r="Y545" i="1"/>
  <c r="Y544" i="1" s="1"/>
  <c r="X545" i="1"/>
  <c r="X544" i="1" s="1"/>
  <c r="W545" i="1"/>
  <c r="W544" i="1" s="1"/>
  <c r="Y542" i="1"/>
  <c r="X542" i="1"/>
  <c r="W542" i="1"/>
  <c r="Y540" i="1"/>
  <c r="X540" i="1"/>
  <c r="W540" i="1"/>
  <c r="W539" i="1" s="1"/>
  <c r="Y524" i="1"/>
  <c r="Y523" i="1" s="1"/>
  <c r="X524" i="1"/>
  <c r="X523" i="1" s="1"/>
  <c r="X522" i="1" s="1"/>
  <c r="W524" i="1"/>
  <c r="W523" i="1" s="1"/>
  <c r="W522" i="1" s="1"/>
  <c r="Y519" i="1"/>
  <c r="Y518" i="1" s="1"/>
  <c r="Y517" i="1" s="1"/>
  <c r="X519" i="1"/>
  <c r="X518" i="1" s="1"/>
  <c r="X517" i="1" s="1"/>
  <c r="W519" i="1"/>
  <c r="W518" i="1" s="1"/>
  <c r="W517" i="1" s="1"/>
  <c r="Y514" i="1"/>
  <c r="Y513" i="1" s="1"/>
  <c r="Y512" i="1" s="1"/>
  <c r="X514" i="1"/>
  <c r="W514" i="1"/>
  <c r="W513" i="1" s="1"/>
  <c r="W512" i="1" s="1"/>
  <c r="Y509" i="1"/>
  <c r="Y508" i="1" s="1"/>
  <c r="Y507" i="1" s="1"/>
  <c r="X509" i="1"/>
  <c r="X508" i="1" s="1"/>
  <c r="W509" i="1"/>
  <c r="W508" i="1" s="1"/>
  <c r="W507" i="1" s="1"/>
  <c r="Y505" i="1"/>
  <c r="X505" i="1"/>
  <c r="W505" i="1"/>
  <c r="Y503" i="1"/>
  <c r="X503" i="1"/>
  <c r="W503" i="1"/>
  <c r="Y497" i="1"/>
  <c r="X497" i="1"/>
  <c r="X496" i="1" s="1"/>
  <c r="X495" i="1" s="1"/>
  <c r="W497" i="1"/>
  <c r="Y489" i="1"/>
  <c r="Y488" i="1" s="1"/>
  <c r="X489" i="1"/>
  <c r="W489" i="1"/>
  <c r="W488" i="1" s="1"/>
  <c r="Y486" i="1"/>
  <c r="Y485" i="1" s="1"/>
  <c r="X486" i="1"/>
  <c r="X485" i="1" s="1"/>
  <c r="W486" i="1"/>
  <c r="Y483" i="1"/>
  <c r="X483" i="1"/>
  <c r="W483" i="1"/>
  <c r="Y481" i="1"/>
  <c r="X481" i="1"/>
  <c r="W481" i="1"/>
  <c r="Y478" i="1"/>
  <c r="Y477" i="1" s="1"/>
  <c r="X478" i="1"/>
  <c r="X477" i="1" s="1"/>
  <c r="W478" i="1"/>
  <c r="W477" i="1" s="1"/>
  <c r="Y475" i="1"/>
  <c r="X475" i="1"/>
  <c r="X474" i="1" s="1"/>
  <c r="W475" i="1"/>
  <c r="W474" i="1" s="1"/>
  <c r="Y472" i="1"/>
  <c r="Y471" i="1" s="1"/>
  <c r="X472" i="1"/>
  <c r="W472" i="1"/>
  <c r="W471" i="1" s="1"/>
  <c r="Y469" i="1"/>
  <c r="Y468" i="1" s="1"/>
  <c r="X469" i="1"/>
  <c r="X468" i="1" s="1"/>
  <c r="W469" i="1"/>
  <c r="Y466" i="1"/>
  <c r="Y465" i="1" s="1"/>
  <c r="X466" i="1"/>
  <c r="X465" i="1" s="1"/>
  <c r="W466" i="1"/>
  <c r="W465" i="1" s="1"/>
  <c r="Y463" i="1"/>
  <c r="X463" i="1"/>
  <c r="W463" i="1"/>
  <c r="Y461" i="1"/>
  <c r="X461" i="1"/>
  <c r="W461" i="1"/>
  <c r="Y456" i="1"/>
  <c r="Y455" i="1" s="1"/>
  <c r="X456" i="1"/>
  <c r="X455" i="1" s="1"/>
  <c r="X454" i="1" s="1"/>
  <c r="W456" i="1"/>
  <c r="Y452" i="1"/>
  <c r="Y451" i="1" s="1"/>
  <c r="X452" i="1"/>
  <c r="W452" i="1"/>
  <c r="W451" i="1" s="1"/>
  <c r="Y449" i="1"/>
  <c r="Y448" i="1" s="1"/>
  <c r="X449" i="1"/>
  <c r="X448" i="1" s="1"/>
  <c r="W449" i="1"/>
  <c r="Y442" i="1"/>
  <c r="Y441" i="1" s="1"/>
  <c r="Y437" i="1" s="1"/>
  <c r="X442" i="1"/>
  <c r="W442" i="1"/>
  <c r="W441" i="1" s="1"/>
  <c r="W437" i="1" s="1"/>
  <c r="Y435" i="1"/>
  <c r="X435" i="1"/>
  <c r="W435" i="1"/>
  <c r="Y433" i="1"/>
  <c r="X433" i="1"/>
  <c r="W433" i="1"/>
  <c r="Y431" i="1"/>
  <c r="X431" i="1"/>
  <c r="W431" i="1"/>
  <c r="Y428" i="1"/>
  <c r="X428" i="1"/>
  <c r="W428" i="1"/>
  <c r="Y426" i="1"/>
  <c r="X426" i="1"/>
  <c r="W426" i="1"/>
  <c r="Y424" i="1"/>
  <c r="X424" i="1"/>
  <c r="W424" i="1"/>
  <c r="Y421" i="1"/>
  <c r="Y420" i="1" s="1"/>
  <c r="X421" i="1"/>
  <c r="X420" i="1" s="1"/>
  <c r="W421" i="1"/>
  <c r="Y418" i="1"/>
  <c r="Y417" i="1" s="1"/>
  <c r="X418" i="1"/>
  <c r="X417" i="1" s="1"/>
  <c r="W418" i="1"/>
  <c r="Y412" i="1"/>
  <c r="X412" i="1"/>
  <c r="X411" i="1" s="1"/>
  <c r="W412" i="1"/>
  <c r="W411" i="1" s="1"/>
  <c r="Y409" i="1"/>
  <c r="X409" i="1"/>
  <c r="W409" i="1"/>
  <c r="W407" i="1"/>
  <c r="Y407" i="1"/>
  <c r="X407" i="1"/>
  <c r="X406" i="1" s="1"/>
  <c r="Y404" i="1"/>
  <c r="X404" i="1"/>
  <c r="W404" i="1"/>
  <c r="Y402" i="1"/>
  <c r="X402" i="1"/>
  <c r="W402" i="1"/>
  <c r="W401" i="1" s="1"/>
  <c r="Y399" i="1"/>
  <c r="X399" i="1"/>
  <c r="W399" i="1"/>
  <c r="Y397" i="1"/>
  <c r="X397" i="1"/>
  <c r="W397" i="1"/>
  <c r="Y392" i="1"/>
  <c r="Y391" i="1" s="1"/>
  <c r="X392" i="1"/>
  <c r="W392" i="1"/>
  <c r="Y389" i="1"/>
  <c r="X389" i="1"/>
  <c r="X388" i="1" s="1"/>
  <c r="W389" i="1"/>
  <c r="W388" i="1" s="1"/>
  <c r="Y386" i="1"/>
  <c r="Y385" i="1" s="1"/>
  <c r="X386" i="1"/>
  <c r="X385" i="1" s="1"/>
  <c r="Y383" i="1"/>
  <c r="Y382" i="1" s="1"/>
  <c r="X383" i="1"/>
  <c r="X382" i="1" s="1"/>
  <c r="W383" i="1"/>
  <c r="W382" i="1" s="1"/>
  <c r="Y367" i="1"/>
  <c r="Y366" i="1" s="1"/>
  <c r="X367" i="1"/>
  <c r="X366" i="1" s="1"/>
  <c r="W367" i="1"/>
  <c r="Y364" i="1"/>
  <c r="Y363" i="1" s="1"/>
  <c r="X364" i="1"/>
  <c r="W364" i="1"/>
  <c r="W363" i="1" s="1"/>
  <c r="Y360" i="1"/>
  <c r="X360" i="1"/>
  <c r="W360" i="1"/>
  <c r="Y358" i="1"/>
  <c r="X358" i="1"/>
  <c r="W358" i="1"/>
  <c r="Y356" i="1"/>
  <c r="X356" i="1"/>
  <c r="W356" i="1"/>
  <c r="Y353" i="1"/>
  <c r="X353" i="1"/>
  <c r="X352" i="1" s="1"/>
  <c r="W353" i="1"/>
  <c r="W352" i="1" s="1"/>
  <c r="Y350" i="1"/>
  <c r="X350" i="1"/>
  <c r="W350" i="1"/>
  <c r="Y348" i="1"/>
  <c r="X348" i="1"/>
  <c r="W348" i="1"/>
  <c r="Y346" i="1"/>
  <c r="X346" i="1"/>
  <c r="W346" i="1"/>
  <c r="Y343" i="1"/>
  <c r="X343" i="1"/>
  <c r="W343" i="1"/>
  <c r="Y341" i="1"/>
  <c r="X341" i="1"/>
  <c r="W341" i="1"/>
  <c r="Y336" i="1"/>
  <c r="X336" i="1"/>
  <c r="X335" i="1" s="1"/>
  <c r="X334" i="1" s="1"/>
  <c r="W336" i="1"/>
  <c r="Y331" i="1"/>
  <c r="Y330" i="1" s="1"/>
  <c r="X331" i="1"/>
  <c r="W331" i="1"/>
  <c r="W330" i="1" s="1"/>
  <c r="Y328" i="1"/>
  <c r="Y327" i="1" s="1"/>
  <c r="X328" i="1"/>
  <c r="X327" i="1" s="1"/>
  <c r="W328" i="1"/>
  <c r="Y325" i="1"/>
  <c r="Y322" i="1" s="1"/>
  <c r="X325" i="1"/>
  <c r="X322" i="1" s="1"/>
  <c r="W325" i="1"/>
  <c r="W322" i="1" s="1"/>
  <c r="Y320" i="1"/>
  <c r="X320" i="1"/>
  <c r="X319" i="1" s="1"/>
  <c r="W320" i="1"/>
  <c r="Y317" i="1"/>
  <c r="Y316" i="1" s="1"/>
  <c r="X317" i="1"/>
  <c r="W317" i="1"/>
  <c r="W316" i="1" s="1"/>
  <c r="Y314" i="1"/>
  <c r="X314" i="1"/>
  <c r="W314" i="1"/>
  <c r="Y312" i="1"/>
  <c r="X312" i="1"/>
  <c r="W312" i="1"/>
  <c r="Y309" i="1"/>
  <c r="Y308" i="1" s="1"/>
  <c r="X309" i="1"/>
  <c r="X308" i="1" s="1"/>
  <c r="W309" i="1"/>
  <c r="Y303" i="1"/>
  <c r="Y302" i="1" s="1"/>
  <c r="X303" i="1"/>
  <c r="X302" i="1" s="1"/>
  <c r="W303" i="1"/>
  <c r="W302" i="1" s="1"/>
  <c r="Y297" i="1"/>
  <c r="X297" i="1"/>
  <c r="X296" i="1" s="1"/>
  <c r="W297" i="1"/>
  <c r="Y292" i="1"/>
  <c r="X292" i="1"/>
  <c r="X291" i="1" s="1"/>
  <c r="W292" i="1"/>
  <c r="Y289" i="1"/>
  <c r="Y288" i="1" s="1"/>
  <c r="X289" i="1"/>
  <c r="X288" i="1" s="1"/>
  <c r="W289" i="1"/>
  <c r="W288" i="1" s="1"/>
  <c r="Y286" i="1"/>
  <c r="X286" i="1"/>
  <c r="X285" i="1" s="1"/>
  <c r="W286" i="1"/>
  <c r="Y283" i="1"/>
  <c r="Y282" i="1" s="1"/>
  <c r="X283" i="1"/>
  <c r="W283" i="1"/>
  <c r="W282" i="1" s="1"/>
  <c r="Y279" i="1"/>
  <c r="X279" i="1"/>
  <c r="X278" i="1" s="1"/>
  <c r="W279" i="1"/>
  <c r="W278" i="1" s="1"/>
  <c r="Y276" i="1"/>
  <c r="Y275" i="1" s="1"/>
  <c r="X276" i="1"/>
  <c r="W276" i="1"/>
  <c r="W275" i="1" s="1"/>
  <c r="Y273" i="1"/>
  <c r="Y272" i="1" s="1"/>
  <c r="X273" i="1"/>
  <c r="X272" i="1" s="1"/>
  <c r="W273" i="1"/>
  <c r="Y270" i="1"/>
  <c r="Y269" i="1" s="1"/>
  <c r="X270" i="1"/>
  <c r="W270" i="1"/>
  <c r="W269" i="1" s="1"/>
  <c r="Y266" i="1"/>
  <c r="Y265" i="1" s="1"/>
  <c r="X266" i="1"/>
  <c r="X265" i="1" s="1"/>
  <c r="W266" i="1"/>
  <c r="Y263" i="1"/>
  <c r="Y262" i="1" s="1"/>
  <c r="X263" i="1"/>
  <c r="X262" i="1" s="1"/>
  <c r="W263" i="1"/>
  <c r="W262" i="1" s="1"/>
  <c r="Y260" i="1"/>
  <c r="X260" i="1"/>
  <c r="X259" i="1" s="1"/>
  <c r="W260" i="1"/>
  <c r="Y257" i="1"/>
  <c r="Y256" i="1" s="1"/>
  <c r="X257" i="1"/>
  <c r="W257" i="1"/>
  <c r="Y254" i="1"/>
  <c r="Y253" i="1" s="1"/>
  <c r="X254" i="1"/>
  <c r="X253" i="1" s="1"/>
  <c r="W254" i="1"/>
  <c r="Y251" i="1"/>
  <c r="Y250" i="1" s="1"/>
  <c r="X251" i="1"/>
  <c r="X250" i="1" s="1"/>
  <c r="W251" i="1"/>
  <c r="W250" i="1" s="1"/>
  <c r="Y248" i="1"/>
  <c r="X248" i="1"/>
  <c r="X247" i="1" s="1"/>
  <c r="W248" i="1"/>
  <c r="Y245" i="1"/>
  <c r="Y244" i="1" s="1"/>
  <c r="X245" i="1"/>
  <c r="W245" i="1"/>
  <c r="W244" i="1" s="1"/>
  <c r="Y242" i="1"/>
  <c r="Y241" i="1" s="1"/>
  <c r="X242" i="1"/>
  <c r="X241" i="1" s="1"/>
  <c r="W242" i="1"/>
  <c r="Y238" i="1"/>
  <c r="Y237" i="1" s="1"/>
  <c r="X238" i="1"/>
  <c r="W238" i="1"/>
  <c r="W237" i="1" s="1"/>
  <c r="Y235" i="1"/>
  <c r="Y234" i="1" s="1"/>
  <c r="X235" i="1"/>
  <c r="X234" i="1" s="1"/>
  <c r="W235" i="1"/>
  <c r="Y232" i="1"/>
  <c r="Y231" i="1" s="1"/>
  <c r="X232" i="1"/>
  <c r="X231" i="1" s="1"/>
  <c r="W232" i="1"/>
  <c r="W231" i="1" s="1"/>
  <c r="Y229" i="1"/>
  <c r="X229" i="1"/>
  <c r="X228" i="1" s="1"/>
  <c r="W229" i="1"/>
  <c r="W228" i="1" s="1"/>
  <c r="Y226" i="1"/>
  <c r="Y225" i="1" s="1"/>
  <c r="X226" i="1"/>
  <c r="W226" i="1"/>
  <c r="Y223" i="1"/>
  <c r="Y222" i="1" s="1"/>
  <c r="X223" i="1"/>
  <c r="X222" i="1" s="1"/>
  <c r="W223" i="1"/>
  <c r="Y220" i="1"/>
  <c r="Y219" i="1" s="1"/>
  <c r="X220" i="1"/>
  <c r="X219" i="1" s="1"/>
  <c r="W220" i="1"/>
  <c r="W219" i="1" s="1"/>
  <c r="Y217" i="1"/>
  <c r="X217" i="1"/>
  <c r="X216" i="1" s="1"/>
  <c r="W217" i="1"/>
  <c r="W216" i="1" s="1"/>
  <c r="Y208" i="1"/>
  <c r="X208" i="1"/>
  <c r="W208" i="1"/>
  <c r="Y206" i="1"/>
  <c r="X206" i="1"/>
  <c r="W206" i="1"/>
  <c r="Y203" i="1"/>
  <c r="Y202" i="1" s="1"/>
  <c r="X203" i="1"/>
  <c r="W203" i="1"/>
  <c r="W202" i="1" s="1"/>
  <c r="Y198" i="1"/>
  <c r="X198" i="1"/>
  <c r="W198" i="1"/>
  <c r="Y196" i="1"/>
  <c r="X196" i="1"/>
  <c r="W196" i="1"/>
  <c r="Y192" i="1"/>
  <c r="X192" i="1"/>
  <c r="X191" i="1" s="1"/>
  <c r="W192" i="1"/>
  <c r="W191" i="1" s="1"/>
  <c r="Y189" i="1"/>
  <c r="Y188" i="1" s="1"/>
  <c r="X189" i="1"/>
  <c r="W189" i="1"/>
  <c r="W188" i="1" s="1"/>
  <c r="Y186" i="1"/>
  <c r="Y185" i="1" s="1"/>
  <c r="X186" i="1"/>
  <c r="X185" i="1" s="1"/>
  <c r="W186" i="1"/>
  <c r="Y183" i="1"/>
  <c r="Y182" i="1" s="1"/>
  <c r="X183" i="1"/>
  <c r="X182" i="1" s="1"/>
  <c r="W183" i="1"/>
  <c r="W182" i="1" s="1"/>
  <c r="Y180" i="1"/>
  <c r="X180" i="1"/>
  <c r="X179" i="1" s="1"/>
  <c r="W180" i="1"/>
  <c r="W179" i="1" s="1"/>
  <c r="Y177" i="1"/>
  <c r="Y176" i="1" s="1"/>
  <c r="X177" i="1"/>
  <c r="W177" i="1"/>
  <c r="W176" i="1" s="1"/>
  <c r="Y174" i="1"/>
  <c r="Y173" i="1" s="1"/>
  <c r="X174" i="1"/>
  <c r="X173" i="1" s="1"/>
  <c r="W174" i="1"/>
  <c r="Y170" i="1"/>
  <c r="X170" i="1"/>
  <c r="X169" i="1" s="1"/>
  <c r="Y167" i="1"/>
  <c r="X167" i="1"/>
  <c r="W167" i="1"/>
  <c r="Y164" i="1"/>
  <c r="X164" i="1"/>
  <c r="W164" i="1"/>
  <c r="W162" i="1"/>
  <c r="Y162" i="1"/>
  <c r="X162" i="1"/>
  <c r="Y158" i="1"/>
  <c r="X158" i="1"/>
  <c r="W158" i="1"/>
  <c r="Y156" i="1"/>
  <c r="X156" i="1"/>
  <c r="W156" i="1"/>
  <c r="Y151" i="1"/>
  <c r="X151" i="1"/>
  <c r="W151" i="1"/>
  <c r="Y148" i="1"/>
  <c r="X148" i="1"/>
  <c r="W148" i="1"/>
  <c r="Y146" i="1"/>
  <c r="X146" i="1"/>
  <c r="W146" i="1"/>
  <c r="Y137" i="1"/>
  <c r="X137" i="1"/>
  <c r="X136" i="1" s="1"/>
  <c r="W137" i="1"/>
  <c r="Y131" i="1"/>
  <c r="Y130" i="1" s="1"/>
  <c r="X131" i="1"/>
  <c r="W131" i="1"/>
  <c r="W130" i="1" s="1"/>
  <c r="Y128" i="1"/>
  <c r="Y127" i="1" s="1"/>
  <c r="X128" i="1"/>
  <c r="X127" i="1" s="1"/>
  <c r="W128" i="1"/>
  <c r="Y125" i="1"/>
  <c r="Y124" i="1" s="1"/>
  <c r="X125" i="1"/>
  <c r="X124" i="1" s="1"/>
  <c r="W125" i="1"/>
  <c r="W124" i="1" s="1"/>
  <c r="Y122" i="1"/>
  <c r="X122" i="1"/>
  <c r="X121" i="1" s="1"/>
  <c r="W122" i="1"/>
  <c r="Y119" i="1"/>
  <c r="Y118" i="1" s="1"/>
  <c r="X119" i="1"/>
  <c r="W119" i="1"/>
  <c r="W118" i="1" s="1"/>
  <c r="Y116" i="1"/>
  <c r="Y115" i="1" s="1"/>
  <c r="X116" i="1"/>
  <c r="X115" i="1" s="1"/>
  <c r="W116" i="1"/>
  <c r="Y113" i="1"/>
  <c r="Y108" i="1" s="1"/>
  <c r="X113" i="1"/>
  <c r="X108" i="1" s="1"/>
  <c r="W113" i="1"/>
  <c r="W108" i="1" s="1"/>
  <c r="Y99" i="1"/>
  <c r="Y98" i="1" s="1"/>
  <c r="X99" i="1"/>
  <c r="W99" i="1"/>
  <c r="W98" i="1" s="1"/>
  <c r="Y96" i="1"/>
  <c r="Y95" i="1" s="1"/>
  <c r="X96" i="1"/>
  <c r="X95" i="1" s="1"/>
  <c r="W96" i="1"/>
  <c r="W95" i="1" s="1"/>
  <c r="Y93" i="1"/>
  <c r="Y92" i="1" s="1"/>
  <c r="X93" i="1"/>
  <c r="X92" i="1" s="1"/>
  <c r="W93" i="1"/>
  <c r="W92" i="1" s="1"/>
  <c r="Y90" i="1"/>
  <c r="Y89" i="1" s="1"/>
  <c r="X90" i="1"/>
  <c r="X89" i="1" s="1"/>
  <c r="W90" i="1"/>
  <c r="W89" i="1" s="1"/>
  <c r="Y87" i="1"/>
  <c r="Y86" i="1" s="1"/>
  <c r="X87" i="1"/>
  <c r="X86" i="1" s="1"/>
  <c r="W87" i="1"/>
  <c r="W86" i="1" s="1"/>
  <c r="Y84" i="1"/>
  <c r="Y83" i="1" s="1"/>
  <c r="X84" i="1"/>
  <c r="W84" i="1"/>
  <c r="W83" i="1" s="1"/>
  <c r="Y81" i="1"/>
  <c r="Y80" i="1" s="1"/>
  <c r="X81" i="1"/>
  <c r="X80" i="1" s="1"/>
  <c r="W81" i="1"/>
  <c r="W80" i="1" s="1"/>
  <c r="Y78" i="1"/>
  <c r="Y77" i="1" s="1"/>
  <c r="X78" i="1"/>
  <c r="X77" i="1" s="1"/>
  <c r="W78" i="1"/>
  <c r="W77" i="1" s="1"/>
  <c r="Y75" i="1"/>
  <c r="Y74" i="1" s="1"/>
  <c r="X75" i="1"/>
  <c r="X74" i="1" s="1"/>
  <c r="W75" i="1"/>
  <c r="W74" i="1"/>
  <c r="Y66" i="1"/>
  <c r="Y65" i="1" s="1"/>
  <c r="X66" i="1"/>
  <c r="X65" i="1" s="1"/>
  <c r="W66" i="1"/>
  <c r="Y63" i="1"/>
  <c r="Y62" i="1" s="1"/>
  <c r="X63" i="1"/>
  <c r="X62" i="1" s="1"/>
  <c r="W63" i="1"/>
  <c r="W62" i="1" s="1"/>
  <c r="Y60" i="1"/>
  <c r="Y59" i="1" s="1"/>
  <c r="X60" i="1"/>
  <c r="X59" i="1" s="1"/>
  <c r="W60" i="1"/>
  <c r="W59" i="1" s="1"/>
  <c r="Y57" i="1"/>
  <c r="Y56" i="1" s="1"/>
  <c r="X57" i="1"/>
  <c r="W57" i="1"/>
  <c r="Y54" i="1"/>
  <c r="Y53" i="1" s="1"/>
  <c r="X54" i="1"/>
  <c r="X53" i="1" s="1"/>
  <c r="W54" i="1"/>
  <c r="Y51" i="1"/>
  <c r="Y50" i="1" s="1"/>
  <c r="X51" i="1"/>
  <c r="X50" i="1" s="1"/>
  <c r="W51" i="1"/>
  <c r="W50" i="1" s="1"/>
  <c r="Y48" i="1"/>
  <c r="X48" i="1"/>
  <c r="X47" i="1" s="1"/>
  <c r="W48" i="1"/>
  <c r="W47" i="1" s="1"/>
  <c r="Y45" i="1"/>
  <c r="Y44" i="1" s="1"/>
  <c r="X45" i="1"/>
  <c r="W45" i="1"/>
  <c r="W42" i="1"/>
  <c r="W41" i="1" s="1"/>
  <c r="Y41" i="1"/>
  <c r="X41" i="1"/>
  <c r="Y38" i="1"/>
  <c r="Y37" i="1" s="1"/>
  <c r="X38" i="1"/>
  <c r="X37" i="1" s="1"/>
  <c r="W38" i="1"/>
  <c r="W37" i="1" s="1"/>
  <c r="Y35" i="1"/>
  <c r="X35" i="1"/>
  <c r="X34" i="1" s="1"/>
  <c r="W35" i="1"/>
  <c r="W34" i="1" s="1"/>
  <c r="Y32" i="1"/>
  <c r="Y31" i="1" s="1"/>
  <c r="X32" i="1"/>
  <c r="W32" i="1"/>
  <c r="W31" i="1" s="1"/>
  <c r="Y29" i="1"/>
  <c r="Y28" i="1" s="1"/>
  <c r="X29" i="1"/>
  <c r="X28" i="1" s="1"/>
  <c r="W29" i="1"/>
  <c r="Y23" i="1"/>
  <c r="Y22" i="1" s="1"/>
  <c r="X23" i="1"/>
  <c r="X22" i="1" s="1"/>
  <c r="W23" i="1"/>
  <c r="W22" i="1" s="1"/>
  <c r="Y20" i="1"/>
  <c r="X20" i="1"/>
  <c r="X19" i="1" s="1"/>
  <c r="W20" i="1"/>
  <c r="W19" i="1" s="1"/>
  <c r="W698" i="1" l="1"/>
  <c r="W728" i="1"/>
  <c r="W809" i="1"/>
  <c r="X396" i="1"/>
  <c r="W153" i="1"/>
  <c r="W161" i="1"/>
  <c r="X738" i="1"/>
  <c r="X355" i="1"/>
  <c r="Y430" i="1"/>
  <c r="W195" i="1"/>
  <c r="X340" i="1"/>
  <c r="Y796" i="1"/>
  <c r="Y161" i="1"/>
  <c r="W205" i="1"/>
  <c r="Y480" i="1"/>
  <c r="X688" i="1"/>
  <c r="W804" i="1"/>
  <c r="Y539" i="1"/>
  <c r="W396" i="1"/>
  <c r="X823" i="1"/>
  <c r="X430" i="1"/>
  <c r="Y770" i="1"/>
  <c r="AC16" i="1"/>
  <c r="AD16" i="1"/>
  <c r="AE16" i="1"/>
  <c r="X153" i="1"/>
  <c r="W345" i="1"/>
  <c r="X401" i="1"/>
  <c r="X480" i="1"/>
  <c r="Y502" i="1"/>
  <c r="Y501" i="1" s="1"/>
  <c r="Y522" i="1"/>
  <c r="X670" i="1"/>
  <c r="Y780" i="1"/>
  <c r="W823" i="1"/>
  <c r="Y751" i="1"/>
  <c r="Y423" i="1"/>
  <c r="Y416" i="1" s="1"/>
  <c r="X460" i="1"/>
  <c r="W670" i="1"/>
  <c r="X728" i="1"/>
  <c r="X770" i="1"/>
  <c r="W815" i="1"/>
  <c r="W460" i="1"/>
  <c r="W780" i="1"/>
  <c r="Y145" i="1"/>
  <c r="Y153" i="1"/>
  <c r="Y195" i="1"/>
  <c r="W688" i="1"/>
  <c r="X780" i="1"/>
  <c r="X820" i="1"/>
  <c r="X828" i="1"/>
  <c r="Y311" i="1"/>
  <c r="X735" i="1"/>
  <c r="X745" i="1"/>
  <c r="Y758" i="1"/>
  <c r="Y748" i="1"/>
  <c r="W735" i="1"/>
  <c r="W712" i="1"/>
  <c r="W607" i="1"/>
  <c r="Y496" i="1"/>
  <c r="Y495" i="1" s="1"/>
  <c r="X513" i="1"/>
  <c r="X512" i="1" s="1"/>
  <c r="W285" i="1"/>
  <c r="X269" i="1"/>
  <c r="W247" i="1"/>
  <c r="W259" i="1"/>
  <c r="W296" i="1"/>
  <c r="Y335" i="1"/>
  <c r="Y334" i="1" s="1"/>
  <c r="Y291" i="1"/>
  <c r="X363" i="1"/>
  <c r="W319" i="1"/>
  <c r="X83" i="1"/>
  <c r="W44" i="1"/>
  <c r="W56" i="1"/>
  <c r="W65" i="1"/>
  <c r="W636" i="1"/>
  <c r="W633" i="1"/>
  <c r="W619" i="1"/>
  <c r="X552" i="1"/>
  <c r="W549" i="1"/>
  <c r="W417" i="1"/>
  <c r="W406" i="1"/>
  <c r="W395" i="1" s="1"/>
  <c r="W391" i="1"/>
  <c r="X391" i="1"/>
  <c r="X376" i="1" s="1"/>
  <c r="W355" i="1"/>
  <c r="W340" i="1"/>
  <c r="W256" i="1"/>
  <c r="W225" i="1"/>
  <c r="W136" i="1"/>
  <c r="W121" i="1"/>
  <c r="W127" i="1"/>
  <c r="Y136" i="1"/>
  <c r="W253" i="1"/>
  <c r="W366" i="1"/>
  <c r="W339" i="1" s="1"/>
  <c r="Y19" i="1"/>
  <c r="W28" i="1"/>
  <c r="X31" i="1"/>
  <c r="Y34" i="1"/>
  <c r="X44" i="1"/>
  <c r="Y47" i="1"/>
  <c r="Y40" i="1" s="1"/>
  <c r="W53" i="1"/>
  <c r="X56" i="1"/>
  <c r="X98" i="1"/>
  <c r="X161" i="1"/>
  <c r="W170" i="1"/>
  <c r="W173" i="1"/>
  <c r="X176" i="1"/>
  <c r="Y179" i="1"/>
  <c r="X195" i="1"/>
  <c r="X205" i="1"/>
  <c r="W222" i="1"/>
  <c r="X225" i="1"/>
  <c r="Y228" i="1"/>
  <c r="Y296" i="1"/>
  <c r="X345" i="1"/>
  <c r="Y345" i="1"/>
  <c r="W115" i="1"/>
  <c r="X130" i="1"/>
  <c r="W145" i="1"/>
  <c r="Y169" i="1"/>
  <c r="Y205" i="1"/>
  <c r="X256" i="1"/>
  <c r="Y259" i="1"/>
  <c r="X275" i="1"/>
  <c r="Y278" i="1"/>
  <c r="X282" i="1"/>
  <c r="Y285" i="1"/>
  <c r="X311" i="1"/>
  <c r="W327" i="1"/>
  <c r="X330" i="1"/>
  <c r="Y352" i="1"/>
  <c r="Y401" i="1"/>
  <c r="Y728" i="1"/>
  <c r="X145" i="1"/>
  <c r="W185" i="1"/>
  <c r="X188" i="1"/>
  <c r="Y191" i="1"/>
  <c r="W194" i="1"/>
  <c r="X202" i="1"/>
  <c r="Y216" i="1"/>
  <c r="W265" i="1"/>
  <c r="W272" i="1"/>
  <c r="W291" i="1"/>
  <c r="W335" i="1"/>
  <c r="Y340" i="1"/>
  <c r="Y355" i="1"/>
  <c r="Y454" i="1"/>
  <c r="X118" i="1"/>
  <c r="Y121" i="1"/>
  <c r="W234" i="1"/>
  <c r="X237" i="1"/>
  <c r="W241" i="1"/>
  <c r="X244" i="1"/>
  <c r="Y247" i="1"/>
  <c r="W308" i="1"/>
  <c r="W311" i="1"/>
  <c r="X316" i="1"/>
  <c r="Y319" i="1"/>
  <c r="W423" i="1"/>
  <c r="W480" i="1"/>
  <c r="W386" i="1"/>
  <c r="X395" i="1"/>
  <c r="X423" i="1"/>
  <c r="X441" i="1"/>
  <c r="X437" i="1" s="1"/>
  <c r="W448" i="1"/>
  <c r="X451" i="1"/>
  <c r="W468" i="1"/>
  <c r="X471" i="1"/>
  <c r="Y474" i="1"/>
  <c r="W538" i="1"/>
  <c r="Y388" i="1"/>
  <c r="Y376" i="1" s="1"/>
  <c r="Y396" i="1"/>
  <c r="Y411" i="1"/>
  <c r="W420" i="1"/>
  <c r="W430" i="1"/>
  <c r="W455" i="1"/>
  <c r="Y460" i="1"/>
  <c r="W485" i="1"/>
  <c r="X488" i="1"/>
  <c r="W502" i="1"/>
  <c r="X507" i="1"/>
  <c r="X549" i="1"/>
  <c r="W643" i="1"/>
  <c r="W679" i="1"/>
  <c r="X682" i="1"/>
  <c r="Y685" i="1"/>
  <c r="Y764" i="1"/>
  <c r="Y447" i="1"/>
  <c r="W496" i="1"/>
  <c r="X502" i="1"/>
  <c r="Y406" i="1"/>
  <c r="W553" i="1"/>
  <c r="W557" i="1"/>
  <c r="X560" i="1"/>
  <c r="Y563" i="1"/>
  <c r="Y593" i="1"/>
  <c r="Y607" i="1"/>
  <c r="X616" i="1"/>
  <c r="X603" i="1" s="1"/>
  <c r="Y619" i="1"/>
  <c r="X627" i="1"/>
  <c r="Y633" i="1"/>
  <c r="Y644" i="1"/>
  <c r="W661" i="1"/>
  <c r="X664" i="1"/>
  <c r="Y667" i="1"/>
  <c r="Y688" i="1"/>
  <c r="X695" i="1"/>
  <c r="W748" i="1"/>
  <c r="W751" i="1"/>
  <c r="W758" i="1"/>
  <c r="Y538" i="1"/>
  <c r="X580" i="1"/>
  <c r="W613" i="1"/>
  <c r="Y670" i="1"/>
  <c r="X709" i="1"/>
  <c r="W738" i="1"/>
  <c r="Y738" i="1"/>
  <c r="Y804" i="1"/>
  <c r="X809" i="1"/>
  <c r="X539" i="1"/>
  <c r="Y552" i="1"/>
  <c r="W594" i="1"/>
  <c r="X598" i="1"/>
  <c r="X643" i="1"/>
  <c r="W793" i="1"/>
  <c r="W706" i="1"/>
  <c r="W770" i="1"/>
  <c r="X804" i="1"/>
  <c r="Y698" i="1"/>
  <c r="Y712" i="1"/>
  <c r="Y705" i="1" s="1"/>
  <c r="X722" i="1"/>
  <c r="X751" i="1"/>
  <c r="X761" i="1"/>
  <c r="X796" i="1"/>
  <c r="X801" i="1"/>
  <c r="Y815" i="1"/>
  <c r="Y820" i="1"/>
  <c r="Y823" i="1"/>
  <c r="Y828" i="1"/>
  <c r="X698" i="1"/>
  <c r="X712" i="1"/>
  <c r="Y787" i="1"/>
  <c r="Y809" i="1"/>
  <c r="X815" i="1"/>
  <c r="Y694" i="1"/>
  <c r="W695" i="1"/>
  <c r="Y735" i="1"/>
  <c r="Y745" i="1"/>
  <c r="W761" i="1"/>
  <c r="X764" i="1"/>
  <c r="Y767" i="1"/>
  <c r="W796" i="1"/>
  <c r="W801" i="1"/>
  <c r="Q368" i="1"/>
  <c r="Q387" i="1"/>
  <c r="X705" i="1" l="1"/>
  <c r="W705" i="1"/>
  <c r="W623" i="1"/>
  <c r="W603" i="1"/>
  <c r="Y603" i="1"/>
  <c r="AD838" i="1"/>
  <c r="AE838" i="1"/>
  <c r="AC838" i="1"/>
  <c r="X655" i="1"/>
  <c r="Y139" i="1"/>
  <c r="Y675" i="1"/>
  <c r="X339" i="1"/>
  <c r="Y339" i="1"/>
  <c r="W281" i="1"/>
  <c r="W107" i="1"/>
  <c r="X107" i="1"/>
  <c r="Y212" i="1"/>
  <c r="Y107" i="1"/>
  <c r="X240" i="1"/>
  <c r="X40" i="1"/>
  <c r="W40" i="1"/>
  <c r="X18" i="1"/>
  <c r="W18" i="1"/>
  <c r="Y623" i="1"/>
  <c r="W385" i="1"/>
  <c r="W376" i="1" s="1"/>
  <c r="W139" i="1"/>
  <c r="X501" i="1"/>
  <c r="Y459" i="1"/>
  <c r="W416" i="1"/>
  <c r="W447" i="1"/>
  <c r="X416" i="1"/>
  <c r="Y240" i="1"/>
  <c r="W295" i="1"/>
  <c r="W268" i="1"/>
  <c r="Y295" i="1"/>
  <c r="X194" i="1"/>
  <c r="X172" i="1"/>
  <c r="W593" i="1"/>
  <c r="X538" i="1"/>
  <c r="W556" i="1"/>
  <c r="Y643" i="1"/>
  <c r="X623" i="1"/>
  <c r="X556" i="1"/>
  <c r="Y194" i="1"/>
  <c r="Y415" i="1"/>
  <c r="X295" i="1"/>
  <c r="X281" i="1"/>
  <c r="Y160" i="1"/>
  <c r="Y556" i="1"/>
  <c r="W169" i="1"/>
  <c r="Y172" i="1"/>
  <c r="Y548" i="1"/>
  <c r="W655" i="1"/>
  <c r="X139" i="1"/>
  <c r="Y281" i="1"/>
  <c r="Y18" i="1"/>
  <c r="W240" i="1"/>
  <c r="W454" i="1"/>
  <c r="Y395" i="1"/>
  <c r="W212" i="1"/>
  <c r="W694" i="1"/>
  <c r="X694" i="1"/>
  <c r="W675" i="1"/>
  <c r="W552" i="1"/>
  <c r="W495" i="1"/>
  <c r="X675" i="1"/>
  <c r="X548" i="1"/>
  <c r="W501" i="1"/>
  <c r="X459" i="1"/>
  <c r="X447" i="1"/>
  <c r="Y500" i="1"/>
  <c r="W459" i="1"/>
  <c r="Y268" i="1"/>
  <c r="X212" i="1"/>
  <c r="Y655" i="1"/>
  <c r="W334" i="1"/>
  <c r="X268" i="1"/>
  <c r="W172" i="1"/>
  <c r="X160" i="1"/>
  <c r="Q408" i="1"/>
  <c r="T408" i="1" s="1"/>
  <c r="Z408" i="1" s="1"/>
  <c r="AF408" i="1" s="1"/>
  <c r="AL408" i="1" s="1"/>
  <c r="AR408" i="1" s="1"/>
  <c r="AX408" i="1" s="1"/>
  <c r="T157" i="1"/>
  <c r="Z157" i="1" s="1"/>
  <c r="AF157" i="1" s="1"/>
  <c r="AL157" i="1" s="1"/>
  <c r="AR157" i="1" s="1"/>
  <c r="AX157" i="1" s="1"/>
  <c r="U157" i="1"/>
  <c r="AA157" i="1" s="1"/>
  <c r="AG157" i="1" s="1"/>
  <c r="AM157" i="1" s="1"/>
  <c r="AS157" i="1" s="1"/>
  <c r="AY157" i="1" s="1"/>
  <c r="V157" i="1"/>
  <c r="AB157" i="1" s="1"/>
  <c r="AH157" i="1" s="1"/>
  <c r="AN157" i="1" s="1"/>
  <c r="AT157" i="1" s="1"/>
  <c r="AZ157" i="1" s="1"/>
  <c r="R156" i="1"/>
  <c r="U156" i="1" s="1"/>
  <c r="AA156" i="1" s="1"/>
  <c r="AG156" i="1" s="1"/>
  <c r="AM156" i="1" s="1"/>
  <c r="AS156" i="1" s="1"/>
  <c r="AY156" i="1" s="1"/>
  <c r="S156" i="1"/>
  <c r="Q156" i="1"/>
  <c r="T123" i="1"/>
  <c r="Z123" i="1" s="1"/>
  <c r="AF123" i="1" s="1"/>
  <c r="AL123" i="1" s="1"/>
  <c r="AR123" i="1" s="1"/>
  <c r="AX123" i="1" s="1"/>
  <c r="U123" i="1"/>
  <c r="AA123" i="1" s="1"/>
  <c r="AG123" i="1" s="1"/>
  <c r="AM123" i="1" s="1"/>
  <c r="AS123" i="1" s="1"/>
  <c r="AY123" i="1" s="1"/>
  <c r="V123" i="1"/>
  <c r="AB123" i="1" s="1"/>
  <c r="AH123" i="1" s="1"/>
  <c r="AN123" i="1" s="1"/>
  <c r="AT123" i="1" s="1"/>
  <c r="AZ123" i="1" s="1"/>
  <c r="R122" i="1"/>
  <c r="R121" i="1" s="1"/>
  <c r="U121" i="1" s="1"/>
  <c r="AA121" i="1" s="1"/>
  <c r="AG121" i="1" s="1"/>
  <c r="AM121" i="1" s="1"/>
  <c r="AS121" i="1" s="1"/>
  <c r="AY121" i="1" s="1"/>
  <c r="S122" i="1"/>
  <c r="S121" i="1" s="1"/>
  <c r="V121" i="1" s="1"/>
  <c r="AB121" i="1" s="1"/>
  <c r="AH121" i="1" s="1"/>
  <c r="AN121" i="1" s="1"/>
  <c r="AT121" i="1" s="1"/>
  <c r="AZ121" i="1" s="1"/>
  <c r="Q122" i="1"/>
  <c r="Q121" i="1" s="1"/>
  <c r="T121" i="1" s="1"/>
  <c r="Z121" i="1" s="1"/>
  <c r="AF121" i="1" s="1"/>
  <c r="AL121" i="1" s="1"/>
  <c r="AR121" i="1" s="1"/>
  <c r="AX121" i="1" s="1"/>
  <c r="T159" i="1"/>
  <c r="Z159" i="1" s="1"/>
  <c r="AF159" i="1" s="1"/>
  <c r="AL159" i="1" s="1"/>
  <c r="AR159" i="1" s="1"/>
  <c r="AX159" i="1" s="1"/>
  <c r="U159" i="1"/>
  <c r="AA159" i="1" s="1"/>
  <c r="AG159" i="1" s="1"/>
  <c r="AM159" i="1" s="1"/>
  <c r="AS159" i="1" s="1"/>
  <c r="AY159" i="1" s="1"/>
  <c r="V159" i="1"/>
  <c r="AB159" i="1" s="1"/>
  <c r="AH159" i="1" s="1"/>
  <c r="AN159" i="1" s="1"/>
  <c r="AT159" i="1" s="1"/>
  <c r="AZ159" i="1" s="1"/>
  <c r="R158" i="1"/>
  <c r="R153" i="1" s="1"/>
  <c r="S158" i="1"/>
  <c r="Q158" i="1"/>
  <c r="T258" i="1"/>
  <c r="Z258" i="1" s="1"/>
  <c r="AF258" i="1" s="1"/>
  <c r="AL258" i="1" s="1"/>
  <c r="AR258" i="1" s="1"/>
  <c r="AX258" i="1" s="1"/>
  <c r="U258" i="1"/>
  <c r="AA258" i="1" s="1"/>
  <c r="AG258" i="1" s="1"/>
  <c r="AM258" i="1" s="1"/>
  <c r="AS258" i="1" s="1"/>
  <c r="AY258" i="1" s="1"/>
  <c r="V258" i="1"/>
  <c r="AB258" i="1" s="1"/>
  <c r="AH258" i="1" s="1"/>
  <c r="AN258" i="1" s="1"/>
  <c r="AT258" i="1" s="1"/>
  <c r="AZ258" i="1" s="1"/>
  <c r="R257" i="1"/>
  <c r="R256" i="1" s="1"/>
  <c r="U256" i="1" s="1"/>
  <c r="AA256" i="1" s="1"/>
  <c r="AG256" i="1" s="1"/>
  <c r="AM256" i="1" s="1"/>
  <c r="AS256" i="1" s="1"/>
  <c r="AY256" i="1" s="1"/>
  <c r="S257" i="1"/>
  <c r="S256" i="1" s="1"/>
  <c r="V256" i="1" s="1"/>
  <c r="AB256" i="1" s="1"/>
  <c r="AH256" i="1" s="1"/>
  <c r="AN256" i="1" s="1"/>
  <c r="AT256" i="1" s="1"/>
  <c r="AZ256" i="1" s="1"/>
  <c r="Q257" i="1"/>
  <c r="Q256" i="1" s="1"/>
  <c r="T256" i="1" s="1"/>
  <c r="Z256" i="1" s="1"/>
  <c r="AF256" i="1" s="1"/>
  <c r="AL256" i="1" s="1"/>
  <c r="AR256" i="1" s="1"/>
  <c r="AX256" i="1" s="1"/>
  <c r="R409" i="1"/>
  <c r="U409" i="1" s="1"/>
  <c r="AA409" i="1" s="1"/>
  <c r="AG409" i="1" s="1"/>
  <c r="AM409" i="1" s="1"/>
  <c r="AS409" i="1" s="1"/>
  <c r="AY409" i="1" s="1"/>
  <c r="S409" i="1"/>
  <c r="V409" i="1" s="1"/>
  <c r="AB409" i="1" s="1"/>
  <c r="AH409" i="1" s="1"/>
  <c r="AN409" i="1" s="1"/>
  <c r="AT409" i="1" s="1"/>
  <c r="AZ409" i="1" s="1"/>
  <c r="Q409" i="1"/>
  <c r="R407" i="1"/>
  <c r="U407" i="1" s="1"/>
  <c r="AA407" i="1" s="1"/>
  <c r="AG407" i="1" s="1"/>
  <c r="AM407" i="1" s="1"/>
  <c r="AS407" i="1" s="1"/>
  <c r="AY407" i="1" s="1"/>
  <c r="S407" i="1"/>
  <c r="V407" i="1" s="1"/>
  <c r="AB407" i="1" s="1"/>
  <c r="AH407" i="1" s="1"/>
  <c r="AN407" i="1" s="1"/>
  <c r="AT407" i="1" s="1"/>
  <c r="AZ407" i="1" s="1"/>
  <c r="U408" i="1"/>
  <c r="AA408" i="1" s="1"/>
  <c r="AG408" i="1" s="1"/>
  <c r="AM408" i="1" s="1"/>
  <c r="AS408" i="1" s="1"/>
  <c r="AY408" i="1" s="1"/>
  <c r="V408" i="1"/>
  <c r="AB408" i="1" s="1"/>
  <c r="AH408" i="1" s="1"/>
  <c r="AN408" i="1" s="1"/>
  <c r="AT408" i="1" s="1"/>
  <c r="AZ408" i="1" s="1"/>
  <c r="T409" i="1"/>
  <c r="Z409" i="1" s="1"/>
  <c r="AF409" i="1" s="1"/>
  <c r="AL409" i="1" s="1"/>
  <c r="AR409" i="1" s="1"/>
  <c r="AX409" i="1" s="1"/>
  <c r="T410" i="1"/>
  <c r="Z410" i="1" s="1"/>
  <c r="AF410" i="1" s="1"/>
  <c r="AL410" i="1" s="1"/>
  <c r="AR410" i="1" s="1"/>
  <c r="AX410" i="1" s="1"/>
  <c r="U410" i="1"/>
  <c r="AA410" i="1" s="1"/>
  <c r="AG410" i="1" s="1"/>
  <c r="AM410" i="1" s="1"/>
  <c r="AS410" i="1" s="1"/>
  <c r="AY410" i="1" s="1"/>
  <c r="V410" i="1"/>
  <c r="AB410" i="1" s="1"/>
  <c r="AH410" i="1" s="1"/>
  <c r="AN410" i="1" s="1"/>
  <c r="AT410" i="1" s="1"/>
  <c r="AZ410" i="1" s="1"/>
  <c r="T233" i="1"/>
  <c r="Z233" i="1" s="1"/>
  <c r="AF233" i="1" s="1"/>
  <c r="AL233" i="1" s="1"/>
  <c r="AR233" i="1" s="1"/>
  <c r="AX233" i="1" s="1"/>
  <c r="U233" i="1"/>
  <c r="AA233" i="1" s="1"/>
  <c r="AG233" i="1" s="1"/>
  <c r="AM233" i="1" s="1"/>
  <c r="AS233" i="1" s="1"/>
  <c r="AY233" i="1" s="1"/>
  <c r="V233" i="1"/>
  <c r="AB233" i="1" s="1"/>
  <c r="AH233" i="1" s="1"/>
  <c r="AN233" i="1" s="1"/>
  <c r="AT233" i="1" s="1"/>
  <c r="AZ233" i="1" s="1"/>
  <c r="R232" i="1"/>
  <c r="R231" i="1" s="1"/>
  <c r="U231" i="1" s="1"/>
  <c r="AA231" i="1" s="1"/>
  <c r="AG231" i="1" s="1"/>
  <c r="AM231" i="1" s="1"/>
  <c r="AS231" i="1" s="1"/>
  <c r="AY231" i="1" s="1"/>
  <c r="S232" i="1"/>
  <c r="S231" i="1" s="1"/>
  <c r="V231" i="1" s="1"/>
  <c r="AB231" i="1" s="1"/>
  <c r="AH231" i="1" s="1"/>
  <c r="AN231" i="1" s="1"/>
  <c r="AT231" i="1" s="1"/>
  <c r="AZ231" i="1" s="1"/>
  <c r="Q232" i="1"/>
  <c r="Q231" i="1" s="1"/>
  <c r="T231" i="1" s="1"/>
  <c r="Z231" i="1" s="1"/>
  <c r="AF231" i="1" s="1"/>
  <c r="AL231" i="1" s="1"/>
  <c r="AR231" i="1" s="1"/>
  <c r="AX231" i="1" s="1"/>
  <c r="T811" i="1"/>
  <c r="Z811" i="1" s="1"/>
  <c r="AF811" i="1" s="1"/>
  <c r="AL811" i="1" s="1"/>
  <c r="AR811" i="1" s="1"/>
  <c r="AX811" i="1" s="1"/>
  <c r="U811" i="1"/>
  <c r="AA811" i="1" s="1"/>
  <c r="AG811" i="1" s="1"/>
  <c r="AM811" i="1" s="1"/>
  <c r="AS811" i="1" s="1"/>
  <c r="AY811" i="1" s="1"/>
  <c r="V811" i="1"/>
  <c r="AB811" i="1" s="1"/>
  <c r="AH811" i="1" s="1"/>
  <c r="AN811" i="1" s="1"/>
  <c r="AT811" i="1" s="1"/>
  <c r="AZ811" i="1" s="1"/>
  <c r="R810" i="1"/>
  <c r="U810" i="1" s="1"/>
  <c r="AA810" i="1" s="1"/>
  <c r="AG810" i="1" s="1"/>
  <c r="AM810" i="1" s="1"/>
  <c r="AS810" i="1" s="1"/>
  <c r="AY810" i="1" s="1"/>
  <c r="S810" i="1"/>
  <c r="Q810" i="1"/>
  <c r="T318" i="1"/>
  <c r="Z318" i="1" s="1"/>
  <c r="AF318" i="1" s="1"/>
  <c r="AL318" i="1" s="1"/>
  <c r="AR318" i="1" s="1"/>
  <c r="AX318" i="1" s="1"/>
  <c r="U318" i="1"/>
  <c r="AA318" i="1" s="1"/>
  <c r="AG318" i="1" s="1"/>
  <c r="AM318" i="1" s="1"/>
  <c r="AS318" i="1" s="1"/>
  <c r="AY318" i="1" s="1"/>
  <c r="V318" i="1"/>
  <c r="AB318" i="1" s="1"/>
  <c r="AH318" i="1" s="1"/>
  <c r="AN318" i="1" s="1"/>
  <c r="AT318" i="1" s="1"/>
  <c r="AZ318" i="1" s="1"/>
  <c r="R317" i="1"/>
  <c r="R316" i="1" s="1"/>
  <c r="U316" i="1" s="1"/>
  <c r="AA316" i="1" s="1"/>
  <c r="AG316" i="1" s="1"/>
  <c r="AM316" i="1" s="1"/>
  <c r="AS316" i="1" s="1"/>
  <c r="AY316" i="1" s="1"/>
  <c r="S317" i="1"/>
  <c r="S316" i="1" s="1"/>
  <c r="V316" i="1" s="1"/>
  <c r="AB316" i="1" s="1"/>
  <c r="AH316" i="1" s="1"/>
  <c r="AN316" i="1" s="1"/>
  <c r="AT316" i="1" s="1"/>
  <c r="AZ316" i="1" s="1"/>
  <c r="Q317" i="1"/>
  <c r="Q316" i="1" s="1"/>
  <c r="T316" i="1" s="1"/>
  <c r="Z316" i="1" s="1"/>
  <c r="AF316" i="1" s="1"/>
  <c r="AL316" i="1" s="1"/>
  <c r="AR316" i="1" s="1"/>
  <c r="AX316" i="1" s="1"/>
  <c r="Q407" i="1" l="1"/>
  <c r="T407" i="1" s="1"/>
  <c r="Z407" i="1" s="1"/>
  <c r="AF407" i="1" s="1"/>
  <c r="AL407" i="1" s="1"/>
  <c r="AR407" i="1" s="1"/>
  <c r="AX407" i="1" s="1"/>
  <c r="Q153" i="1"/>
  <c r="S153" i="1"/>
  <c r="V153" i="1" s="1"/>
  <c r="AB153" i="1" s="1"/>
  <c r="AH153" i="1" s="1"/>
  <c r="AN153" i="1" s="1"/>
  <c r="AT153" i="1" s="1"/>
  <c r="AZ153" i="1" s="1"/>
  <c r="S406" i="1"/>
  <c r="V406" i="1" s="1"/>
  <c r="AB406" i="1" s="1"/>
  <c r="AH406" i="1" s="1"/>
  <c r="AN406" i="1" s="1"/>
  <c r="AT406" i="1" s="1"/>
  <c r="AZ406" i="1" s="1"/>
  <c r="T156" i="1"/>
  <c r="Z156" i="1" s="1"/>
  <c r="AF156" i="1" s="1"/>
  <c r="AL156" i="1" s="1"/>
  <c r="AR156" i="1" s="1"/>
  <c r="AX156" i="1" s="1"/>
  <c r="V156" i="1"/>
  <c r="AB156" i="1" s="1"/>
  <c r="AH156" i="1" s="1"/>
  <c r="AN156" i="1" s="1"/>
  <c r="AT156" i="1" s="1"/>
  <c r="AZ156" i="1" s="1"/>
  <c r="X654" i="1"/>
  <c r="U257" i="1"/>
  <c r="AA257" i="1" s="1"/>
  <c r="AG257" i="1" s="1"/>
  <c r="AM257" i="1" s="1"/>
  <c r="AS257" i="1" s="1"/>
  <c r="AY257" i="1" s="1"/>
  <c r="V257" i="1"/>
  <c r="AB257" i="1" s="1"/>
  <c r="AH257" i="1" s="1"/>
  <c r="AN257" i="1" s="1"/>
  <c r="AT257" i="1" s="1"/>
  <c r="AZ257" i="1" s="1"/>
  <c r="U122" i="1"/>
  <c r="AA122" i="1" s="1"/>
  <c r="AG122" i="1" s="1"/>
  <c r="AM122" i="1" s="1"/>
  <c r="AS122" i="1" s="1"/>
  <c r="AY122" i="1" s="1"/>
  <c r="V122" i="1"/>
  <c r="AB122" i="1" s="1"/>
  <c r="AH122" i="1" s="1"/>
  <c r="AN122" i="1" s="1"/>
  <c r="AT122" i="1" s="1"/>
  <c r="AZ122" i="1" s="1"/>
  <c r="W500" i="1"/>
  <c r="W160" i="1"/>
  <c r="W211" i="1"/>
  <c r="W654" i="1"/>
  <c r="X17" i="1"/>
  <c r="Y211" i="1"/>
  <c r="W415" i="1"/>
  <c r="X500" i="1"/>
  <c r="Y654" i="1"/>
  <c r="X211" i="1"/>
  <c r="W548" i="1"/>
  <c r="Y17" i="1"/>
  <c r="X415" i="1"/>
  <c r="Q406" i="1"/>
  <c r="T406" i="1" s="1"/>
  <c r="Z406" i="1" s="1"/>
  <c r="AF406" i="1" s="1"/>
  <c r="AL406" i="1" s="1"/>
  <c r="AR406" i="1" s="1"/>
  <c r="AX406" i="1" s="1"/>
  <c r="T153" i="1"/>
  <c r="Z153" i="1" s="1"/>
  <c r="AF153" i="1" s="1"/>
  <c r="AL153" i="1" s="1"/>
  <c r="AR153" i="1" s="1"/>
  <c r="AX153" i="1" s="1"/>
  <c r="U153" i="1"/>
  <c r="AA153" i="1" s="1"/>
  <c r="AG153" i="1" s="1"/>
  <c r="AM153" i="1" s="1"/>
  <c r="AS153" i="1" s="1"/>
  <c r="AY153" i="1" s="1"/>
  <c r="V158" i="1"/>
  <c r="AB158" i="1" s="1"/>
  <c r="AH158" i="1" s="1"/>
  <c r="AN158" i="1" s="1"/>
  <c r="AT158" i="1" s="1"/>
  <c r="AZ158" i="1" s="1"/>
  <c r="U158" i="1"/>
  <c r="AA158" i="1" s="1"/>
  <c r="AG158" i="1" s="1"/>
  <c r="AM158" i="1" s="1"/>
  <c r="AS158" i="1" s="1"/>
  <c r="AY158" i="1" s="1"/>
  <c r="T122" i="1"/>
  <c r="Z122" i="1" s="1"/>
  <c r="AF122" i="1" s="1"/>
  <c r="AL122" i="1" s="1"/>
  <c r="AR122" i="1" s="1"/>
  <c r="AX122" i="1" s="1"/>
  <c r="T158" i="1"/>
  <c r="Z158" i="1" s="1"/>
  <c r="AF158" i="1" s="1"/>
  <c r="AL158" i="1" s="1"/>
  <c r="AR158" i="1" s="1"/>
  <c r="AX158" i="1" s="1"/>
  <c r="T257" i="1"/>
  <c r="Z257" i="1" s="1"/>
  <c r="AF257" i="1" s="1"/>
  <c r="AL257" i="1" s="1"/>
  <c r="AR257" i="1" s="1"/>
  <c r="AX257" i="1" s="1"/>
  <c r="V232" i="1"/>
  <c r="AB232" i="1" s="1"/>
  <c r="AH232" i="1" s="1"/>
  <c r="AN232" i="1" s="1"/>
  <c r="AT232" i="1" s="1"/>
  <c r="AZ232" i="1" s="1"/>
  <c r="R406" i="1"/>
  <c r="U406" i="1" s="1"/>
  <c r="AA406" i="1" s="1"/>
  <c r="AG406" i="1" s="1"/>
  <c r="AM406" i="1" s="1"/>
  <c r="AS406" i="1" s="1"/>
  <c r="AY406" i="1" s="1"/>
  <c r="T810" i="1"/>
  <c r="Z810" i="1" s="1"/>
  <c r="AF810" i="1" s="1"/>
  <c r="AL810" i="1" s="1"/>
  <c r="AR810" i="1" s="1"/>
  <c r="AX810" i="1" s="1"/>
  <c r="U232" i="1"/>
  <c r="AA232" i="1" s="1"/>
  <c r="AG232" i="1" s="1"/>
  <c r="AM232" i="1" s="1"/>
  <c r="AS232" i="1" s="1"/>
  <c r="AY232" i="1" s="1"/>
  <c r="V810" i="1"/>
  <c r="AB810" i="1" s="1"/>
  <c r="AH810" i="1" s="1"/>
  <c r="AN810" i="1" s="1"/>
  <c r="AT810" i="1" s="1"/>
  <c r="AZ810" i="1" s="1"/>
  <c r="V317" i="1"/>
  <c r="AB317" i="1" s="1"/>
  <c r="AH317" i="1" s="1"/>
  <c r="AN317" i="1" s="1"/>
  <c r="AT317" i="1" s="1"/>
  <c r="AZ317" i="1" s="1"/>
  <c r="U317" i="1"/>
  <c r="AA317" i="1" s="1"/>
  <c r="AG317" i="1" s="1"/>
  <c r="AM317" i="1" s="1"/>
  <c r="AS317" i="1" s="1"/>
  <c r="AY317" i="1" s="1"/>
  <c r="T232" i="1"/>
  <c r="Z232" i="1" s="1"/>
  <c r="AF232" i="1" s="1"/>
  <c r="AL232" i="1" s="1"/>
  <c r="AR232" i="1" s="1"/>
  <c r="AX232" i="1" s="1"/>
  <c r="T317" i="1"/>
  <c r="Z317" i="1" s="1"/>
  <c r="AF317" i="1" s="1"/>
  <c r="AL317" i="1" s="1"/>
  <c r="AR317" i="1" s="1"/>
  <c r="AX317" i="1" s="1"/>
  <c r="R119" i="1"/>
  <c r="R118" i="1" s="1"/>
  <c r="U118" i="1" s="1"/>
  <c r="AA118" i="1" s="1"/>
  <c r="AG118" i="1" s="1"/>
  <c r="AM118" i="1" s="1"/>
  <c r="AS118" i="1" s="1"/>
  <c r="AY118" i="1" s="1"/>
  <c r="S119" i="1"/>
  <c r="S118" i="1" s="1"/>
  <c r="V118" i="1" s="1"/>
  <c r="AB118" i="1" s="1"/>
  <c r="AH118" i="1" s="1"/>
  <c r="AN118" i="1" s="1"/>
  <c r="AT118" i="1" s="1"/>
  <c r="AZ118" i="1" s="1"/>
  <c r="Q119" i="1"/>
  <c r="Q118" i="1" s="1"/>
  <c r="T118" i="1" s="1"/>
  <c r="Z118" i="1" s="1"/>
  <c r="AF118" i="1" s="1"/>
  <c r="AL118" i="1" s="1"/>
  <c r="AR118" i="1" s="1"/>
  <c r="AX118" i="1" s="1"/>
  <c r="T120" i="1"/>
  <c r="Z120" i="1" s="1"/>
  <c r="AF120" i="1" s="1"/>
  <c r="AL120" i="1" s="1"/>
  <c r="AR120" i="1" s="1"/>
  <c r="AX120" i="1" s="1"/>
  <c r="U120" i="1"/>
  <c r="AA120" i="1" s="1"/>
  <c r="AG120" i="1" s="1"/>
  <c r="AM120" i="1" s="1"/>
  <c r="AS120" i="1" s="1"/>
  <c r="AY120" i="1" s="1"/>
  <c r="V120" i="1"/>
  <c r="AB120" i="1" s="1"/>
  <c r="AH120" i="1" s="1"/>
  <c r="AN120" i="1" s="1"/>
  <c r="AT120" i="1" s="1"/>
  <c r="AZ120" i="1" s="1"/>
  <c r="Y16" i="1" l="1"/>
  <c r="W17" i="1"/>
  <c r="X16" i="1"/>
  <c r="T119" i="1"/>
  <c r="Z119" i="1" s="1"/>
  <c r="AF119" i="1" s="1"/>
  <c r="AL119" i="1" s="1"/>
  <c r="AR119" i="1" s="1"/>
  <c r="AX119" i="1" s="1"/>
  <c r="V119" i="1"/>
  <c r="AB119" i="1" s="1"/>
  <c r="AH119" i="1" s="1"/>
  <c r="AN119" i="1" s="1"/>
  <c r="AT119" i="1" s="1"/>
  <c r="AZ119" i="1" s="1"/>
  <c r="U119" i="1"/>
  <c r="AA119" i="1" s="1"/>
  <c r="AG119" i="1" s="1"/>
  <c r="AM119" i="1" s="1"/>
  <c r="AS119" i="1" s="1"/>
  <c r="AY119" i="1" s="1"/>
  <c r="Q163" i="1"/>
  <c r="Y838" i="1" l="1"/>
  <c r="W16" i="1"/>
  <c r="X838" i="1"/>
  <c r="T782" i="1"/>
  <c r="Z782" i="1" s="1"/>
  <c r="AF782" i="1" s="1"/>
  <c r="AL782" i="1" s="1"/>
  <c r="AR782" i="1" s="1"/>
  <c r="AX782" i="1" s="1"/>
  <c r="U782" i="1"/>
  <c r="AA782" i="1" s="1"/>
  <c r="AG782" i="1" s="1"/>
  <c r="AM782" i="1" s="1"/>
  <c r="AS782" i="1" s="1"/>
  <c r="AY782" i="1" s="1"/>
  <c r="V782" i="1"/>
  <c r="AB782" i="1" s="1"/>
  <c r="AH782" i="1" s="1"/>
  <c r="AN782" i="1" s="1"/>
  <c r="AT782" i="1" s="1"/>
  <c r="AZ782" i="1" s="1"/>
  <c r="R781" i="1"/>
  <c r="S781" i="1"/>
  <c r="V781" i="1" s="1"/>
  <c r="AB781" i="1" s="1"/>
  <c r="AH781" i="1" s="1"/>
  <c r="AN781" i="1" s="1"/>
  <c r="AT781" i="1" s="1"/>
  <c r="AZ781" i="1" s="1"/>
  <c r="Q781" i="1"/>
  <c r="T781" i="1" s="1"/>
  <c r="Z781" i="1" s="1"/>
  <c r="AF781" i="1" s="1"/>
  <c r="AL781" i="1" s="1"/>
  <c r="AR781" i="1" s="1"/>
  <c r="AX781" i="1" s="1"/>
  <c r="T757" i="1"/>
  <c r="Z757" i="1" s="1"/>
  <c r="AF757" i="1" s="1"/>
  <c r="AL757" i="1" s="1"/>
  <c r="AR757" i="1" s="1"/>
  <c r="AX757" i="1" s="1"/>
  <c r="U757" i="1"/>
  <c r="AA757" i="1" s="1"/>
  <c r="AG757" i="1" s="1"/>
  <c r="AM757" i="1" s="1"/>
  <c r="AS757" i="1" s="1"/>
  <c r="AY757" i="1" s="1"/>
  <c r="V757" i="1"/>
  <c r="AB757" i="1" s="1"/>
  <c r="AH757" i="1" s="1"/>
  <c r="AN757" i="1" s="1"/>
  <c r="AT757" i="1" s="1"/>
  <c r="AZ757" i="1" s="1"/>
  <c r="R756" i="1"/>
  <c r="U756" i="1" s="1"/>
  <c r="AA756" i="1" s="1"/>
  <c r="AG756" i="1" s="1"/>
  <c r="AM756" i="1" s="1"/>
  <c r="AS756" i="1" s="1"/>
  <c r="AY756" i="1" s="1"/>
  <c r="S756" i="1"/>
  <c r="V756" i="1" s="1"/>
  <c r="AB756" i="1" s="1"/>
  <c r="AH756" i="1" s="1"/>
  <c r="AN756" i="1" s="1"/>
  <c r="AT756" i="1" s="1"/>
  <c r="AZ756" i="1" s="1"/>
  <c r="Q756" i="1"/>
  <c r="T756" i="1" s="1"/>
  <c r="Z756" i="1" s="1"/>
  <c r="AF756" i="1" s="1"/>
  <c r="AL756" i="1" s="1"/>
  <c r="AR756" i="1" s="1"/>
  <c r="AX756" i="1" s="1"/>
  <c r="T720" i="1"/>
  <c r="Z720" i="1" s="1"/>
  <c r="AF720" i="1" s="1"/>
  <c r="AL720" i="1" s="1"/>
  <c r="AR720" i="1" s="1"/>
  <c r="AX720" i="1" s="1"/>
  <c r="U720" i="1"/>
  <c r="AA720" i="1" s="1"/>
  <c r="AG720" i="1" s="1"/>
  <c r="AM720" i="1" s="1"/>
  <c r="AS720" i="1" s="1"/>
  <c r="AY720" i="1" s="1"/>
  <c r="V720" i="1"/>
  <c r="AB720" i="1" s="1"/>
  <c r="AH720" i="1" s="1"/>
  <c r="AN720" i="1" s="1"/>
  <c r="AT720" i="1" s="1"/>
  <c r="AZ720" i="1" s="1"/>
  <c r="R719" i="1"/>
  <c r="S719" i="1"/>
  <c r="Q719" i="1"/>
  <c r="T718" i="1"/>
  <c r="Z718" i="1" s="1"/>
  <c r="AF718" i="1" s="1"/>
  <c r="AL718" i="1" s="1"/>
  <c r="AR718" i="1" s="1"/>
  <c r="AX718" i="1" s="1"/>
  <c r="U718" i="1"/>
  <c r="AA718" i="1" s="1"/>
  <c r="AG718" i="1" s="1"/>
  <c r="AM718" i="1" s="1"/>
  <c r="AS718" i="1" s="1"/>
  <c r="AY718" i="1" s="1"/>
  <c r="V718" i="1"/>
  <c r="AB718" i="1" s="1"/>
  <c r="AH718" i="1" s="1"/>
  <c r="AN718" i="1" s="1"/>
  <c r="AT718" i="1" s="1"/>
  <c r="AZ718" i="1" s="1"/>
  <c r="R717" i="1"/>
  <c r="U717" i="1" s="1"/>
  <c r="AA717" i="1" s="1"/>
  <c r="AG717" i="1" s="1"/>
  <c r="AM717" i="1" s="1"/>
  <c r="AS717" i="1" s="1"/>
  <c r="AY717" i="1" s="1"/>
  <c r="S717" i="1"/>
  <c r="V717" i="1" s="1"/>
  <c r="AB717" i="1" s="1"/>
  <c r="AH717" i="1" s="1"/>
  <c r="AN717" i="1" s="1"/>
  <c r="AT717" i="1" s="1"/>
  <c r="AZ717" i="1" s="1"/>
  <c r="Q717" i="1"/>
  <c r="T717" i="1" s="1"/>
  <c r="Z717" i="1" s="1"/>
  <c r="AF717" i="1" s="1"/>
  <c r="AL717" i="1" s="1"/>
  <c r="AR717" i="1" s="1"/>
  <c r="AX717" i="1" s="1"/>
  <c r="T635" i="1"/>
  <c r="Z635" i="1" s="1"/>
  <c r="AF635" i="1" s="1"/>
  <c r="AL635" i="1" s="1"/>
  <c r="AR635" i="1" s="1"/>
  <c r="AX635" i="1" s="1"/>
  <c r="U635" i="1"/>
  <c r="AA635" i="1" s="1"/>
  <c r="AG635" i="1" s="1"/>
  <c r="AM635" i="1" s="1"/>
  <c r="AS635" i="1" s="1"/>
  <c r="AY635" i="1" s="1"/>
  <c r="V635" i="1"/>
  <c r="AB635" i="1" s="1"/>
  <c r="AH635" i="1" s="1"/>
  <c r="AN635" i="1" s="1"/>
  <c r="AT635" i="1" s="1"/>
  <c r="AZ635" i="1" s="1"/>
  <c r="T638" i="1"/>
  <c r="Z638" i="1" s="1"/>
  <c r="AF638" i="1" s="1"/>
  <c r="AL638" i="1" s="1"/>
  <c r="AR638" i="1" s="1"/>
  <c r="AX638" i="1" s="1"/>
  <c r="U638" i="1"/>
  <c r="AA638" i="1" s="1"/>
  <c r="AG638" i="1" s="1"/>
  <c r="AM638" i="1" s="1"/>
  <c r="AS638" i="1" s="1"/>
  <c r="AY638" i="1" s="1"/>
  <c r="V638" i="1"/>
  <c r="AB638" i="1" s="1"/>
  <c r="AH638" i="1" s="1"/>
  <c r="AN638" i="1" s="1"/>
  <c r="AT638" i="1" s="1"/>
  <c r="AZ638" i="1" s="1"/>
  <c r="R637" i="1"/>
  <c r="R636" i="1" s="1"/>
  <c r="U636" i="1" s="1"/>
  <c r="AA636" i="1" s="1"/>
  <c r="AG636" i="1" s="1"/>
  <c r="AM636" i="1" s="1"/>
  <c r="AS636" i="1" s="1"/>
  <c r="AY636" i="1" s="1"/>
  <c r="S637" i="1"/>
  <c r="S636" i="1" s="1"/>
  <c r="V636" i="1" s="1"/>
  <c r="AB636" i="1" s="1"/>
  <c r="AH636" i="1" s="1"/>
  <c r="AN636" i="1" s="1"/>
  <c r="AT636" i="1" s="1"/>
  <c r="AZ636" i="1" s="1"/>
  <c r="Q637" i="1"/>
  <c r="Q636" i="1" s="1"/>
  <c r="T636" i="1" s="1"/>
  <c r="Z636" i="1" s="1"/>
  <c r="AF636" i="1" s="1"/>
  <c r="AL636" i="1" s="1"/>
  <c r="AR636" i="1" s="1"/>
  <c r="AX636" i="1" s="1"/>
  <c r="R634" i="1"/>
  <c r="R633" i="1" s="1"/>
  <c r="U633" i="1" s="1"/>
  <c r="AA633" i="1" s="1"/>
  <c r="AG633" i="1" s="1"/>
  <c r="AM633" i="1" s="1"/>
  <c r="AS633" i="1" s="1"/>
  <c r="AY633" i="1" s="1"/>
  <c r="S634" i="1"/>
  <c r="S633" i="1" s="1"/>
  <c r="V633" i="1" s="1"/>
  <c r="AB633" i="1" s="1"/>
  <c r="AH633" i="1" s="1"/>
  <c r="AN633" i="1" s="1"/>
  <c r="AT633" i="1" s="1"/>
  <c r="AZ633" i="1" s="1"/>
  <c r="Q634" i="1"/>
  <c r="Q633" i="1" s="1"/>
  <c r="T633" i="1" s="1"/>
  <c r="Z633" i="1" s="1"/>
  <c r="AF633" i="1" s="1"/>
  <c r="AL633" i="1" s="1"/>
  <c r="AR633" i="1" s="1"/>
  <c r="AX633" i="1" s="1"/>
  <c r="T621" i="1"/>
  <c r="Z621" i="1" s="1"/>
  <c r="AF621" i="1" s="1"/>
  <c r="AL621" i="1" s="1"/>
  <c r="AR621" i="1" s="1"/>
  <c r="AX621" i="1" s="1"/>
  <c r="U621" i="1"/>
  <c r="AA621" i="1" s="1"/>
  <c r="AG621" i="1" s="1"/>
  <c r="AM621" i="1" s="1"/>
  <c r="AS621" i="1" s="1"/>
  <c r="AY621" i="1" s="1"/>
  <c r="V621" i="1"/>
  <c r="AB621" i="1" s="1"/>
  <c r="AH621" i="1" s="1"/>
  <c r="AN621" i="1" s="1"/>
  <c r="AT621" i="1" s="1"/>
  <c r="AZ621" i="1" s="1"/>
  <c r="R620" i="1"/>
  <c r="R619" i="1" s="1"/>
  <c r="U619" i="1" s="1"/>
  <c r="AA619" i="1" s="1"/>
  <c r="AG619" i="1" s="1"/>
  <c r="AM619" i="1" s="1"/>
  <c r="AS619" i="1" s="1"/>
  <c r="AY619" i="1" s="1"/>
  <c r="S620" i="1"/>
  <c r="S619" i="1" s="1"/>
  <c r="V619" i="1" s="1"/>
  <c r="AB619" i="1" s="1"/>
  <c r="AH619" i="1" s="1"/>
  <c r="AN619" i="1" s="1"/>
  <c r="AT619" i="1" s="1"/>
  <c r="AZ619" i="1" s="1"/>
  <c r="Q620" i="1"/>
  <c r="Q619" i="1" s="1"/>
  <c r="T619" i="1" s="1"/>
  <c r="Z619" i="1" s="1"/>
  <c r="AF619" i="1" s="1"/>
  <c r="AL619" i="1" s="1"/>
  <c r="AR619" i="1" s="1"/>
  <c r="AX619" i="1" s="1"/>
  <c r="Q554" i="1"/>
  <c r="T554" i="1" s="1"/>
  <c r="Z554" i="1" s="1"/>
  <c r="AF554" i="1" s="1"/>
  <c r="AL554" i="1" s="1"/>
  <c r="AR554" i="1" s="1"/>
  <c r="AX554" i="1" s="1"/>
  <c r="V554" i="1"/>
  <c r="AB554" i="1" s="1"/>
  <c r="AH554" i="1" s="1"/>
  <c r="AN554" i="1" s="1"/>
  <c r="AT554" i="1" s="1"/>
  <c r="AZ554" i="1" s="1"/>
  <c r="U554" i="1"/>
  <c r="AA554" i="1" s="1"/>
  <c r="AG554" i="1" s="1"/>
  <c r="AM554" i="1" s="1"/>
  <c r="AS554" i="1" s="1"/>
  <c r="AY554" i="1" s="1"/>
  <c r="S553" i="1"/>
  <c r="S552" i="1" s="1"/>
  <c r="R553" i="1"/>
  <c r="R552" i="1" s="1"/>
  <c r="M553" i="1"/>
  <c r="M552" i="1" s="1"/>
  <c r="L553" i="1"/>
  <c r="L552" i="1" s="1"/>
  <c r="K553" i="1"/>
  <c r="J553" i="1"/>
  <c r="I553" i="1"/>
  <c r="H553" i="1"/>
  <c r="H552" i="1" s="1"/>
  <c r="T546" i="1"/>
  <c r="Z546" i="1" s="1"/>
  <c r="AF546" i="1" s="1"/>
  <c r="AL546" i="1" s="1"/>
  <c r="AR546" i="1" s="1"/>
  <c r="AX546" i="1" s="1"/>
  <c r="U546" i="1"/>
  <c r="AA546" i="1" s="1"/>
  <c r="AG546" i="1" s="1"/>
  <c r="AM546" i="1" s="1"/>
  <c r="AS546" i="1" s="1"/>
  <c r="AY546" i="1" s="1"/>
  <c r="V546" i="1"/>
  <c r="AB546" i="1" s="1"/>
  <c r="AH546" i="1" s="1"/>
  <c r="AN546" i="1" s="1"/>
  <c r="AT546" i="1" s="1"/>
  <c r="AZ546" i="1" s="1"/>
  <c r="R545" i="1"/>
  <c r="R544" i="1" s="1"/>
  <c r="U544" i="1" s="1"/>
  <c r="AA544" i="1" s="1"/>
  <c r="AG544" i="1" s="1"/>
  <c r="AM544" i="1" s="1"/>
  <c r="AS544" i="1" s="1"/>
  <c r="AY544" i="1" s="1"/>
  <c r="S545" i="1"/>
  <c r="S544" i="1" s="1"/>
  <c r="V544" i="1" s="1"/>
  <c r="AB544" i="1" s="1"/>
  <c r="AH544" i="1" s="1"/>
  <c r="AN544" i="1" s="1"/>
  <c r="AT544" i="1" s="1"/>
  <c r="AZ544" i="1" s="1"/>
  <c r="Q545" i="1"/>
  <c r="Q544" i="1" s="1"/>
  <c r="T544" i="1" s="1"/>
  <c r="Z544" i="1" s="1"/>
  <c r="AF544" i="1" s="1"/>
  <c r="AL544" i="1" s="1"/>
  <c r="AR544" i="1" s="1"/>
  <c r="AX544" i="1" s="1"/>
  <c r="T457" i="1"/>
  <c r="Z457" i="1" s="1"/>
  <c r="AF457" i="1" s="1"/>
  <c r="AL457" i="1" s="1"/>
  <c r="AR457" i="1" s="1"/>
  <c r="AX457" i="1" s="1"/>
  <c r="U457" i="1"/>
  <c r="AA457" i="1" s="1"/>
  <c r="AG457" i="1" s="1"/>
  <c r="AM457" i="1" s="1"/>
  <c r="AS457" i="1" s="1"/>
  <c r="AY457" i="1" s="1"/>
  <c r="V457" i="1"/>
  <c r="AB457" i="1" s="1"/>
  <c r="AH457" i="1" s="1"/>
  <c r="AN457" i="1" s="1"/>
  <c r="AT457" i="1" s="1"/>
  <c r="AZ457" i="1" s="1"/>
  <c r="R456" i="1"/>
  <c r="R455" i="1" s="1"/>
  <c r="R454" i="1" s="1"/>
  <c r="U454" i="1" s="1"/>
  <c r="AA454" i="1" s="1"/>
  <c r="AG454" i="1" s="1"/>
  <c r="AM454" i="1" s="1"/>
  <c r="AS454" i="1" s="1"/>
  <c r="AY454" i="1" s="1"/>
  <c r="S456" i="1"/>
  <c r="S455" i="1" s="1"/>
  <c r="Q456" i="1"/>
  <c r="Q455" i="1" s="1"/>
  <c r="Q454" i="1" s="1"/>
  <c r="T454" i="1" s="1"/>
  <c r="Z454" i="1" s="1"/>
  <c r="AF454" i="1" s="1"/>
  <c r="AL454" i="1" s="1"/>
  <c r="AR454" i="1" s="1"/>
  <c r="AX454" i="1" s="1"/>
  <c r="T436" i="1"/>
  <c r="Z436" i="1" s="1"/>
  <c r="AF436" i="1" s="1"/>
  <c r="AL436" i="1" s="1"/>
  <c r="AR436" i="1" s="1"/>
  <c r="AX436" i="1" s="1"/>
  <c r="U436" i="1"/>
  <c r="AA436" i="1" s="1"/>
  <c r="AG436" i="1" s="1"/>
  <c r="AM436" i="1" s="1"/>
  <c r="AS436" i="1" s="1"/>
  <c r="AY436" i="1" s="1"/>
  <c r="V436" i="1"/>
  <c r="AB436" i="1" s="1"/>
  <c r="AH436" i="1" s="1"/>
  <c r="AN436" i="1" s="1"/>
  <c r="AT436" i="1" s="1"/>
  <c r="AZ436" i="1" s="1"/>
  <c r="T434" i="1"/>
  <c r="Z434" i="1" s="1"/>
  <c r="AF434" i="1" s="1"/>
  <c r="AL434" i="1" s="1"/>
  <c r="AR434" i="1" s="1"/>
  <c r="AX434" i="1" s="1"/>
  <c r="U434" i="1"/>
  <c r="AA434" i="1" s="1"/>
  <c r="AG434" i="1" s="1"/>
  <c r="AM434" i="1" s="1"/>
  <c r="AS434" i="1" s="1"/>
  <c r="AY434" i="1" s="1"/>
  <c r="V434" i="1"/>
  <c r="AB434" i="1" s="1"/>
  <c r="AH434" i="1" s="1"/>
  <c r="AN434" i="1" s="1"/>
  <c r="AT434" i="1" s="1"/>
  <c r="AZ434" i="1" s="1"/>
  <c r="R435" i="1"/>
  <c r="U435" i="1" s="1"/>
  <c r="AA435" i="1" s="1"/>
  <c r="AG435" i="1" s="1"/>
  <c r="AM435" i="1" s="1"/>
  <c r="AS435" i="1" s="1"/>
  <c r="AY435" i="1" s="1"/>
  <c r="S435" i="1"/>
  <c r="V435" i="1" s="1"/>
  <c r="AB435" i="1" s="1"/>
  <c r="AH435" i="1" s="1"/>
  <c r="AN435" i="1" s="1"/>
  <c r="AT435" i="1" s="1"/>
  <c r="AZ435" i="1" s="1"/>
  <c r="Q435" i="1"/>
  <c r="T435" i="1" s="1"/>
  <c r="Z435" i="1" s="1"/>
  <c r="AF435" i="1" s="1"/>
  <c r="AL435" i="1" s="1"/>
  <c r="AR435" i="1" s="1"/>
  <c r="AX435" i="1" s="1"/>
  <c r="R433" i="1"/>
  <c r="S433" i="1"/>
  <c r="V433" i="1" s="1"/>
  <c r="AB433" i="1" s="1"/>
  <c r="AH433" i="1" s="1"/>
  <c r="AN433" i="1" s="1"/>
  <c r="AT433" i="1" s="1"/>
  <c r="AZ433" i="1" s="1"/>
  <c r="Q433" i="1"/>
  <c r="T433" i="1" s="1"/>
  <c r="Z433" i="1" s="1"/>
  <c r="AF433" i="1" s="1"/>
  <c r="AL433" i="1" s="1"/>
  <c r="AR433" i="1" s="1"/>
  <c r="AX433" i="1" s="1"/>
  <c r="T429" i="1"/>
  <c r="Z429" i="1" s="1"/>
  <c r="AF429" i="1" s="1"/>
  <c r="AL429" i="1" s="1"/>
  <c r="AR429" i="1" s="1"/>
  <c r="AX429" i="1" s="1"/>
  <c r="U429" i="1"/>
  <c r="AA429" i="1" s="1"/>
  <c r="AG429" i="1" s="1"/>
  <c r="AM429" i="1" s="1"/>
  <c r="AS429" i="1" s="1"/>
  <c r="AY429" i="1" s="1"/>
  <c r="V429" i="1"/>
  <c r="AB429" i="1" s="1"/>
  <c r="AH429" i="1" s="1"/>
  <c r="AN429" i="1" s="1"/>
  <c r="AT429" i="1" s="1"/>
  <c r="AZ429" i="1" s="1"/>
  <c r="T427" i="1"/>
  <c r="Z427" i="1" s="1"/>
  <c r="AF427" i="1" s="1"/>
  <c r="AL427" i="1" s="1"/>
  <c r="AR427" i="1" s="1"/>
  <c r="AX427" i="1" s="1"/>
  <c r="U427" i="1"/>
  <c r="AA427" i="1" s="1"/>
  <c r="AG427" i="1" s="1"/>
  <c r="AM427" i="1" s="1"/>
  <c r="AS427" i="1" s="1"/>
  <c r="AY427" i="1" s="1"/>
  <c r="V427" i="1"/>
  <c r="AB427" i="1" s="1"/>
  <c r="AH427" i="1" s="1"/>
  <c r="AN427" i="1" s="1"/>
  <c r="AT427" i="1" s="1"/>
  <c r="AZ427" i="1" s="1"/>
  <c r="R428" i="1"/>
  <c r="U428" i="1" s="1"/>
  <c r="AA428" i="1" s="1"/>
  <c r="AG428" i="1" s="1"/>
  <c r="AM428" i="1" s="1"/>
  <c r="AS428" i="1" s="1"/>
  <c r="AY428" i="1" s="1"/>
  <c r="S428" i="1"/>
  <c r="V428" i="1" s="1"/>
  <c r="AB428" i="1" s="1"/>
  <c r="AH428" i="1" s="1"/>
  <c r="AN428" i="1" s="1"/>
  <c r="AT428" i="1" s="1"/>
  <c r="AZ428" i="1" s="1"/>
  <c r="Q428" i="1"/>
  <c r="T428" i="1" s="1"/>
  <c r="Z428" i="1" s="1"/>
  <c r="AF428" i="1" s="1"/>
  <c r="AL428" i="1" s="1"/>
  <c r="AR428" i="1" s="1"/>
  <c r="AX428" i="1" s="1"/>
  <c r="R426" i="1"/>
  <c r="S426" i="1"/>
  <c r="V426" i="1" s="1"/>
  <c r="AB426" i="1" s="1"/>
  <c r="AH426" i="1" s="1"/>
  <c r="AN426" i="1" s="1"/>
  <c r="AT426" i="1" s="1"/>
  <c r="AZ426" i="1" s="1"/>
  <c r="Q426" i="1"/>
  <c r="W838" i="1" l="1"/>
  <c r="Q553" i="1"/>
  <c r="Q552" i="1" s="1"/>
  <c r="N553" i="1"/>
  <c r="T553" i="1" s="1"/>
  <c r="Z553" i="1" s="1"/>
  <c r="AF553" i="1" s="1"/>
  <c r="AL553" i="1" s="1"/>
  <c r="AR553" i="1" s="1"/>
  <c r="AX553" i="1" s="1"/>
  <c r="V620" i="1"/>
  <c r="AB620" i="1" s="1"/>
  <c r="AH620" i="1" s="1"/>
  <c r="AN620" i="1" s="1"/>
  <c r="AT620" i="1" s="1"/>
  <c r="AZ620" i="1" s="1"/>
  <c r="U545" i="1"/>
  <c r="AA545" i="1" s="1"/>
  <c r="AG545" i="1" s="1"/>
  <c r="AM545" i="1" s="1"/>
  <c r="AS545" i="1" s="1"/>
  <c r="AY545" i="1" s="1"/>
  <c r="U781" i="1"/>
  <c r="AA781" i="1" s="1"/>
  <c r="AG781" i="1" s="1"/>
  <c r="AM781" i="1" s="1"/>
  <c r="AS781" i="1" s="1"/>
  <c r="AY781" i="1" s="1"/>
  <c r="U456" i="1"/>
  <c r="AA456" i="1" s="1"/>
  <c r="AG456" i="1" s="1"/>
  <c r="AM456" i="1" s="1"/>
  <c r="AS456" i="1" s="1"/>
  <c r="AY456" i="1" s="1"/>
  <c r="U637" i="1"/>
  <c r="AA637" i="1" s="1"/>
  <c r="AG637" i="1" s="1"/>
  <c r="AM637" i="1" s="1"/>
  <c r="AS637" i="1" s="1"/>
  <c r="AY637" i="1" s="1"/>
  <c r="O553" i="1"/>
  <c r="U553" i="1" s="1"/>
  <c r="AA553" i="1" s="1"/>
  <c r="AG553" i="1" s="1"/>
  <c r="AM553" i="1" s="1"/>
  <c r="AS553" i="1" s="1"/>
  <c r="AY553" i="1" s="1"/>
  <c r="T545" i="1"/>
  <c r="Z545" i="1" s="1"/>
  <c r="AF545" i="1" s="1"/>
  <c r="AL545" i="1" s="1"/>
  <c r="AR545" i="1" s="1"/>
  <c r="AX545" i="1" s="1"/>
  <c r="K552" i="1"/>
  <c r="N552" i="1" s="1"/>
  <c r="T552" i="1" s="1"/>
  <c r="Z552" i="1" s="1"/>
  <c r="AF552" i="1" s="1"/>
  <c r="AL552" i="1" s="1"/>
  <c r="AR552" i="1" s="1"/>
  <c r="AX552" i="1" s="1"/>
  <c r="V637" i="1"/>
  <c r="AB637" i="1" s="1"/>
  <c r="AH637" i="1" s="1"/>
  <c r="AN637" i="1" s="1"/>
  <c r="AT637" i="1" s="1"/>
  <c r="AZ637" i="1" s="1"/>
  <c r="T620" i="1"/>
  <c r="Z620" i="1" s="1"/>
  <c r="AF620" i="1" s="1"/>
  <c r="AL620" i="1" s="1"/>
  <c r="AR620" i="1" s="1"/>
  <c r="AX620" i="1" s="1"/>
  <c r="V456" i="1"/>
  <c r="AB456" i="1" s="1"/>
  <c r="AH456" i="1" s="1"/>
  <c r="AN456" i="1" s="1"/>
  <c r="AT456" i="1" s="1"/>
  <c r="AZ456" i="1" s="1"/>
  <c r="V545" i="1"/>
  <c r="AB545" i="1" s="1"/>
  <c r="AH545" i="1" s="1"/>
  <c r="AN545" i="1" s="1"/>
  <c r="AT545" i="1" s="1"/>
  <c r="AZ545" i="1" s="1"/>
  <c r="U620" i="1"/>
  <c r="AA620" i="1" s="1"/>
  <c r="AG620" i="1" s="1"/>
  <c r="AM620" i="1" s="1"/>
  <c r="AS620" i="1" s="1"/>
  <c r="AY620" i="1" s="1"/>
  <c r="T637" i="1"/>
  <c r="Z637" i="1" s="1"/>
  <c r="AF637" i="1" s="1"/>
  <c r="AL637" i="1" s="1"/>
  <c r="AR637" i="1" s="1"/>
  <c r="AX637" i="1" s="1"/>
  <c r="V634" i="1"/>
  <c r="AB634" i="1" s="1"/>
  <c r="AH634" i="1" s="1"/>
  <c r="AN634" i="1" s="1"/>
  <c r="AT634" i="1" s="1"/>
  <c r="AZ634" i="1" s="1"/>
  <c r="U634" i="1"/>
  <c r="AA634" i="1" s="1"/>
  <c r="AG634" i="1" s="1"/>
  <c r="AM634" i="1" s="1"/>
  <c r="AS634" i="1" s="1"/>
  <c r="AY634" i="1" s="1"/>
  <c r="T634" i="1"/>
  <c r="Z634" i="1" s="1"/>
  <c r="AF634" i="1" s="1"/>
  <c r="AL634" i="1" s="1"/>
  <c r="AR634" i="1" s="1"/>
  <c r="AX634" i="1" s="1"/>
  <c r="P553" i="1"/>
  <c r="V553" i="1" s="1"/>
  <c r="AB553" i="1" s="1"/>
  <c r="AH553" i="1" s="1"/>
  <c r="AN553" i="1" s="1"/>
  <c r="AT553" i="1" s="1"/>
  <c r="AZ553" i="1" s="1"/>
  <c r="I552" i="1"/>
  <c r="O552" i="1" s="1"/>
  <c r="U552" i="1" s="1"/>
  <c r="AA552" i="1" s="1"/>
  <c r="AG552" i="1" s="1"/>
  <c r="AM552" i="1" s="1"/>
  <c r="AS552" i="1" s="1"/>
  <c r="AY552" i="1" s="1"/>
  <c r="J552" i="1"/>
  <c r="P552" i="1" s="1"/>
  <c r="V552" i="1" s="1"/>
  <c r="AB552" i="1" s="1"/>
  <c r="AH552" i="1" s="1"/>
  <c r="AN552" i="1" s="1"/>
  <c r="AT552" i="1" s="1"/>
  <c r="AZ552" i="1" s="1"/>
  <c r="S454" i="1"/>
  <c r="V454" i="1" s="1"/>
  <c r="AB454" i="1" s="1"/>
  <c r="AH454" i="1" s="1"/>
  <c r="AN454" i="1" s="1"/>
  <c r="AT454" i="1" s="1"/>
  <c r="AZ454" i="1" s="1"/>
  <c r="V455" i="1"/>
  <c r="AB455" i="1" s="1"/>
  <c r="AH455" i="1" s="1"/>
  <c r="AN455" i="1" s="1"/>
  <c r="AT455" i="1" s="1"/>
  <c r="AZ455" i="1" s="1"/>
  <c r="T455" i="1"/>
  <c r="Z455" i="1" s="1"/>
  <c r="AF455" i="1" s="1"/>
  <c r="AL455" i="1" s="1"/>
  <c r="AR455" i="1" s="1"/>
  <c r="AX455" i="1" s="1"/>
  <c r="T456" i="1"/>
  <c r="Z456" i="1" s="1"/>
  <c r="AF456" i="1" s="1"/>
  <c r="AL456" i="1" s="1"/>
  <c r="AR456" i="1" s="1"/>
  <c r="AX456" i="1" s="1"/>
  <c r="U455" i="1"/>
  <c r="AA455" i="1" s="1"/>
  <c r="AG455" i="1" s="1"/>
  <c r="AM455" i="1" s="1"/>
  <c r="AS455" i="1" s="1"/>
  <c r="AY455" i="1" s="1"/>
  <c r="U426" i="1"/>
  <c r="AA426" i="1" s="1"/>
  <c r="AG426" i="1" s="1"/>
  <c r="AM426" i="1" s="1"/>
  <c r="AS426" i="1" s="1"/>
  <c r="AY426" i="1" s="1"/>
  <c r="U433" i="1"/>
  <c r="AA433" i="1" s="1"/>
  <c r="AG433" i="1" s="1"/>
  <c r="AM433" i="1" s="1"/>
  <c r="AS433" i="1" s="1"/>
  <c r="AY433" i="1" s="1"/>
  <c r="T426" i="1"/>
  <c r="Z426" i="1" s="1"/>
  <c r="AF426" i="1" s="1"/>
  <c r="AL426" i="1" s="1"/>
  <c r="AR426" i="1" s="1"/>
  <c r="AX426" i="1" s="1"/>
  <c r="T419" i="1"/>
  <c r="Z419" i="1" s="1"/>
  <c r="AF419" i="1" s="1"/>
  <c r="AL419" i="1" s="1"/>
  <c r="AR419" i="1" s="1"/>
  <c r="AX419" i="1" s="1"/>
  <c r="U419" i="1"/>
  <c r="AA419" i="1" s="1"/>
  <c r="AG419" i="1" s="1"/>
  <c r="AM419" i="1" s="1"/>
  <c r="AS419" i="1" s="1"/>
  <c r="AY419" i="1" s="1"/>
  <c r="V419" i="1"/>
  <c r="AB419" i="1" s="1"/>
  <c r="AH419" i="1" s="1"/>
  <c r="AN419" i="1" s="1"/>
  <c r="AT419" i="1" s="1"/>
  <c r="AZ419" i="1" s="1"/>
  <c r="R418" i="1"/>
  <c r="R417" i="1" s="1"/>
  <c r="U417" i="1" s="1"/>
  <c r="AA417" i="1" s="1"/>
  <c r="AG417" i="1" s="1"/>
  <c r="AM417" i="1" s="1"/>
  <c r="AS417" i="1" s="1"/>
  <c r="AY417" i="1" s="1"/>
  <c r="S418" i="1"/>
  <c r="S417" i="1" s="1"/>
  <c r="V417" i="1" s="1"/>
  <c r="AB417" i="1" s="1"/>
  <c r="AH417" i="1" s="1"/>
  <c r="AN417" i="1" s="1"/>
  <c r="AT417" i="1" s="1"/>
  <c r="AZ417" i="1" s="1"/>
  <c r="Q418" i="1"/>
  <c r="Q417" i="1" s="1"/>
  <c r="T417" i="1" s="1"/>
  <c r="Z417" i="1" s="1"/>
  <c r="AF417" i="1" s="1"/>
  <c r="AL417" i="1" s="1"/>
  <c r="AR417" i="1" s="1"/>
  <c r="AX417" i="1" s="1"/>
  <c r="T393" i="1"/>
  <c r="Z393" i="1" s="1"/>
  <c r="AF393" i="1" s="1"/>
  <c r="AL393" i="1" s="1"/>
  <c r="AR393" i="1" s="1"/>
  <c r="AX393" i="1" s="1"/>
  <c r="U393" i="1"/>
  <c r="AA393" i="1" s="1"/>
  <c r="AG393" i="1" s="1"/>
  <c r="AM393" i="1" s="1"/>
  <c r="AS393" i="1" s="1"/>
  <c r="AY393" i="1" s="1"/>
  <c r="V393" i="1"/>
  <c r="AB393" i="1" s="1"/>
  <c r="AH393" i="1" s="1"/>
  <c r="AN393" i="1" s="1"/>
  <c r="AT393" i="1" s="1"/>
  <c r="AZ393" i="1" s="1"/>
  <c r="T394" i="1"/>
  <c r="Z394" i="1" s="1"/>
  <c r="AF394" i="1" s="1"/>
  <c r="AL394" i="1" s="1"/>
  <c r="AR394" i="1" s="1"/>
  <c r="AX394" i="1" s="1"/>
  <c r="U394" i="1"/>
  <c r="AA394" i="1" s="1"/>
  <c r="AG394" i="1" s="1"/>
  <c r="AM394" i="1" s="1"/>
  <c r="AS394" i="1" s="1"/>
  <c r="AY394" i="1" s="1"/>
  <c r="V394" i="1"/>
  <c r="AB394" i="1" s="1"/>
  <c r="AH394" i="1" s="1"/>
  <c r="AN394" i="1" s="1"/>
  <c r="AT394" i="1" s="1"/>
  <c r="AZ394" i="1" s="1"/>
  <c r="R392" i="1"/>
  <c r="R391" i="1" s="1"/>
  <c r="U391" i="1" s="1"/>
  <c r="AA391" i="1" s="1"/>
  <c r="AG391" i="1" s="1"/>
  <c r="AM391" i="1" s="1"/>
  <c r="AS391" i="1" s="1"/>
  <c r="AY391" i="1" s="1"/>
  <c r="S392" i="1"/>
  <c r="S391" i="1" s="1"/>
  <c r="V391" i="1" s="1"/>
  <c r="AB391" i="1" s="1"/>
  <c r="AH391" i="1" s="1"/>
  <c r="AN391" i="1" s="1"/>
  <c r="AT391" i="1" s="1"/>
  <c r="AZ391" i="1" s="1"/>
  <c r="Q392" i="1"/>
  <c r="Q391" i="1" s="1"/>
  <c r="T391" i="1" s="1"/>
  <c r="Z391" i="1" s="1"/>
  <c r="AF391" i="1" s="1"/>
  <c r="AL391" i="1" s="1"/>
  <c r="AR391" i="1" s="1"/>
  <c r="AX391" i="1" s="1"/>
  <c r="V418" i="1" l="1"/>
  <c r="AB418" i="1" s="1"/>
  <c r="AH418" i="1" s="1"/>
  <c r="AN418" i="1" s="1"/>
  <c r="AT418" i="1" s="1"/>
  <c r="AZ418" i="1" s="1"/>
  <c r="U418" i="1"/>
  <c r="AA418" i="1" s="1"/>
  <c r="AG418" i="1" s="1"/>
  <c r="AM418" i="1" s="1"/>
  <c r="AS418" i="1" s="1"/>
  <c r="AY418" i="1" s="1"/>
  <c r="T392" i="1"/>
  <c r="Z392" i="1" s="1"/>
  <c r="AF392" i="1" s="1"/>
  <c r="AL392" i="1" s="1"/>
  <c r="AR392" i="1" s="1"/>
  <c r="AX392" i="1" s="1"/>
  <c r="T418" i="1"/>
  <c r="Z418" i="1" s="1"/>
  <c r="AF418" i="1" s="1"/>
  <c r="AL418" i="1" s="1"/>
  <c r="AR418" i="1" s="1"/>
  <c r="AX418" i="1" s="1"/>
  <c r="U392" i="1"/>
  <c r="AA392" i="1" s="1"/>
  <c r="AG392" i="1" s="1"/>
  <c r="AM392" i="1" s="1"/>
  <c r="AS392" i="1" s="1"/>
  <c r="AY392" i="1" s="1"/>
  <c r="V392" i="1"/>
  <c r="AB392" i="1" s="1"/>
  <c r="AH392" i="1" s="1"/>
  <c r="AN392" i="1" s="1"/>
  <c r="AT392" i="1" s="1"/>
  <c r="AZ392" i="1" s="1"/>
  <c r="R343" i="1"/>
  <c r="U343" i="1" s="1"/>
  <c r="AA343" i="1" s="1"/>
  <c r="AG343" i="1" s="1"/>
  <c r="AM343" i="1" s="1"/>
  <c r="AS343" i="1" s="1"/>
  <c r="AY343" i="1" s="1"/>
  <c r="S343" i="1"/>
  <c r="V343" i="1" s="1"/>
  <c r="AB343" i="1" s="1"/>
  <c r="AH343" i="1" s="1"/>
  <c r="AN343" i="1" s="1"/>
  <c r="AT343" i="1" s="1"/>
  <c r="AZ343" i="1" s="1"/>
  <c r="R341" i="1"/>
  <c r="S341" i="1"/>
  <c r="Q343" i="1"/>
  <c r="Q341" i="1"/>
  <c r="T342" i="1"/>
  <c r="Z342" i="1" s="1"/>
  <c r="AF342" i="1" s="1"/>
  <c r="AL342" i="1" s="1"/>
  <c r="AR342" i="1" s="1"/>
  <c r="AX342" i="1" s="1"/>
  <c r="U342" i="1"/>
  <c r="AA342" i="1" s="1"/>
  <c r="AG342" i="1" s="1"/>
  <c r="AM342" i="1" s="1"/>
  <c r="AS342" i="1" s="1"/>
  <c r="AY342" i="1" s="1"/>
  <c r="V342" i="1"/>
  <c r="AB342" i="1" s="1"/>
  <c r="AH342" i="1" s="1"/>
  <c r="AN342" i="1" s="1"/>
  <c r="AT342" i="1" s="1"/>
  <c r="AZ342" i="1" s="1"/>
  <c r="T343" i="1"/>
  <c r="Z343" i="1" s="1"/>
  <c r="AF343" i="1" s="1"/>
  <c r="AL343" i="1" s="1"/>
  <c r="AR343" i="1" s="1"/>
  <c r="AX343" i="1" s="1"/>
  <c r="T344" i="1"/>
  <c r="Z344" i="1" s="1"/>
  <c r="AF344" i="1" s="1"/>
  <c r="AL344" i="1" s="1"/>
  <c r="AR344" i="1" s="1"/>
  <c r="AX344" i="1" s="1"/>
  <c r="U344" i="1"/>
  <c r="AA344" i="1" s="1"/>
  <c r="AG344" i="1" s="1"/>
  <c r="AM344" i="1" s="1"/>
  <c r="AS344" i="1" s="1"/>
  <c r="AY344" i="1" s="1"/>
  <c r="V344" i="1"/>
  <c r="AB344" i="1" s="1"/>
  <c r="AH344" i="1" s="1"/>
  <c r="AN344" i="1" s="1"/>
  <c r="AT344" i="1" s="1"/>
  <c r="AZ344" i="1" s="1"/>
  <c r="T293" i="1"/>
  <c r="Z293" i="1" s="1"/>
  <c r="AF293" i="1" s="1"/>
  <c r="AL293" i="1" s="1"/>
  <c r="AR293" i="1" s="1"/>
  <c r="AX293" i="1" s="1"/>
  <c r="U293" i="1"/>
  <c r="AA293" i="1" s="1"/>
  <c r="AG293" i="1" s="1"/>
  <c r="AM293" i="1" s="1"/>
  <c r="AS293" i="1" s="1"/>
  <c r="AY293" i="1" s="1"/>
  <c r="V293" i="1"/>
  <c r="AB293" i="1" s="1"/>
  <c r="AH293" i="1" s="1"/>
  <c r="AN293" i="1" s="1"/>
  <c r="AT293" i="1" s="1"/>
  <c r="AZ293" i="1" s="1"/>
  <c r="R292" i="1"/>
  <c r="R291" i="1" s="1"/>
  <c r="U291" i="1" s="1"/>
  <c r="AA291" i="1" s="1"/>
  <c r="AG291" i="1" s="1"/>
  <c r="AM291" i="1" s="1"/>
  <c r="AS291" i="1" s="1"/>
  <c r="AY291" i="1" s="1"/>
  <c r="S292" i="1"/>
  <c r="S291" i="1" s="1"/>
  <c r="V291" i="1" s="1"/>
  <c r="AB291" i="1" s="1"/>
  <c r="AH291" i="1" s="1"/>
  <c r="AN291" i="1" s="1"/>
  <c r="AT291" i="1" s="1"/>
  <c r="AZ291" i="1" s="1"/>
  <c r="Q293" i="1"/>
  <c r="Q292" i="1" s="1"/>
  <c r="Q291" i="1" s="1"/>
  <c r="T291" i="1" s="1"/>
  <c r="Z291" i="1" s="1"/>
  <c r="AF291" i="1" s="1"/>
  <c r="AL291" i="1" s="1"/>
  <c r="AR291" i="1" s="1"/>
  <c r="AX291" i="1" s="1"/>
  <c r="T243" i="1"/>
  <c r="Z243" i="1" s="1"/>
  <c r="AF243" i="1" s="1"/>
  <c r="AL243" i="1" s="1"/>
  <c r="AR243" i="1" s="1"/>
  <c r="AX243" i="1" s="1"/>
  <c r="U243" i="1"/>
  <c r="AA243" i="1" s="1"/>
  <c r="AG243" i="1" s="1"/>
  <c r="AM243" i="1" s="1"/>
  <c r="AS243" i="1" s="1"/>
  <c r="AY243" i="1" s="1"/>
  <c r="V243" i="1"/>
  <c r="AB243" i="1" s="1"/>
  <c r="AH243" i="1" s="1"/>
  <c r="AN243" i="1" s="1"/>
  <c r="AT243" i="1" s="1"/>
  <c r="AZ243" i="1" s="1"/>
  <c r="R242" i="1"/>
  <c r="R241" i="1" s="1"/>
  <c r="U241" i="1" s="1"/>
  <c r="AA241" i="1" s="1"/>
  <c r="AG241" i="1" s="1"/>
  <c r="AM241" i="1" s="1"/>
  <c r="AS241" i="1" s="1"/>
  <c r="AY241" i="1" s="1"/>
  <c r="S242" i="1"/>
  <c r="S241" i="1" s="1"/>
  <c r="V241" i="1" s="1"/>
  <c r="AB241" i="1" s="1"/>
  <c r="AH241" i="1" s="1"/>
  <c r="AN241" i="1" s="1"/>
  <c r="AT241" i="1" s="1"/>
  <c r="AZ241" i="1" s="1"/>
  <c r="Q242" i="1"/>
  <c r="Q241" i="1" s="1"/>
  <c r="T241" i="1" s="1"/>
  <c r="Z241" i="1" s="1"/>
  <c r="AF241" i="1" s="1"/>
  <c r="AL241" i="1" s="1"/>
  <c r="AR241" i="1" s="1"/>
  <c r="AX241" i="1" s="1"/>
  <c r="R170" i="1"/>
  <c r="R169" i="1" s="1"/>
  <c r="U169" i="1" s="1"/>
  <c r="AA169" i="1" s="1"/>
  <c r="AG169" i="1" s="1"/>
  <c r="AM169" i="1" s="1"/>
  <c r="AS169" i="1" s="1"/>
  <c r="AY169" i="1" s="1"/>
  <c r="S170" i="1"/>
  <c r="S169" i="1" s="1"/>
  <c r="V169" i="1" s="1"/>
  <c r="AB169" i="1" s="1"/>
  <c r="AH169" i="1" s="1"/>
  <c r="AN169" i="1" s="1"/>
  <c r="AT169" i="1" s="1"/>
  <c r="AZ169" i="1" s="1"/>
  <c r="U171" i="1"/>
  <c r="AA171" i="1" s="1"/>
  <c r="AG171" i="1" s="1"/>
  <c r="AM171" i="1" s="1"/>
  <c r="AS171" i="1" s="1"/>
  <c r="AY171" i="1" s="1"/>
  <c r="V171" i="1"/>
  <c r="AB171" i="1" s="1"/>
  <c r="AH171" i="1" s="1"/>
  <c r="AN171" i="1" s="1"/>
  <c r="AT171" i="1" s="1"/>
  <c r="AZ171" i="1" s="1"/>
  <c r="Q171" i="1"/>
  <c r="Q170" i="1" s="1"/>
  <c r="V138" i="1"/>
  <c r="AB138" i="1" s="1"/>
  <c r="AH138" i="1" s="1"/>
  <c r="AN138" i="1" s="1"/>
  <c r="AT138" i="1" s="1"/>
  <c r="AZ138" i="1" s="1"/>
  <c r="U138" i="1"/>
  <c r="AA138" i="1" s="1"/>
  <c r="AG138" i="1" s="1"/>
  <c r="AM138" i="1" s="1"/>
  <c r="AS138" i="1" s="1"/>
  <c r="AY138" i="1" s="1"/>
  <c r="T138" i="1"/>
  <c r="Z138" i="1" s="1"/>
  <c r="AF138" i="1" s="1"/>
  <c r="AL138" i="1" s="1"/>
  <c r="AR138" i="1" s="1"/>
  <c r="AX138" i="1" s="1"/>
  <c r="S137" i="1"/>
  <c r="V137" i="1" s="1"/>
  <c r="AB137" i="1" s="1"/>
  <c r="AH137" i="1" s="1"/>
  <c r="AN137" i="1" s="1"/>
  <c r="AT137" i="1" s="1"/>
  <c r="AZ137" i="1" s="1"/>
  <c r="R137" i="1"/>
  <c r="U137" i="1" s="1"/>
  <c r="AA137" i="1" s="1"/>
  <c r="AG137" i="1" s="1"/>
  <c r="AM137" i="1" s="1"/>
  <c r="AS137" i="1" s="1"/>
  <c r="AY137" i="1" s="1"/>
  <c r="Q137" i="1"/>
  <c r="Q136" i="1" s="1"/>
  <c r="T136" i="1" s="1"/>
  <c r="Z136" i="1" s="1"/>
  <c r="AF136" i="1" s="1"/>
  <c r="AL136" i="1" s="1"/>
  <c r="AR136" i="1" s="1"/>
  <c r="AX136" i="1" s="1"/>
  <c r="T97" i="1"/>
  <c r="Z97" i="1" s="1"/>
  <c r="AF97" i="1" s="1"/>
  <c r="AL97" i="1" s="1"/>
  <c r="AR97" i="1" s="1"/>
  <c r="AX97" i="1" s="1"/>
  <c r="U97" i="1"/>
  <c r="AA97" i="1" s="1"/>
  <c r="AG97" i="1" s="1"/>
  <c r="AM97" i="1" s="1"/>
  <c r="AS97" i="1" s="1"/>
  <c r="AY97" i="1" s="1"/>
  <c r="V97" i="1"/>
  <c r="AB97" i="1" s="1"/>
  <c r="AH97" i="1" s="1"/>
  <c r="AN97" i="1" s="1"/>
  <c r="AT97" i="1" s="1"/>
  <c r="AZ97" i="1" s="1"/>
  <c r="R96" i="1"/>
  <c r="R95" i="1" s="1"/>
  <c r="U95" i="1" s="1"/>
  <c r="AA95" i="1" s="1"/>
  <c r="AG95" i="1" s="1"/>
  <c r="AM95" i="1" s="1"/>
  <c r="AS95" i="1" s="1"/>
  <c r="AY95" i="1" s="1"/>
  <c r="S96" i="1"/>
  <c r="S95" i="1" s="1"/>
  <c r="V95" i="1" s="1"/>
  <c r="AB95" i="1" s="1"/>
  <c r="AH95" i="1" s="1"/>
  <c r="AN95" i="1" s="1"/>
  <c r="AT95" i="1" s="1"/>
  <c r="AZ95" i="1" s="1"/>
  <c r="Q96" i="1"/>
  <c r="Q95" i="1" s="1"/>
  <c r="T95" i="1" s="1"/>
  <c r="Z95" i="1" s="1"/>
  <c r="AF95" i="1" s="1"/>
  <c r="AL95" i="1" s="1"/>
  <c r="AR95" i="1" s="1"/>
  <c r="AX95" i="1" s="1"/>
  <c r="Q85" i="1"/>
  <c r="Q84" i="1" s="1"/>
  <c r="Q83" i="1" s="1"/>
  <c r="T83" i="1" s="1"/>
  <c r="Z83" i="1" s="1"/>
  <c r="AF83" i="1" s="1"/>
  <c r="AL83" i="1" s="1"/>
  <c r="AR83" i="1" s="1"/>
  <c r="AX83" i="1" s="1"/>
  <c r="U85" i="1"/>
  <c r="AA85" i="1" s="1"/>
  <c r="AG85" i="1" s="1"/>
  <c r="AM85" i="1" s="1"/>
  <c r="AS85" i="1" s="1"/>
  <c r="AY85" i="1" s="1"/>
  <c r="V85" i="1"/>
  <c r="AB85" i="1" s="1"/>
  <c r="AH85" i="1" s="1"/>
  <c r="AN85" i="1" s="1"/>
  <c r="AT85" i="1" s="1"/>
  <c r="AZ85" i="1" s="1"/>
  <c r="R84" i="1"/>
  <c r="R83" i="1" s="1"/>
  <c r="U83" i="1" s="1"/>
  <c r="AA83" i="1" s="1"/>
  <c r="AG83" i="1" s="1"/>
  <c r="AM83" i="1" s="1"/>
  <c r="AS83" i="1" s="1"/>
  <c r="AY83" i="1" s="1"/>
  <c r="S84" i="1"/>
  <c r="S83" i="1" s="1"/>
  <c r="V83" i="1" s="1"/>
  <c r="AB83" i="1" s="1"/>
  <c r="AH83" i="1" s="1"/>
  <c r="AN83" i="1" s="1"/>
  <c r="AT83" i="1" s="1"/>
  <c r="AZ83" i="1" s="1"/>
  <c r="T61" i="1"/>
  <c r="Z61" i="1" s="1"/>
  <c r="AF61" i="1" s="1"/>
  <c r="AL61" i="1" s="1"/>
  <c r="AR61" i="1" s="1"/>
  <c r="AX61" i="1" s="1"/>
  <c r="U61" i="1"/>
  <c r="AA61" i="1" s="1"/>
  <c r="AG61" i="1" s="1"/>
  <c r="AM61" i="1" s="1"/>
  <c r="AS61" i="1" s="1"/>
  <c r="AY61" i="1" s="1"/>
  <c r="V61" i="1"/>
  <c r="AB61" i="1" s="1"/>
  <c r="AH61" i="1" s="1"/>
  <c r="AN61" i="1" s="1"/>
  <c r="AT61" i="1" s="1"/>
  <c r="AZ61" i="1" s="1"/>
  <c r="R60" i="1"/>
  <c r="R59" i="1" s="1"/>
  <c r="S60" i="1"/>
  <c r="S59" i="1" s="1"/>
  <c r="Q60" i="1"/>
  <c r="Q59" i="1" s="1"/>
  <c r="T59" i="1" s="1"/>
  <c r="Z59" i="1" s="1"/>
  <c r="AF59" i="1" s="1"/>
  <c r="AL59" i="1" s="1"/>
  <c r="AR59" i="1" s="1"/>
  <c r="AX59" i="1" s="1"/>
  <c r="U42" i="1"/>
  <c r="AA42" i="1" s="1"/>
  <c r="AG42" i="1" s="1"/>
  <c r="AM42" i="1" s="1"/>
  <c r="AS42" i="1" s="1"/>
  <c r="AY42" i="1" s="1"/>
  <c r="V42" i="1"/>
  <c r="AB42" i="1" s="1"/>
  <c r="AH42" i="1" s="1"/>
  <c r="AN42" i="1" s="1"/>
  <c r="AT42" i="1" s="1"/>
  <c r="AZ42" i="1" s="1"/>
  <c r="T43" i="1"/>
  <c r="Z43" i="1" s="1"/>
  <c r="AF43" i="1" s="1"/>
  <c r="AL43" i="1" s="1"/>
  <c r="AR43" i="1" s="1"/>
  <c r="AX43" i="1" s="1"/>
  <c r="U43" i="1"/>
  <c r="AA43" i="1" s="1"/>
  <c r="AG43" i="1" s="1"/>
  <c r="AM43" i="1" s="1"/>
  <c r="AS43" i="1" s="1"/>
  <c r="AY43" i="1" s="1"/>
  <c r="V43" i="1"/>
  <c r="AB43" i="1" s="1"/>
  <c r="AH43" i="1" s="1"/>
  <c r="AN43" i="1" s="1"/>
  <c r="AT43" i="1" s="1"/>
  <c r="AZ43" i="1" s="1"/>
  <c r="R41" i="1"/>
  <c r="U41" i="1" s="1"/>
  <c r="AA41" i="1" s="1"/>
  <c r="AG41" i="1" s="1"/>
  <c r="AM41" i="1" s="1"/>
  <c r="AS41" i="1" s="1"/>
  <c r="AY41" i="1" s="1"/>
  <c r="S41" i="1"/>
  <c r="V41" i="1" s="1"/>
  <c r="AB41" i="1" s="1"/>
  <c r="AH41" i="1" s="1"/>
  <c r="AN41" i="1" s="1"/>
  <c r="AT41" i="1" s="1"/>
  <c r="AZ41" i="1" s="1"/>
  <c r="Q42" i="1"/>
  <c r="Q41" i="1" s="1"/>
  <c r="T41" i="1" s="1"/>
  <c r="Z41" i="1" s="1"/>
  <c r="AF41" i="1" s="1"/>
  <c r="AL41" i="1" s="1"/>
  <c r="AR41" i="1" s="1"/>
  <c r="AX41" i="1" s="1"/>
  <c r="T85" i="1" l="1"/>
  <c r="Z85" i="1" s="1"/>
  <c r="AF85" i="1" s="1"/>
  <c r="AL85" i="1" s="1"/>
  <c r="AR85" i="1" s="1"/>
  <c r="AX85" i="1" s="1"/>
  <c r="S136" i="1"/>
  <c r="V136" i="1" s="1"/>
  <c r="AB136" i="1" s="1"/>
  <c r="AH136" i="1" s="1"/>
  <c r="AN136" i="1" s="1"/>
  <c r="AT136" i="1" s="1"/>
  <c r="AZ136" i="1" s="1"/>
  <c r="R340" i="1"/>
  <c r="U340" i="1" s="1"/>
  <c r="AA340" i="1" s="1"/>
  <c r="AG340" i="1" s="1"/>
  <c r="AM340" i="1" s="1"/>
  <c r="AS340" i="1" s="1"/>
  <c r="AY340" i="1" s="1"/>
  <c r="R136" i="1"/>
  <c r="U136" i="1" s="1"/>
  <c r="AA136" i="1" s="1"/>
  <c r="AG136" i="1" s="1"/>
  <c r="AM136" i="1" s="1"/>
  <c r="AS136" i="1" s="1"/>
  <c r="AY136" i="1" s="1"/>
  <c r="T292" i="1"/>
  <c r="Z292" i="1" s="1"/>
  <c r="AF292" i="1" s="1"/>
  <c r="AL292" i="1" s="1"/>
  <c r="AR292" i="1" s="1"/>
  <c r="AX292" i="1" s="1"/>
  <c r="T171" i="1"/>
  <c r="Z171" i="1" s="1"/>
  <c r="AF171" i="1" s="1"/>
  <c r="AL171" i="1" s="1"/>
  <c r="AR171" i="1" s="1"/>
  <c r="AX171" i="1" s="1"/>
  <c r="V292" i="1"/>
  <c r="AB292" i="1" s="1"/>
  <c r="AH292" i="1" s="1"/>
  <c r="AN292" i="1" s="1"/>
  <c r="AT292" i="1" s="1"/>
  <c r="AZ292" i="1" s="1"/>
  <c r="U292" i="1"/>
  <c r="AA292" i="1" s="1"/>
  <c r="AG292" i="1" s="1"/>
  <c r="AM292" i="1" s="1"/>
  <c r="AS292" i="1" s="1"/>
  <c r="AY292" i="1" s="1"/>
  <c r="S340" i="1"/>
  <c r="V340" i="1" s="1"/>
  <c r="AB340" i="1" s="1"/>
  <c r="AH340" i="1" s="1"/>
  <c r="AN340" i="1" s="1"/>
  <c r="AT340" i="1" s="1"/>
  <c r="AZ340" i="1" s="1"/>
  <c r="Q340" i="1"/>
  <c r="T340" i="1" s="1"/>
  <c r="Z340" i="1" s="1"/>
  <c r="AF340" i="1" s="1"/>
  <c r="AL340" i="1" s="1"/>
  <c r="AR340" i="1" s="1"/>
  <c r="AX340" i="1" s="1"/>
  <c r="T341" i="1"/>
  <c r="Z341" i="1" s="1"/>
  <c r="AF341" i="1" s="1"/>
  <c r="AL341" i="1" s="1"/>
  <c r="AR341" i="1" s="1"/>
  <c r="AX341" i="1" s="1"/>
  <c r="V341" i="1"/>
  <c r="AB341" i="1" s="1"/>
  <c r="AH341" i="1" s="1"/>
  <c r="AN341" i="1" s="1"/>
  <c r="AT341" i="1" s="1"/>
  <c r="AZ341" i="1" s="1"/>
  <c r="U341" i="1"/>
  <c r="AA341" i="1" s="1"/>
  <c r="AG341" i="1" s="1"/>
  <c r="AM341" i="1" s="1"/>
  <c r="AS341" i="1" s="1"/>
  <c r="AY341" i="1" s="1"/>
  <c r="Q169" i="1"/>
  <c r="T169" i="1" s="1"/>
  <c r="Z169" i="1" s="1"/>
  <c r="AF169" i="1" s="1"/>
  <c r="AL169" i="1" s="1"/>
  <c r="AR169" i="1" s="1"/>
  <c r="AX169" i="1" s="1"/>
  <c r="T170" i="1"/>
  <c r="Z170" i="1" s="1"/>
  <c r="AF170" i="1" s="1"/>
  <c r="AL170" i="1" s="1"/>
  <c r="AR170" i="1" s="1"/>
  <c r="AX170" i="1" s="1"/>
  <c r="T42" i="1"/>
  <c r="Z42" i="1" s="1"/>
  <c r="AF42" i="1" s="1"/>
  <c r="AL42" i="1" s="1"/>
  <c r="AR42" i="1" s="1"/>
  <c r="AX42" i="1" s="1"/>
  <c r="T242" i="1"/>
  <c r="Z242" i="1" s="1"/>
  <c r="AF242" i="1" s="1"/>
  <c r="AL242" i="1" s="1"/>
  <c r="AR242" i="1" s="1"/>
  <c r="AX242" i="1" s="1"/>
  <c r="V96" i="1"/>
  <c r="AB96" i="1" s="1"/>
  <c r="AH96" i="1" s="1"/>
  <c r="AN96" i="1" s="1"/>
  <c r="AT96" i="1" s="1"/>
  <c r="AZ96" i="1" s="1"/>
  <c r="U60" i="1"/>
  <c r="AA60" i="1" s="1"/>
  <c r="AG60" i="1" s="1"/>
  <c r="AM60" i="1" s="1"/>
  <c r="AS60" i="1" s="1"/>
  <c r="AY60" i="1" s="1"/>
  <c r="U96" i="1"/>
  <c r="AA96" i="1" s="1"/>
  <c r="AG96" i="1" s="1"/>
  <c r="AM96" i="1" s="1"/>
  <c r="AS96" i="1" s="1"/>
  <c r="AY96" i="1" s="1"/>
  <c r="V242" i="1"/>
  <c r="AB242" i="1" s="1"/>
  <c r="AH242" i="1" s="1"/>
  <c r="AN242" i="1" s="1"/>
  <c r="AT242" i="1" s="1"/>
  <c r="AZ242" i="1" s="1"/>
  <c r="T137" i="1"/>
  <c r="Z137" i="1" s="1"/>
  <c r="AF137" i="1" s="1"/>
  <c r="AL137" i="1" s="1"/>
  <c r="AR137" i="1" s="1"/>
  <c r="AX137" i="1" s="1"/>
  <c r="U242" i="1"/>
  <c r="AA242" i="1" s="1"/>
  <c r="AG242" i="1" s="1"/>
  <c r="AM242" i="1" s="1"/>
  <c r="AS242" i="1" s="1"/>
  <c r="AY242" i="1" s="1"/>
  <c r="V170" i="1"/>
  <c r="AB170" i="1" s="1"/>
  <c r="AH170" i="1" s="1"/>
  <c r="AN170" i="1" s="1"/>
  <c r="AT170" i="1" s="1"/>
  <c r="AZ170" i="1" s="1"/>
  <c r="U170" i="1"/>
  <c r="AA170" i="1" s="1"/>
  <c r="AG170" i="1" s="1"/>
  <c r="AM170" i="1" s="1"/>
  <c r="AS170" i="1" s="1"/>
  <c r="AY170" i="1" s="1"/>
  <c r="T96" i="1"/>
  <c r="Z96" i="1" s="1"/>
  <c r="AF96" i="1" s="1"/>
  <c r="AL96" i="1" s="1"/>
  <c r="AR96" i="1" s="1"/>
  <c r="AX96" i="1" s="1"/>
  <c r="T84" i="1"/>
  <c r="Z84" i="1" s="1"/>
  <c r="AF84" i="1" s="1"/>
  <c r="AL84" i="1" s="1"/>
  <c r="AR84" i="1" s="1"/>
  <c r="AX84" i="1" s="1"/>
  <c r="V84" i="1"/>
  <c r="AB84" i="1" s="1"/>
  <c r="AH84" i="1" s="1"/>
  <c r="AN84" i="1" s="1"/>
  <c r="AT84" i="1" s="1"/>
  <c r="AZ84" i="1" s="1"/>
  <c r="U84" i="1"/>
  <c r="AA84" i="1" s="1"/>
  <c r="AG84" i="1" s="1"/>
  <c r="AM84" i="1" s="1"/>
  <c r="AS84" i="1" s="1"/>
  <c r="AY84" i="1" s="1"/>
  <c r="T60" i="1"/>
  <c r="Z60" i="1" s="1"/>
  <c r="AF60" i="1" s="1"/>
  <c r="AL60" i="1" s="1"/>
  <c r="AR60" i="1" s="1"/>
  <c r="AX60" i="1" s="1"/>
  <c r="V59" i="1"/>
  <c r="AB59" i="1" s="1"/>
  <c r="AH59" i="1" s="1"/>
  <c r="AN59" i="1" s="1"/>
  <c r="AT59" i="1" s="1"/>
  <c r="AZ59" i="1" s="1"/>
  <c r="V60" i="1"/>
  <c r="AB60" i="1" s="1"/>
  <c r="AH60" i="1" s="1"/>
  <c r="AN60" i="1" s="1"/>
  <c r="AT60" i="1" s="1"/>
  <c r="AZ60" i="1" s="1"/>
  <c r="U59" i="1"/>
  <c r="AA59" i="1" s="1"/>
  <c r="AG59" i="1" s="1"/>
  <c r="AM59" i="1" s="1"/>
  <c r="AS59" i="1" s="1"/>
  <c r="AY59" i="1" s="1"/>
  <c r="S831" i="1"/>
  <c r="R831" i="1"/>
  <c r="Q831" i="1"/>
  <c r="S829" i="1"/>
  <c r="R829" i="1"/>
  <c r="Q829" i="1"/>
  <c r="S826" i="1"/>
  <c r="R826" i="1"/>
  <c r="Q826" i="1"/>
  <c r="S824" i="1"/>
  <c r="R824" i="1"/>
  <c r="Q824" i="1"/>
  <c r="S821" i="1"/>
  <c r="R821" i="1"/>
  <c r="Q821" i="1"/>
  <c r="S818" i="1"/>
  <c r="R818" i="1"/>
  <c r="Q818" i="1"/>
  <c r="S816" i="1"/>
  <c r="R816" i="1"/>
  <c r="Q816" i="1"/>
  <c r="S812" i="1"/>
  <c r="S809" i="1" s="1"/>
  <c r="R812" i="1"/>
  <c r="R809" i="1" s="1"/>
  <c r="Q812" i="1"/>
  <c r="Q809" i="1" s="1"/>
  <c r="S807" i="1"/>
  <c r="R807" i="1"/>
  <c r="Q807" i="1"/>
  <c r="S805" i="1"/>
  <c r="R805" i="1"/>
  <c r="Q805" i="1"/>
  <c r="S802" i="1"/>
  <c r="R802" i="1"/>
  <c r="R801" i="1" s="1"/>
  <c r="Q802" i="1"/>
  <c r="Q801" i="1" s="1"/>
  <c r="S799" i="1"/>
  <c r="R799" i="1"/>
  <c r="Q799" i="1"/>
  <c r="S797" i="1"/>
  <c r="R797" i="1"/>
  <c r="Q797" i="1"/>
  <c r="S794" i="1"/>
  <c r="R794" i="1"/>
  <c r="R793" i="1" s="1"/>
  <c r="Q794" i="1"/>
  <c r="Q793" i="1" s="1"/>
  <c r="S791" i="1"/>
  <c r="S790" i="1" s="1"/>
  <c r="R791" i="1"/>
  <c r="Q791" i="1"/>
  <c r="S788" i="1"/>
  <c r="S787" i="1" s="1"/>
  <c r="R788" i="1"/>
  <c r="R787" i="1" s="1"/>
  <c r="Q788" i="1"/>
  <c r="S785" i="1"/>
  <c r="S780" i="1" s="1"/>
  <c r="R785" i="1"/>
  <c r="R780" i="1" s="1"/>
  <c r="Q785" i="1"/>
  <c r="Q780" i="1" s="1"/>
  <c r="S775" i="1"/>
  <c r="R775" i="1"/>
  <c r="Q775" i="1"/>
  <c r="S773" i="1"/>
  <c r="R773" i="1"/>
  <c r="Q773" i="1"/>
  <c r="S771" i="1"/>
  <c r="R771" i="1"/>
  <c r="Q771" i="1"/>
  <c r="S768" i="1"/>
  <c r="S767" i="1" s="1"/>
  <c r="R768" i="1"/>
  <c r="R767" i="1" s="1"/>
  <c r="Q768" i="1"/>
  <c r="S765" i="1"/>
  <c r="R765" i="1"/>
  <c r="R764" i="1" s="1"/>
  <c r="Q765" i="1"/>
  <c r="Q764" i="1" s="1"/>
  <c r="S762" i="1"/>
  <c r="R762" i="1"/>
  <c r="Q762" i="1"/>
  <c r="Q761" i="1" s="1"/>
  <c r="S759" i="1"/>
  <c r="S758" i="1" s="1"/>
  <c r="R759" i="1"/>
  <c r="Q759" i="1"/>
  <c r="S754" i="1"/>
  <c r="R754" i="1"/>
  <c r="Q754" i="1"/>
  <c r="S752" i="1"/>
  <c r="R752" i="1"/>
  <c r="Q752" i="1"/>
  <c r="S749" i="1"/>
  <c r="R749" i="1"/>
  <c r="R748" i="1" s="1"/>
  <c r="Q749" i="1"/>
  <c r="S746" i="1"/>
  <c r="S745" i="1" s="1"/>
  <c r="R746" i="1"/>
  <c r="R745" i="1" s="1"/>
  <c r="Q746" i="1"/>
  <c r="Q745" i="1" s="1"/>
  <c r="S743" i="1"/>
  <c r="R743" i="1"/>
  <c r="Q743" i="1"/>
  <c r="S741" i="1"/>
  <c r="R741" i="1"/>
  <c r="Q741" i="1"/>
  <c r="S739" i="1"/>
  <c r="R739" i="1"/>
  <c r="Q739" i="1"/>
  <c r="S736" i="1"/>
  <c r="R736" i="1"/>
  <c r="R735" i="1" s="1"/>
  <c r="Q736" i="1"/>
  <c r="Q735" i="1" s="1"/>
  <c r="S731" i="1"/>
  <c r="R731" i="1"/>
  <c r="Q731" i="1"/>
  <c r="S729" i="1"/>
  <c r="R729" i="1"/>
  <c r="Q729" i="1"/>
  <c r="S725" i="1"/>
  <c r="S722" i="1" s="1"/>
  <c r="R725" i="1"/>
  <c r="Q725" i="1"/>
  <c r="S715" i="1"/>
  <c r="R715" i="1"/>
  <c r="Q715" i="1"/>
  <c r="S713" i="1"/>
  <c r="R713" i="1"/>
  <c r="Q713" i="1"/>
  <c r="S710" i="1"/>
  <c r="S709" i="1" s="1"/>
  <c r="R710" i="1"/>
  <c r="Q710" i="1"/>
  <c r="S707" i="1"/>
  <c r="R707" i="1"/>
  <c r="R706" i="1" s="1"/>
  <c r="Q707" i="1"/>
  <c r="S701" i="1"/>
  <c r="R701" i="1"/>
  <c r="Q701" i="1"/>
  <c r="S699" i="1"/>
  <c r="R699" i="1"/>
  <c r="Q699" i="1"/>
  <c r="S696" i="1"/>
  <c r="S695" i="1" s="1"/>
  <c r="R696" i="1"/>
  <c r="Q696" i="1"/>
  <c r="Q695" i="1" s="1"/>
  <c r="S691" i="1"/>
  <c r="R691" i="1"/>
  <c r="Q691" i="1"/>
  <c r="S689" i="1"/>
  <c r="R689" i="1"/>
  <c r="Q689" i="1"/>
  <c r="S686" i="1"/>
  <c r="R686" i="1"/>
  <c r="Q686" i="1"/>
  <c r="Q685" i="1" s="1"/>
  <c r="S683" i="1"/>
  <c r="S682" i="1" s="1"/>
  <c r="R683" i="1"/>
  <c r="R682" i="1" s="1"/>
  <c r="Q683" i="1"/>
  <c r="Q682" i="1" s="1"/>
  <c r="S680" i="1"/>
  <c r="S679" i="1" s="1"/>
  <c r="R680" i="1"/>
  <c r="Q680" i="1"/>
  <c r="Q677" i="1"/>
  <c r="S676" i="1"/>
  <c r="R676" i="1"/>
  <c r="S673" i="1"/>
  <c r="R673" i="1"/>
  <c r="Q673" i="1"/>
  <c r="S671" i="1"/>
  <c r="R671" i="1"/>
  <c r="Q671" i="1"/>
  <c r="S668" i="1"/>
  <c r="S667" i="1" s="1"/>
  <c r="R668" i="1"/>
  <c r="R667" i="1" s="1"/>
  <c r="Q668" i="1"/>
  <c r="S665" i="1"/>
  <c r="S664" i="1" s="1"/>
  <c r="R665" i="1"/>
  <c r="R664" i="1" s="1"/>
  <c r="Q665" i="1"/>
  <c r="S662" i="1"/>
  <c r="S661" i="1" s="1"/>
  <c r="R662" i="1"/>
  <c r="R661" i="1" s="1"/>
  <c r="Q662" i="1"/>
  <c r="Q661" i="1" s="1"/>
  <c r="S659" i="1"/>
  <c r="R659" i="1"/>
  <c r="R658" i="1" s="1"/>
  <c r="Q659" i="1"/>
  <c r="S656" i="1"/>
  <c r="R656" i="1"/>
  <c r="Q656" i="1"/>
  <c r="S648" i="1"/>
  <c r="R648" i="1"/>
  <c r="R647" i="1" s="1"/>
  <c r="Q648" i="1"/>
  <c r="Q647" i="1" s="1"/>
  <c r="S645" i="1"/>
  <c r="S644" i="1" s="1"/>
  <c r="R645" i="1"/>
  <c r="Q645" i="1"/>
  <c r="Q644" i="1" s="1"/>
  <c r="S628" i="1"/>
  <c r="R628" i="1"/>
  <c r="R627" i="1" s="1"/>
  <c r="R623" i="1" s="1"/>
  <c r="Q628" i="1"/>
  <c r="S617" i="1"/>
  <c r="S616" i="1" s="1"/>
  <c r="R617" i="1"/>
  <c r="R616" i="1" s="1"/>
  <c r="Q617" i="1"/>
  <c r="Q616" i="1" s="1"/>
  <c r="S614" i="1"/>
  <c r="R614" i="1"/>
  <c r="R613" i="1" s="1"/>
  <c r="Q614" i="1"/>
  <c r="S611" i="1"/>
  <c r="S610" i="1" s="1"/>
  <c r="R611" i="1"/>
  <c r="Q611" i="1"/>
  <c r="S608" i="1"/>
  <c r="S607" i="1" s="1"/>
  <c r="R608" i="1"/>
  <c r="R607" i="1" s="1"/>
  <c r="Q608" i="1"/>
  <c r="S600" i="1"/>
  <c r="S599" i="1" s="1"/>
  <c r="R600" i="1"/>
  <c r="Q600" i="1"/>
  <c r="S595" i="1"/>
  <c r="R595" i="1"/>
  <c r="R594" i="1" s="1"/>
  <c r="R593" i="1" s="1"/>
  <c r="Q595" i="1"/>
  <c r="Q594" i="1" s="1"/>
  <c r="S581" i="1"/>
  <c r="S580" i="1" s="1"/>
  <c r="R581" i="1"/>
  <c r="R580" i="1" s="1"/>
  <c r="Q581" i="1"/>
  <c r="S574" i="1"/>
  <c r="R574" i="1"/>
  <c r="Q574" i="1"/>
  <c r="Q569" i="1" s="1"/>
  <c r="S567" i="1"/>
  <c r="S566" i="1" s="1"/>
  <c r="R567" i="1"/>
  <c r="Q567" i="1"/>
  <c r="Q566" i="1" s="1"/>
  <c r="S564" i="1"/>
  <c r="S563" i="1" s="1"/>
  <c r="R564" i="1"/>
  <c r="R563" i="1" s="1"/>
  <c r="Q564" i="1"/>
  <c r="S561" i="1"/>
  <c r="S560" i="1" s="1"/>
  <c r="R561" i="1"/>
  <c r="R560" i="1" s="1"/>
  <c r="Q561" i="1"/>
  <c r="Q560" i="1" s="1"/>
  <c r="S558" i="1"/>
  <c r="R558" i="1"/>
  <c r="Q558" i="1"/>
  <c r="Q557" i="1" s="1"/>
  <c r="S550" i="1"/>
  <c r="S549" i="1" s="1"/>
  <c r="S548" i="1" s="1"/>
  <c r="R550" i="1"/>
  <c r="R549" i="1" s="1"/>
  <c r="R548" i="1" s="1"/>
  <c r="Q550" i="1"/>
  <c r="Q549" i="1" s="1"/>
  <c r="Q548" i="1" s="1"/>
  <c r="S542" i="1"/>
  <c r="R542" i="1"/>
  <c r="Q542" i="1"/>
  <c r="S540" i="1"/>
  <c r="R540" i="1"/>
  <c r="Q540" i="1"/>
  <c r="S524" i="1"/>
  <c r="R524" i="1"/>
  <c r="R523" i="1" s="1"/>
  <c r="R522" i="1" s="1"/>
  <c r="Q524" i="1"/>
  <c r="S519" i="1"/>
  <c r="S518" i="1" s="1"/>
  <c r="S517" i="1" s="1"/>
  <c r="R519" i="1"/>
  <c r="R518" i="1" s="1"/>
  <c r="Q519" i="1"/>
  <c r="Q518" i="1" s="1"/>
  <c r="Q517" i="1" s="1"/>
  <c r="S514" i="1"/>
  <c r="S513" i="1" s="1"/>
  <c r="R514" i="1"/>
  <c r="R513" i="1" s="1"/>
  <c r="R512" i="1" s="1"/>
  <c r="Q514" i="1"/>
  <c r="S509" i="1"/>
  <c r="S508" i="1" s="1"/>
  <c r="S507" i="1" s="1"/>
  <c r="R509" i="1"/>
  <c r="Q509" i="1"/>
  <c r="Q508" i="1" s="1"/>
  <c r="Q507" i="1" s="1"/>
  <c r="S505" i="1"/>
  <c r="R505" i="1"/>
  <c r="Q505" i="1"/>
  <c r="S503" i="1"/>
  <c r="R503" i="1"/>
  <c r="Q503" i="1"/>
  <c r="S497" i="1"/>
  <c r="S496" i="1" s="1"/>
  <c r="R497" i="1"/>
  <c r="Q497" i="1"/>
  <c r="Q496" i="1" s="1"/>
  <c r="Q495" i="1" s="1"/>
  <c r="S489" i="1"/>
  <c r="R489" i="1"/>
  <c r="R488" i="1" s="1"/>
  <c r="Q489" i="1"/>
  <c r="Q488" i="1" s="1"/>
  <c r="S486" i="1"/>
  <c r="S485" i="1" s="1"/>
  <c r="R486" i="1"/>
  <c r="Q486" i="1"/>
  <c r="Q485" i="1" s="1"/>
  <c r="S483" i="1"/>
  <c r="R483" i="1"/>
  <c r="Q483" i="1"/>
  <c r="S481" i="1"/>
  <c r="R481" i="1"/>
  <c r="Q481" i="1"/>
  <c r="S478" i="1"/>
  <c r="S477" i="1" s="1"/>
  <c r="R478" i="1"/>
  <c r="R477" i="1" s="1"/>
  <c r="Q478" i="1"/>
  <c r="S475" i="1"/>
  <c r="S474" i="1" s="1"/>
  <c r="R475" i="1"/>
  <c r="R474" i="1" s="1"/>
  <c r="Q475" i="1"/>
  <c r="Q474" i="1" s="1"/>
  <c r="S472" i="1"/>
  <c r="R472" i="1"/>
  <c r="R471" i="1" s="1"/>
  <c r="Q472" i="1"/>
  <c r="Q471" i="1" s="1"/>
  <c r="S469" i="1"/>
  <c r="S468" i="1" s="1"/>
  <c r="R469" i="1"/>
  <c r="Q469" i="1"/>
  <c r="Q468" i="1" s="1"/>
  <c r="S466" i="1"/>
  <c r="S465" i="1" s="1"/>
  <c r="R466" i="1"/>
  <c r="R465" i="1" s="1"/>
  <c r="Q466" i="1"/>
  <c r="S463" i="1"/>
  <c r="R463" i="1"/>
  <c r="Q463" i="1"/>
  <c r="S461" i="1"/>
  <c r="R461" i="1"/>
  <c r="Q461" i="1"/>
  <c r="S452" i="1"/>
  <c r="S451" i="1" s="1"/>
  <c r="R452" i="1"/>
  <c r="Q452" i="1"/>
  <c r="S449" i="1"/>
  <c r="R449" i="1"/>
  <c r="R448" i="1" s="1"/>
  <c r="Q449" i="1"/>
  <c r="S442" i="1"/>
  <c r="S441" i="1" s="1"/>
  <c r="R442" i="1"/>
  <c r="Q442" i="1"/>
  <c r="S431" i="1"/>
  <c r="S430" i="1" s="1"/>
  <c r="R431" i="1"/>
  <c r="R430" i="1" s="1"/>
  <c r="Q431" i="1"/>
  <c r="Q430" i="1" s="1"/>
  <c r="S424" i="1"/>
  <c r="S423" i="1" s="1"/>
  <c r="R424" i="1"/>
  <c r="R423" i="1" s="1"/>
  <c r="Q424" i="1"/>
  <c r="Q423" i="1" s="1"/>
  <c r="S421" i="1"/>
  <c r="R421" i="1"/>
  <c r="R420" i="1" s="1"/>
  <c r="Q421" i="1"/>
  <c r="S412" i="1"/>
  <c r="R412" i="1"/>
  <c r="R411" i="1" s="1"/>
  <c r="Q412" i="1"/>
  <c r="Q411" i="1" s="1"/>
  <c r="S404" i="1"/>
  <c r="R404" i="1"/>
  <c r="Q404" i="1"/>
  <c r="S402" i="1"/>
  <c r="R402" i="1"/>
  <c r="Q402" i="1"/>
  <c r="S399" i="1"/>
  <c r="R399" i="1"/>
  <c r="Q399" i="1"/>
  <c r="S397" i="1"/>
  <c r="R397" i="1"/>
  <c r="Q397" i="1"/>
  <c r="S389" i="1"/>
  <c r="S388" i="1" s="1"/>
  <c r="R389" i="1"/>
  <c r="R388" i="1" s="1"/>
  <c r="Q389" i="1"/>
  <c r="S386" i="1"/>
  <c r="R386" i="1"/>
  <c r="R385" i="1" s="1"/>
  <c r="Q386" i="1"/>
  <c r="Q385" i="1" s="1"/>
  <c r="S383" i="1"/>
  <c r="S382" i="1" s="1"/>
  <c r="R383" i="1"/>
  <c r="R382" i="1" s="1"/>
  <c r="Q383" i="1"/>
  <c r="Q382" i="1" s="1"/>
  <c r="S367" i="1"/>
  <c r="R367" i="1"/>
  <c r="R366" i="1" s="1"/>
  <c r="Q367" i="1"/>
  <c r="S364" i="1"/>
  <c r="R364" i="1"/>
  <c r="R363" i="1" s="1"/>
  <c r="Q364" i="1"/>
  <c r="S360" i="1"/>
  <c r="R360" i="1"/>
  <c r="Q360" i="1"/>
  <c r="S358" i="1"/>
  <c r="R358" i="1"/>
  <c r="Q358" i="1"/>
  <c r="S356" i="1"/>
  <c r="R356" i="1"/>
  <c r="Q356" i="1"/>
  <c r="S353" i="1"/>
  <c r="S352" i="1" s="1"/>
  <c r="R353" i="1"/>
  <c r="Q353" i="1"/>
  <c r="Q352" i="1" s="1"/>
  <c r="S350" i="1"/>
  <c r="R350" i="1"/>
  <c r="Q350" i="1"/>
  <c r="S348" i="1"/>
  <c r="R348" i="1"/>
  <c r="Q348" i="1"/>
  <c r="S346" i="1"/>
  <c r="R346" i="1"/>
  <c r="Q346" i="1"/>
  <c r="S336" i="1"/>
  <c r="S335" i="1" s="1"/>
  <c r="S334" i="1" s="1"/>
  <c r="R336" i="1"/>
  <c r="R335" i="1" s="1"/>
  <c r="Q336" i="1"/>
  <c r="Q335" i="1" s="1"/>
  <c r="Q334" i="1" s="1"/>
  <c r="S331" i="1"/>
  <c r="S330" i="1" s="1"/>
  <c r="R331" i="1"/>
  <c r="R330" i="1" s="1"/>
  <c r="Q331" i="1"/>
  <c r="S328" i="1"/>
  <c r="R328" i="1"/>
  <c r="R327" i="1" s="1"/>
  <c r="Q328" i="1"/>
  <c r="Q327" i="1" s="1"/>
  <c r="S325" i="1"/>
  <c r="R325" i="1"/>
  <c r="R322" i="1" s="1"/>
  <c r="Q325" i="1"/>
  <c r="S320" i="1"/>
  <c r="S319" i="1" s="1"/>
  <c r="R320" i="1"/>
  <c r="Q320" i="1"/>
  <c r="Q319" i="1" s="1"/>
  <c r="S314" i="1"/>
  <c r="R314" i="1"/>
  <c r="Q314" i="1"/>
  <c r="S312" i="1"/>
  <c r="R312" i="1"/>
  <c r="Q312" i="1"/>
  <c r="S309" i="1"/>
  <c r="S308" i="1" s="1"/>
  <c r="R309" i="1"/>
  <c r="Q309" i="1"/>
  <c r="S303" i="1"/>
  <c r="S302" i="1" s="1"/>
  <c r="R303" i="1"/>
  <c r="R302" i="1" s="1"/>
  <c r="Q303" i="1"/>
  <c r="S297" i="1"/>
  <c r="R297" i="1"/>
  <c r="R296" i="1" s="1"/>
  <c r="Q297" i="1"/>
  <c r="Q296" i="1" s="1"/>
  <c r="S289" i="1"/>
  <c r="S288" i="1" s="1"/>
  <c r="R289" i="1"/>
  <c r="R288" i="1" s="1"/>
  <c r="Q289" i="1"/>
  <c r="S286" i="1"/>
  <c r="R286" i="1"/>
  <c r="R285" i="1" s="1"/>
  <c r="Q286" i="1"/>
  <c r="Q285" i="1" s="1"/>
  <c r="S283" i="1"/>
  <c r="R283" i="1"/>
  <c r="Q283" i="1"/>
  <c r="Q282" i="1" s="1"/>
  <c r="S279" i="1"/>
  <c r="R279" i="1"/>
  <c r="R278" i="1" s="1"/>
  <c r="Q279" i="1"/>
  <c r="Q278" i="1" s="1"/>
  <c r="S276" i="1"/>
  <c r="R276" i="1"/>
  <c r="Q276" i="1"/>
  <c r="Q275" i="1" s="1"/>
  <c r="S273" i="1"/>
  <c r="S272" i="1" s="1"/>
  <c r="R273" i="1"/>
  <c r="Q273" i="1"/>
  <c r="S270" i="1"/>
  <c r="S269" i="1" s="1"/>
  <c r="R270" i="1"/>
  <c r="R269" i="1" s="1"/>
  <c r="Q270" i="1"/>
  <c r="Q266" i="1"/>
  <c r="S260" i="1"/>
  <c r="R260" i="1"/>
  <c r="R259" i="1" s="1"/>
  <c r="Q260" i="1"/>
  <c r="Q259" i="1" s="1"/>
  <c r="S254" i="1"/>
  <c r="R254" i="1"/>
  <c r="Q254" i="1"/>
  <c r="Q253" i="1" s="1"/>
  <c r="Q263" i="1"/>
  <c r="S251" i="1"/>
  <c r="R251" i="1"/>
  <c r="R250" i="1" s="1"/>
  <c r="Q251" i="1"/>
  <c r="Q250" i="1" s="1"/>
  <c r="S248" i="1"/>
  <c r="R248" i="1"/>
  <c r="Q248" i="1"/>
  <c r="Q247" i="1" s="1"/>
  <c r="Q245" i="1"/>
  <c r="S238" i="1"/>
  <c r="S237" i="1" s="1"/>
  <c r="R238" i="1"/>
  <c r="Q238" i="1"/>
  <c r="S229" i="1"/>
  <c r="S228" i="1" s="1"/>
  <c r="R229" i="1"/>
  <c r="R228" i="1" s="1"/>
  <c r="Q229" i="1"/>
  <c r="S235" i="1"/>
  <c r="R235" i="1"/>
  <c r="R234" i="1" s="1"/>
  <c r="Q235" i="1"/>
  <c r="S226" i="1"/>
  <c r="R226" i="1"/>
  <c r="Q226" i="1"/>
  <c r="Q225" i="1" s="1"/>
  <c r="S223" i="1"/>
  <c r="S222" i="1" s="1"/>
  <c r="R223" i="1"/>
  <c r="Q223" i="1"/>
  <c r="S220" i="1"/>
  <c r="S219" i="1" s="1"/>
  <c r="R220" i="1"/>
  <c r="R219" i="1" s="1"/>
  <c r="Q220" i="1"/>
  <c r="S217" i="1"/>
  <c r="R217" i="1"/>
  <c r="R216" i="1" s="1"/>
  <c r="Q217" i="1"/>
  <c r="Q216" i="1" s="1"/>
  <c r="S208" i="1"/>
  <c r="R208" i="1"/>
  <c r="Q208" i="1"/>
  <c r="S206" i="1"/>
  <c r="R206" i="1"/>
  <c r="Q206" i="1"/>
  <c r="S203" i="1"/>
  <c r="R203" i="1"/>
  <c r="R202" i="1" s="1"/>
  <c r="Q203" i="1"/>
  <c r="Q202" i="1" s="1"/>
  <c r="S198" i="1"/>
  <c r="R198" i="1"/>
  <c r="Q198" i="1"/>
  <c r="S196" i="1"/>
  <c r="R196" i="1"/>
  <c r="Q196" i="1"/>
  <c r="S192" i="1"/>
  <c r="R192" i="1"/>
  <c r="R191" i="1" s="1"/>
  <c r="Q192" i="1"/>
  <c r="Q191" i="1" s="1"/>
  <c r="S189" i="1"/>
  <c r="R189" i="1"/>
  <c r="Q189" i="1"/>
  <c r="Q188" i="1" s="1"/>
  <c r="S186" i="1"/>
  <c r="S185" i="1" s="1"/>
  <c r="R186" i="1"/>
  <c r="Q186" i="1"/>
  <c r="S183" i="1"/>
  <c r="S182" i="1" s="1"/>
  <c r="R183" i="1"/>
  <c r="R182" i="1" s="1"/>
  <c r="Q183" i="1"/>
  <c r="S180" i="1"/>
  <c r="S179" i="1" s="1"/>
  <c r="R180" i="1"/>
  <c r="R179" i="1" s="1"/>
  <c r="Q180" i="1"/>
  <c r="Q179" i="1" s="1"/>
  <c r="S177" i="1"/>
  <c r="R177" i="1"/>
  <c r="R176" i="1" s="1"/>
  <c r="Q177" i="1"/>
  <c r="Q176" i="1" s="1"/>
  <c r="S174" i="1"/>
  <c r="S173" i="1" s="1"/>
  <c r="R174" i="1"/>
  <c r="Q174" i="1"/>
  <c r="S167" i="1"/>
  <c r="R167" i="1"/>
  <c r="Q167" i="1"/>
  <c r="S164" i="1"/>
  <c r="R164" i="1"/>
  <c r="Q164" i="1"/>
  <c r="S162" i="1"/>
  <c r="R162" i="1"/>
  <c r="Q162" i="1"/>
  <c r="S151" i="1"/>
  <c r="R151" i="1"/>
  <c r="Q151" i="1"/>
  <c r="S148" i="1"/>
  <c r="R148" i="1"/>
  <c r="Q148" i="1"/>
  <c r="S146" i="1"/>
  <c r="R146" i="1"/>
  <c r="Q146" i="1"/>
  <c r="S131" i="1"/>
  <c r="R131" i="1"/>
  <c r="R130" i="1" s="1"/>
  <c r="Q131" i="1"/>
  <c r="Q130" i="1" s="1"/>
  <c r="S128" i="1"/>
  <c r="S127" i="1" s="1"/>
  <c r="R128" i="1"/>
  <c r="Q128" i="1"/>
  <c r="S125" i="1"/>
  <c r="S124" i="1" s="1"/>
  <c r="R125" i="1"/>
  <c r="R124" i="1" s="1"/>
  <c r="Q125" i="1"/>
  <c r="S116" i="1"/>
  <c r="R116" i="1"/>
  <c r="R115" i="1" s="1"/>
  <c r="Q116" i="1"/>
  <c r="Q115" i="1" s="1"/>
  <c r="S113" i="1"/>
  <c r="S108" i="1" s="1"/>
  <c r="R113" i="1"/>
  <c r="R108" i="1" s="1"/>
  <c r="Q113" i="1"/>
  <c r="Q108" i="1" s="1"/>
  <c r="S99" i="1"/>
  <c r="R99" i="1"/>
  <c r="Q99" i="1"/>
  <c r="Q98" i="1" s="1"/>
  <c r="S93" i="1"/>
  <c r="S92" i="1" s="1"/>
  <c r="R93" i="1"/>
  <c r="Q93" i="1"/>
  <c r="S90" i="1"/>
  <c r="S87" i="1"/>
  <c r="R87" i="1"/>
  <c r="Q87" i="1"/>
  <c r="Q86" i="1" s="1"/>
  <c r="S81" i="1"/>
  <c r="R81" i="1"/>
  <c r="Q81" i="1"/>
  <c r="S78" i="1"/>
  <c r="S77" i="1" s="1"/>
  <c r="R78" i="1"/>
  <c r="R77" i="1" s="1"/>
  <c r="Q78" i="1"/>
  <c r="S75" i="1"/>
  <c r="R75" i="1"/>
  <c r="Q75" i="1"/>
  <c r="Q74" i="1" s="1"/>
  <c r="S66" i="1"/>
  <c r="R66" i="1"/>
  <c r="Q66" i="1"/>
  <c r="Q65" i="1" s="1"/>
  <c r="S63" i="1"/>
  <c r="S62" i="1" s="1"/>
  <c r="R63" i="1"/>
  <c r="Q63" i="1"/>
  <c r="S57" i="1"/>
  <c r="R57" i="1"/>
  <c r="R56" i="1" s="1"/>
  <c r="Q57" i="1"/>
  <c r="S54" i="1"/>
  <c r="S53" i="1" s="1"/>
  <c r="R54" i="1"/>
  <c r="R53" i="1" s="1"/>
  <c r="Q54" i="1"/>
  <c r="Q53" i="1" s="1"/>
  <c r="S51" i="1"/>
  <c r="R51" i="1"/>
  <c r="R50" i="1" s="1"/>
  <c r="Q51" i="1"/>
  <c r="Q50" i="1" s="1"/>
  <c r="S48" i="1"/>
  <c r="R48" i="1"/>
  <c r="S45" i="1"/>
  <c r="S44" i="1" s="1"/>
  <c r="R45" i="1"/>
  <c r="Q45" i="1"/>
  <c r="S38" i="1"/>
  <c r="R38" i="1"/>
  <c r="Q38" i="1"/>
  <c r="Q37" i="1" s="1"/>
  <c r="S35" i="1"/>
  <c r="R35" i="1"/>
  <c r="Q35" i="1"/>
  <c r="S32" i="1"/>
  <c r="R32" i="1"/>
  <c r="R31" i="1" s="1"/>
  <c r="Q32" i="1"/>
  <c r="S29" i="1"/>
  <c r="S28" i="1" s="1"/>
  <c r="R29" i="1"/>
  <c r="Q29" i="1"/>
  <c r="Q28" i="1" s="1"/>
  <c r="S23" i="1"/>
  <c r="S22" i="1" s="1"/>
  <c r="R23" i="1"/>
  <c r="R22" i="1" s="1"/>
  <c r="Q23" i="1"/>
  <c r="S20" i="1"/>
  <c r="S19" i="1" s="1"/>
  <c r="R20" i="1"/>
  <c r="Q20" i="1"/>
  <c r="Q19" i="1" s="1"/>
  <c r="S751" i="1" l="1"/>
  <c r="Q311" i="1"/>
  <c r="S460" i="1"/>
  <c r="Q698" i="1"/>
  <c r="Q694" i="1" s="1"/>
  <c r="R751" i="1"/>
  <c r="S712" i="1"/>
  <c r="R401" i="1"/>
  <c r="R376" i="1"/>
  <c r="Q355" i="1"/>
  <c r="Q396" i="1"/>
  <c r="Q712" i="1"/>
  <c r="Q751" i="1"/>
  <c r="R712" i="1"/>
  <c r="S670" i="1"/>
  <c r="R205" i="1"/>
  <c r="Q828" i="1"/>
  <c r="S480" i="1"/>
  <c r="S770" i="1"/>
  <c r="Q195" i="1"/>
  <c r="R688" i="1"/>
  <c r="R796" i="1"/>
  <c r="R738" i="1"/>
  <c r="S145" i="1"/>
  <c r="S139" i="1" s="1"/>
  <c r="R460" i="1"/>
  <c r="S539" i="1"/>
  <c r="S538" i="1" s="1"/>
  <c r="Q796" i="1"/>
  <c r="R804" i="1"/>
  <c r="Q161" i="1"/>
  <c r="Q160" i="1" s="1"/>
  <c r="Q205" i="1"/>
  <c r="Q401" i="1"/>
  <c r="Q502" i="1"/>
  <c r="Q501" i="1" s="1"/>
  <c r="R161" i="1"/>
  <c r="R160" i="1" s="1"/>
  <c r="Q322" i="1"/>
  <c r="S420" i="1"/>
  <c r="S448" i="1"/>
  <c r="S447" i="1" s="1"/>
  <c r="R396" i="1"/>
  <c r="R395" i="1" s="1"/>
  <c r="R557" i="1"/>
  <c r="R569" i="1"/>
  <c r="S598" i="1"/>
  <c r="R670" i="1"/>
  <c r="R655" i="1" s="1"/>
  <c r="Q523" i="1"/>
  <c r="Q522" i="1" s="1"/>
  <c r="Q599" i="1"/>
  <c r="Q598" i="1" s="1"/>
  <c r="Q627" i="1"/>
  <c r="Q623" i="1" s="1"/>
  <c r="Q658" i="1"/>
  <c r="S706" i="1"/>
  <c r="Q709" i="1"/>
  <c r="S748" i="1"/>
  <c r="R728" i="1"/>
  <c r="R74" i="1"/>
  <c r="Q31" i="1"/>
  <c r="R19" i="1"/>
  <c r="Q823" i="1"/>
  <c r="S820" i="1"/>
  <c r="S815" i="1"/>
  <c r="S804" i="1"/>
  <c r="Q728" i="1"/>
  <c r="Q722" i="1"/>
  <c r="Q688" i="1"/>
  <c r="Q679" i="1"/>
  <c r="Q676" i="1"/>
  <c r="Q613" i="1"/>
  <c r="Q610" i="1"/>
  <c r="Q580" i="1"/>
  <c r="Q451" i="1"/>
  <c r="Q366" i="1"/>
  <c r="Q363" i="1"/>
  <c r="Q345" i="1"/>
  <c r="Q234" i="1"/>
  <c r="S80" i="1"/>
  <c r="S56" i="1"/>
  <c r="R47" i="1"/>
  <c r="R34" i="1"/>
  <c r="S34" i="1"/>
  <c r="S47" i="1"/>
  <c r="R62" i="1"/>
  <c r="R308" i="1"/>
  <c r="S37" i="1"/>
  <c r="Q48" i="1"/>
  <c r="S50" i="1"/>
  <c r="R92" i="1"/>
  <c r="Q124" i="1"/>
  <c r="Q145" i="1"/>
  <c r="Q139" i="1" s="1"/>
  <c r="R173" i="1"/>
  <c r="S195" i="1"/>
  <c r="S202" i="1"/>
  <c r="S205" i="1"/>
  <c r="Q219" i="1"/>
  <c r="S225" i="1"/>
  <c r="Q228" i="1"/>
  <c r="Q244" i="1"/>
  <c r="S245" i="1"/>
  <c r="Q262" i="1"/>
  <c r="S263" i="1"/>
  <c r="R272" i="1"/>
  <c r="R441" i="1"/>
  <c r="Q563" i="1"/>
  <c r="S613" i="1"/>
  <c r="S603" i="1" s="1"/>
  <c r="S161" i="1"/>
  <c r="S160" i="1" s="1"/>
  <c r="S176" i="1"/>
  <c r="R185" i="1"/>
  <c r="S31" i="1"/>
  <c r="Q56" i="1"/>
  <c r="S65" i="1"/>
  <c r="Q77" i="1"/>
  <c r="S86" i="1"/>
  <c r="S130" i="1"/>
  <c r="Q182" i="1"/>
  <c r="S188" i="1"/>
  <c r="R195" i="1"/>
  <c r="S247" i="1"/>
  <c r="S253" i="1"/>
  <c r="Q265" i="1"/>
  <c r="S266" i="1"/>
  <c r="S282" i="1"/>
  <c r="Q288" i="1"/>
  <c r="Q281" i="1" s="1"/>
  <c r="Q302" i="1"/>
  <c r="S311" i="1"/>
  <c r="S355" i="1"/>
  <c r="R80" i="1"/>
  <c r="R237" i="1"/>
  <c r="R496" i="1"/>
  <c r="Q22" i="1"/>
  <c r="R28" i="1"/>
  <c r="R44" i="1"/>
  <c r="R90" i="1"/>
  <c r="S98" i="1"/>
  <c r="R127" i="1"/>
  <c r="R107" i="1" s="1"/>
  <c r="R145" i="1"/>
  <c r="R139" i="1" s="1"/>
  <c r="R222" i="1"/>
  <c r="Q269" i="1"/>
  <c r="S275" i="1"/>
  <c r="S345" i="1"/>
  <c r="R416" i="1"/>
  <c r="Q34" i="1"/>
  <c r="R37" i="1"/>
  <c r="Q44" i="1"/>
  <c r="Q62" i="1"/>
  <c r="R65" i="1"/>
  <c r="S74" i="1"/>
  <c r="Q80" i="1"/>
  <c r="R86" i="1"/>
  <c r="S89" i="1"/>
  <c r="Q90" i="1"/>
  <c r="Q92" i="1"/>
  <c r="R98" i="1"/>
  <c r="S115" i="1"/>
  <c r="S107" i="1" s="1"/>
  <c r="Q127" i="1"/>
  <c r="Q173" i="1"/>
  <c r="Q185" i="1"/>
  <c r="R188" i="1"/>
  <c r="S191" i="1"/>
  <c r="S216" i="1"/>
  <c r="Q222" i="1"/>
  <c r="R225" i="1"/>
  <c r="S234" i="1"/>
  <c r="Q237" i="1"/>
  <c r="R245" i="1"/>
  <c r="R247" i="1"/>
  <c r="S250" i="1"/>
  <c r="R263" i="1"/>
  <c r="R253" i="1"/>
  <c r="S259" i="1"/>
  <c r="R266" i="1"/>
  <c r="Q272" i="1"/>
  <c r="R275" i="1"/>
  <c r="S278" i="1"/>
  <c r="R282" i="1"/>
  <c r="R281" i="1" s="1"/>
  <c r="S285" i="1"/>
  <c r="S296" i="1"/>
  <c r="Q308" i="1"/>
  <c r="R311" i="1"/>
  <c r="R334" i="1"/>
  <c r="R345" i="1"/>
  <c r="R355" i="1"/>
  <c r="Q420" i="1"/>
  <c r="Q416" i="1" s="1"/>
  <c r="R451" i="1"/>
  <c r="Q477" i="1"/>
  <c r="R485" i="1"/>
  <c r="S488" i="1"/>
  <c r="S495" i="1"/>
  <c r="R502" i="1"/>
  <c r="S322" i="1"/>
  <c r="Q330" i="1"/>
  <c r="R352" i="1"/>
  <c r="S363" i="1"/>
  <c r="Q388" i="1"/>
  <c r="Q376" i="1" s="1"/>
  <c r="Q448" i="1"/>
  <c r="Q460" i="1"/>
  <c r="R468" i="1"/>
  <c r="S471" i="1"/>
  <c r="Q480" i="1"/>
  <c r="S502" i="1"/>
  <c r="R599" i="1"/>
  <c r="S647" i="1"/>
  <c r="R319" i="1"/>
  <c r="Q465" i="1"/>
  <c r="R480" i="1"/>
  <c r="Q513" i="1"/>
  <c r="R517" i="1"/>
  <c r="S594" i="1"/>
  <c r="Q664" i="1"/>
  <c r="S327" i="1"/>
  <c r="S366" i="1"/>
  <c r="S385" i="1"/>
  <c r="S376" i="1" s="1"/>
  <c r="S396" i="1"/>
  <c r="S401" i="1"/>
  <c r="S411" i="1"/>
  <c r="S437" i="1"/>
  <c r="Q441" i="1"/>
  <c r="R508" i="1"/>
  <c r="S523" i="1"/>
  <c r="Q539" i="1"/>
  <c r="Q538" i="1" s="1"/>
  <c r="R610" i="1"/>
  <c r="R603" i="1" s="1"/>
  <c r="R644" i="1"/>
  <c r="S658" i="1"/>
  <c r="Q667" i="1"/>
  <c r="Q738" i="1"/>
  <c r="S738" i="1"/>
  <c r="S828" i="1"/>
  <c r="S557" i="1"/>
  <c r="S569" i="1"/>
  <c r="Q607" i="1"/>
  <c r="Q670" i="1"/>
  <c r="R679" i="1"/>
  <c r="Q706" i="1"/>
  <c r="S512" i="1"/>
  <c r="R539" i="1"/>
  <c r="R538" i="1" s="1"/>
  <c r="R566" i="1"/>
  <c r="Q593" i="1"/>
  <c r="S627" i="1"/>
  <c r="S623" i="1" s="1"/>
  <c r="Q643" i="1"/>
  <c r="S728" i="1"/>
  <c r="Q787" i="1"/>
  <c r="S685" i="1"/>
  <c r="S698" i="1"/>
  <c r="Q748" i="1"/>
  <c r="S761" i="1"/>
  <c r="Q767" i="1"/>
  <c r="Q770" i="1"/>
  <c r="S793" i="1"/>
  <c r="Q804" i="1"/>
  <c r="Q815" i="1"/>
  <c r="S823" i="1"/>
  <c r="R698" i="1"/>
  <c r="R790" i="1"/>
  <c r="R823" i="1"/>
  <c r="R828" i="1"/>
  <c r="R695" i="1"/>
  <c r="R709" i="1"/>
  <c r="R722" i="1"/>
  <c r="R758" i="1"/>
  <c r="R770" i="1"/>
  <c r="R815" i="1"/>
  <c r="R820" i="1"/>
  <c r="R685" i="1"/>
  <c r="S688" i="1"/>
  <c r="S735" i="1"/>
  <c r="Q758" i="1"/>
  <c r="R761" i="1"/>
  <c r="S764" i="1"/>
  <c r="Q790" i="1"/>
  <c r="S796" i="1"/>
  <c r="S801" i="1"/>
  <c r="Q820" i="1"/>
  <c r="N365" i="1"/>
  <c r="T365" i="1" s="1"/>
  <c r="Z365" i="1" s="1"/>
  <c r="AF365" i="1" s="1"/>
  <c r="AL365" i="1" s="1"/>
  <c r="AR365" i="1" s="1"/>
  <c r="AX365" i="1" s="1"/>
  <c r="O365" i="1"/>
  <c r="U365" i="1" s="1"/>
  <c r="AA365" i="1" s="1"/>
  <c r="AG365" i="1" s="1"/>
  <c r="AM365" i="1" s="1"/>
  <c r="AS365" i="1" s="1"/>
  <c r="AY365" i="1" s="1"/>
  <c r="P365" i="1"/>
  <c r="V365" i="1" s="1"/>
  <c r="AB365" i="1" s="1"/>
  <c r="AH365" i="1" s="1"/>
  <c r="AN365" i="1" s="1"/>
  <c r="AT365" i="1" s="1"/>
  <c r="AZ365" i="1" s="1"/>
  <c r="I364" i="1"/>
  <c r="I363" i="1" s="1"/>
  <c r="J364" i="1"/>
  <c r="J363" i="1" s="1"/>
  <c r="K364" i="1"/>
  <c r="K363" i="1" s="1"/>
  <c r="L364" i="1"/>
  <c r="L363" i="1" s="1"/>
  <c r="M364" i="1"/>
  <c r="M363" i="1" s="1"/>
  <c r="H364" i="1"/>
  <c r="H363" i="1" s="1"/>
  <c r="R705" i="1" l="1"/>
  <c r="Q705" i="1"/>
  <c r="S705" i="1"/>
  <c r="Q395" i="1"/>
  <c r="S395" i="1"/>
  <c r="S655" i="1"/>
  <c r="R339" i="1"/>
  <c r="R212" i="1"/>
  <c r="Q240" i="1"/>
  <c r="Q107" i="1"/>
  <c r="S212" i="1"/>
  <c r="R295" i="1"/>
  <c r="Q295" i="1"/>
  <c r="S295" i="1"/>
  <c r="Q212" i="1"/>
  <c r="Q556" i="1"/>
  <c r="Q603" i="1"/>
  <c r="P363" i="1"/>
  <c r="V363" i="1" s="1"/>
  <c r="AB363" i="1" s="1"/>
  <c r="AH363" i="1" s="1"/>
  <c r="AN363" i="1" s="1"/>
  <c r="AT363" i="1" s="1"/>
  <c r="AZ363" i="1" s="1"/>
  <c r="Q675" i="1"/>
  <c r="Q194" i="1"/>
  <c r="R556" i="1"/>
  <c r="S416" i="1"/>
  <c r="S415" i="1" s="1"/>
  <c r="O363" i="1"/>
  <c r="U363" i="1" s="1"/>
  <c r="AA363" i="1" s="1"/>
  <c r="AG363" i="1" s="1"/>
  <c r="AM363" i="1" s="1"/>
  <c r="AS363" i="1" s="1"/>
  <c r="AY363" i="1" s="1"/>
  <c r="S339" i="1"/>
  <c r="S281" i="1"/>
  <c r="Q339" i="1"/>
  <c r="P364" i="1"/>
  <c r="V364" i="1" s="1"/>
  <c r="AB364" i="1" s="1"/>
  <c r="AH364" i="1" s="1"/>
  <c r="AN364" i="1" s="1"/>
  <c r="AT364" i="1" s="1"/>
  <c r="AZ364" i="1" s="1"/>
  <c r="N363" i="1"/>
  <c r="T363" i="1" s="1"/>
  <c r="Z363" i="1" s="1"/>
  <c r="AF363" i="1" s="1"/>
  <c r="AL363" i="1" s="1"/>
  <c r="AR363" i="1" s="1"/>
  <c r="AX363" i="1" s="1"/>
  <c r="O364" i="1"/>
  <c r="U364" i="1" s="1"/>
  <c r="AA364" i="1" s="1"/>
  <c r="AG364" i="1" s="1"/>
  <c r="AM364" i="1" s="1"/>
  <c r="AS364" i="1" s="1"/>
  <c r="AY364" i="1" s="1"/>
  <c r="S40" i="1"/>
  <c r="R495" i="1"/>
  <c r="S265" i="1"/>
  <c r="R194" i="1"/>
  <c r="Q47" i="1"/>
  <c r="S556" i="1"/>
  <c r="S593" i="1"/>
  <c r="Q512" i="1"/>
  <c r="R598" i="1"/>
  <c r="S501" i="1"/>
  <c r="Q447" i="1"/>
  <c r="R501" i="1"/>
  <c r="R447" i="1"/>
  <c r="R244" i="1"/>
  <c r="R89" i="1"/>
  <c r="R40" i="1" s="1"/>
  <c r="R437" i="1"/>
  <c r="S262" i="1"/>
  <c r="S244" i="1"/>
  <c r="S18" i="1"/>
  <c r="Q437" i="1"/>
  <c r="R643" i="1"/>
  <c r="R507" i="1"/>
  <c r="R268" i="1"/>
  <c r="R262" i="1"/>
  <c r="Q172" i="1"/>
  <c r="Q89" i="1"/>
  <c r="S268" i="1"/>
  <c r="Q18" i="1"/>
  <c r="S522" i="1"/>
  <c r="Q268" i="1"/>
  <c r="R694" i="1"/>
  <c r="S694" i="1"/>
  <c r="S675" i="1"/>
  <c r="R675" i="1"/>
  <c r="Q655" i="1"/>
  <c r="R459" i="1"/>
  <c r="S643" i="1"/>
  <c r="Q500" i="1"/>
  <c r="Q459" i="1"/>
  <c r="S459" i="1"/>
  <c r="R265" i="1"/>
  <c r="R18" i="1"/>
  <c r="S172" i="1"/>
  <c r="S194" i="1"/>
  <c r="R172" i="1"/>
  <c r="N364" i="1"/>
  <c r="T364" i="1" s="1"/>
  <c r="Z364" i="1" s="1"/>
  <c r="AF364" i="1" s="1"/>
  <c r="AL364" i="1" s="1"/>
  <c r="AR364" i="1" s="1"/>
  <c r="AX364" i="1" s="1"/>
  <c r="L812" i="1"/>
  <c r="L809" i="1" s="1"/>
  <c r="O809" i="1" s="1"/>
  <c r="U809" i="1" s="1"/>
  <c r="AA809" i="1" s="1"/>
  <c r="AG809" i="1" s="1"/>
  <c r="AM809" i="1" s="1"/>
  <c r="AS809" i="1" s="1"/>
  <c r="AY809" i="1" s="1"/>
  <c r="M812" i="1"/>
  <c r="P812" i="1" s="1"/>
  <c r="V812" i="1" s="1"/>
  <c r="AB812" i="1" s="1"/>
  <c r="AH812" i="1" s="1"/>
  <c r="AN812" i="1" s="1"/>
  <c r="AT812" i="1" s="1"/>
  <c r="AZ812" i="1" s="1"/>
  <c r="K812" i="1"/>
  <c r="K809" i="1" s="1"/>
  <c r="N809" i="1" s="1"/>
  <c r="T809" i="1" s="1"/>
  <c r="Z809" i="1" s="1"/>
  <c r="AF809" i="1" s="1"/>
  <c r="AL809" i="1" s="1"/>
  <c r="AR809" i="1" s="1"/>
  <c r="AX809" i="1" s="1"/>
  <c r="N808" i="1"/>
  <c r="T808" i="1" s="1"/>
  <c r="Z808" i="1" s="1"/>
  <c r="AF808" i="1" s="1"/>
  <c r="AL808" i="1" s="1"/>
  <c r="AR808" i="1" s="1"/>
  <c r="AX808" i="1" s="1"/>
  <c r="O808" i="1"/>
  <c r="U808" i="1" s="1"/>
  <c r="AA808" i="1" s="1"/>
  <c r="AG808" i="1" s="1"/>
  <c r="AM808" i="1" s="1"/>
  <c r="AS808" i="1" s="1"/>
  <c r="AY808" i="1" s="1"/>
  <c r="P808" i="1"/>
  <c r="V808" i="1" s="1"/>
  <c r="AB808" i="1" s="1"/>
  <c r="AH808" i="1" s="1"/>
  <c r="AN808" i="1" s="1"/>
  <c r="AT808" i="1" s="1"/>
  <c r="AZ808" i="1" s="1"/>
  <c r="N814" i="1"/>
  <c r="T814" i="1" s="1"/>
  <c r="Z814" i="1" s="1"/>
  <c r="AF814" i="1" s="1"/>
  <c r="AL814" i="1" s="1"/>
  <c r="AR814" i="1" s="1"/>
  <c r="AX814" i="1" s="1"/>
  <c r="O814" i="1"/>
  <c r="U814" i="1" s="1"/>
  <c r="AA814" i="1" s="1"/>
  <c r="AG814" i="1" s="1"/>
  <c r="AM814" i="1" s="1"/>
  <c r="AS814" i="1" s="1"/>
  <c r="AY814" i="1" s="1"/>
  <c r="P814" i="1"/>
  <c r="V814" i="1" s="1"/>
  <c r="AB814" i="1" s="1"/>
  <c r="AH814" i="1" s="1"/>
  <c r="AN814" i="1" s="1"/>
  <c r="AT814" i="1" s="1"/>
  <c r="AZ814" i="1" s="1"/>
  <c r="L807" i="1"/>
  <c r="O807" i="1" s="1"/>
  <c r="U807" i="1" s="1"/>
  <c r="AA807" i="1" s="1"/>
  <c r="AG807" i="1" s="1"/>
  <c r="AM807" i="1" s="1"/>
  <c r="AS807" i="1" s="1"/>
  <c r="AY807" i="1" s="1"/>
  <c r="M807" i="1"/>
  <c r="P807" i="1" s="1"/>
  <c r="V807" i="1" s="1"/>
  <c r="AB807" i="1" s="1"/>
  <c r="AH807" i="1" s="1"/>
  <c r="AN807" i="1" s="1"/>
  <c r="AT807" i="1" s="1"/>
  <c r="AZ807" i="1" s="1"/>
  <c r="K807" i="1"/>
  <c r="N807" i="1" s="1"/>
  <c r="T807" i="1" s="1"/>
  <c r="Z807" i="1" s="1"/>
  <c r="AF807" i="1" s="1"/>
  <c r="AL807" i="1" s="1"/>
  <c r="AR807" i="1" s="1"/>
  <c r="AX807" i="1" s="1"/>
  <c r="N760" i="1"/>
  <c r="T760" i="1" s="1"/>
  <c r="Z760" i="1" s="1"/>
  <c r="AF760" i="1" s="1"/>
  <c r="AL760" i="1" s="1"/>
  <c r="AR760" i="1" s="1"/>
  <c r="AX760" i="1" s="1"/>
  <c r="O760" i="1"/>
  <c r="U760" i="1" s="1"/>
  <c r="AA760" i="1" s="1"/>
  <c r="AG760" i="1" s="1"/>
  <c r="AM760" i="1" s="1"/>
  <c r="AS760" i="1" s="1"/>
  <c r="AY760" i="1" s="1"/>
  <c r="P760" i="1"/>
  <c r="V760" i="1" s="1"/>
  <c r="AB760" i="1" s="1"/>
  <c r="AH760" i="1" s="1"/>
  <c r="AN760" i="1" s="1"/>
  <c r="AT760" i="1" s="1"/>
  <c r="AZ760" i="1" s="1"/>
  <c r="L759" i="1"/>
  <c r="L758" i="1" s="1"/>
  <c r="O758" i="1" s="1"/>
  <c r="U758" i="1" s="1"/>
  <c r="AA758" i="1" s="1"/>
  <c r="AG758" i="1" s="1"/>
  <c r="AM758" i="1" s="1"/>
  <c r="AS758" i="1" s="1"/>
  <c r="AY758" i="1" s="1"/>
  <c r="M759" i="1"/>
  <c r="M758" i="1" s="1"/>
  <c r="P758" i="1" s="1"/>
  <c r="V758" i="1" s="1"/>
  <c r="AB758" i="1" s="1"/>
  <c r="AH758" i="1" s="1"/>
  <c r="AN758" i="1" s="1"/>
  <c r="AT758" i="1" s="1"/>
  <c r="AZ758" i="1" s="1"/>
  <c r="K759" i="1"/>
  <c r="N759" i="1" s="1"/>
  <c r="T759" i="1" s="1"/>
  <c r="Z759" i="1" s="1"/>
  <c r="AF759" i="1" s="1"/>
  <c r="AL759" i="1" s="1"/>
  <c r="AR759" i="1" s="1"/>
  <c r="AX759" i="1" s="1"/>
  <c r="N726" i="1"/>
  <c r="T726" i="1" s="1"/>
  <c r="Z726" i="1" s="1"/>
  <c r="AF726" i="1" s="1"/>
  <c r="AL726" i="1" s="1"/>
  <c r="AR726" i="1" s="1"/>
  <c r="AX726" i="1" s="1"/>
  <c r="O726" i="1"/>
  <c r="U726" i="1" s="1"/>
  <c r="AA726" i="1" s="1"/>
  <c r="AG726" i="1" s="1"/>
  <c r="AM726" i="1" s="1"/>
  <c r="AS726" i="1" s="1"/>
  <c r="AY726" i="1" s="1"/>
  <c r="P726" i="1"/>
  <c r="V726" i="1" s="1"/>
  <c r="AB726" i="1" s="1"/>
  <c r="AH726" i="1" s="1"/>
  <c r="AN726" i="1" s="1"/>
  <c r="AT726" i="1" s="1"/>
  <c r="AZ726" i="1" s="1"/>
  <c r="L725" i="1"/>
  <c r="M725" i="1"/>
  <c r="K725" i="1"/>
  <c r="L691" i="1"/>
  <c r="O691" i="1" s="1"/>
  <c r="U691" i="1" s="1"/>
  <c r="AA691" i="1" s="1"/>
  <c r="AG691" i="1" s="1"/>
  <c r="AM691" i="1" s="1"/>
  <c r="AS691" i="1" s="1"/>
  <c r="AY691" i="1" s="1"/>
  <c r="M691" i="1"/>
  <c r="P691" i="1" s="1"/>
  <c r="V691" i="1" s="1"/>
  <c r="AB691" i="1" s="1"/>
  <c r="AH691" i="1" s="1"/>
  <c r="AN691" i="1" s="1"/>
  <c r="AT691" i="1" s="1"/>
  <c r="AZ691" i="1" s="1"/>
  <c r="L689" i="1"/>
  <c r="M689" i="1"/>
  <c r="P689" i="1" s="1"/>
  <c r="V689" i="1" s="1"/>
  <c r="AB689" i="1" s="1"/>
  <c r="AH689" i="1" s="1"/>
  <c r="AN689" i="1" s="1"/>
  <c r="AT689" i="1" s="1"/>
  <c r="AZ689" i="1" s="1"/>
  <c r="L686" i="1"/>
  <c r="L685" i="1" s="1"/>
  <c r="O685" i="1" s="1"/>
  <c r="U685" i="1" s="1"/>
  <c r="AA685" i="1" s="1"/>
  <c r="AG685" i="1" s="1"/>
  <c r="AM685" i="1" s="1"/>
  <c r="AS685" i="1" s="1"/>
  <c r="AY685" i="1" s="1"/>
  <c r="M686" i="1"/>
  <c r="M685" i="1" s="1"/>
  <c r="P685" i="1" s="1"/>
  <c r="V685" i="1" s="1"/>
  <c r="AB685" i="1" s="1"/>
  <c r="AH685" i="1" s="1"/>
  <c r="AN685" i="1" s="1"/>
  <c r="AT685" i="1" s="1"/>
  <c r="AZ685" i="1" s="1"/>
  <c r="L683" i="1"/>
  <c r="L682" i="1" s="1"/>
  <c r="O682" i="1" s="1"/>
  <c r="U682" i="1" s="1"/>
  <c r="AA682" i="1" s="1"/>
  <c r="AG682" i="1" s="1"/>
  <c r="AM682" i="1" s="1"/>
  <c r="AS682" i="1" s="1"/>
  <c r="AY682" i="1" s="1"/>
  <c r="M683" i="1"/>
  <c r="M682" i="1" s="1"/>
  <c r="P682" i="1" s="1"/>
  <c r="V682" i="1" s="1"/>
  <c r="AB682" i="1" s="1"/>
  <c r="AH682" i="1" s="1"/>
  <c r="AN682" i="1" s="1"/>
  <c r="AT682" i="1" s="1"/>
  <c r="AZ682" i="1" s="1"/>
  <c r="L680" i="1"/>
  <c r="L679" i="1" s="1"/>
  <c r="O679" i="1" s="1"/>
  <c r="U679" i="1" s="1"/>
  <c r="AA679" i="1" s="1"/>
  <c r="AG679" i="1" s="1"/>
  <c r="AM679" i="1" s="1"/>
  <c r="AS679" i="1" s="1"/>
  <c r="AY679" i="1" s="1"/>
  <c r="M680" i="1"/>
  <c r="P680" i="1" s="1"/>
  <c r="V680" i="1" s="1"/>
  <c r="AB680" i="1" s="1"/>
  <c r="AH680" i="1" s="1"/>
  <c r="AN680" i="1" s="1"/>
  <c r="AT680" i="1" s="1"/>
  <c r="AZ680" i="1" s="1"/>
  <c r="L676" i="1"/>
  <c r="M676" i="1"/>
  <c r="O677" i="1"/>
  <c r="U677" i="1" s="1"/>
  <c r="AA677" i="1" s="1"/>
  <c r="AG677" i="1" s="1"/>
  <c r="AM677" i="1" s="1"/>
  <c r="AS677" i="1" s="1"/>
  <c r="AY677" i="1" s="1"/>
  <c r="P677" i="1"/>
  <c r="V677" i="1" s="1"/>
  <c r="AB677" i="1" s="1"/>
  <c r="AH677" i="1" s="1"/>
  <c r="AN677" i="1" s="1"/>
  <c r="AT677" i="1" s="1"/>
  <c r="AZ677" i="1" s="1"/>
  <c r="N678" i="1"/>
  <c r="T678" i="1" s="1"/>
  <c r="Z678" i="1" s="1"/>
  <c r="AF678" i="1" s="1"/>
  <c r="AL678" i="1" s="1"/>
  <c r="AR678" i="1" s="1"/>
  <c r="AX678" i="1" s="1"/>
  <c r="O678" i="1"/>
  <c r="U678" i="1" s="1"/>
  <c r="AA678" i="1" s="1"/>
  <c r="AG678" i="1" s="1"/>
  <c r="AM678" i="1" s="1"/>
  <c r="AS678" i="1" s="1"/>
  <c r="AY678" i="1" s="1"/>
  <c r="P678" i="1"/>
  <c r="V678" i="1" s="1"/>
  <c r="AB678" i="1" s="1"/>
  <c r="AH678" i="1" s="1"/>
  <c r="AN678" i="1" s="1"/>
  <c r="AT678" i="1" s="1"/>
  <c r="AZ678" i="1" s="1"/>
  <c r="N681" i="1"/>
  <c r="T681" i="1" s="1"/>
  <c r="Z681" i="1" s="1"/>
  <c r="AF681" i="1" s="1"/>
  <c r="AL681" i="1" s="1"/>
  <c r="AR681" i="1" s="1"/>
  <c r="AX681" i="1" s="1"/>
  <c r="O681" i="1"/>
  <c r="U681" i="1" s="1"/>
  <c r="AA681" i="1" s="1"/>
  <c r="AG681" i="1" s="1"/>
  <c r="AM681" i="1" s="1"/>
  <c r="AS681" i="1" s="1"/>
  <c r="AY681" i="1" s="1"/>
  <c r="P681" i="1"/>
  <c r="V681" i="1" s="1"/>
  <c r="AB681" i="1" s="1"/>
  <c r="AH681" i="1" s="1"/>
  <c r="AN681" i="1" s="1"/>
  <c r="AT681" i="1" s="1"/>
  <c r="AZ681" i="1" s="1"/>
  <c r="N684" i="1"/>
  <c r="T684" i="1" s="1"/>
  <c r="Z684" i="1" s="1"/>
  <c r="AF684" i="1" s="1"/>
  <c r="AL684" i="1" s="1"/>
  <c r="AR684" i="1" s="1"/>
  <c r="AX684" i="1" s="1"/>
  <c r="O684" i="1"/>
  <c r="U684" i="1" s="1"/>
  <c r="AA684" i="1" s="1"/>
  <c r="AG684" i="1" s="1"/>
  <c r="AM684" i="1" s="1"/>
  <c r="AS684" i="1" s="1"/>
  <c r="AY684" i="1" s="1"/>
  <c r="P684" i="1"/>
  <c r="V684" i="1" s="1"/>
  <c r="AB684" i="1" s="1"/>
  <c r="AH684" i="1" s="1"/>
  <c r="AN684" i="1" s="1"/>
  <c r="AT684" i="1" s="1"/>
  <c r="AZ684" i="1" s="1"/>
  <c r="N687" i="1"/>
  <c r="T687" i="1" s="1"/>
  <c r="Z687" i="1" s="1"/>
  <c r="AF687" i="1" s="1"/>
  <c r="AL687" i="1" s="1"/>
  <c r="AR687" i="1" s="1"/>
  <c r="AX687" i="1" s="1"/>
  <c r="O687" i="1"/>
  <c r="U687" i="1" s="1"/>
  <c r="AA687" i="1" s="1"/>
  <c r="AG687" i="1" s="1"/>
  <c r="AM687" i="1" s="1"/>
  <c r="AS687" i="1" s="1"/>
  <c r="AY687" i="1" s="1"/>
  <c r="P687" i="1"/>
  <c r="V687" i="1" s="1"/>
  <c r="AB687" i="1" s="1"/>
  <c r="AH687" i="1" s="1"/>
  <c r="AN687" i="1" s="1"/>
  <c r="AT687" i="1" s="1"/>
  <c r="AZ687" i="1" s="1"/>
  <c r="N690" i="1"/>
  <c r="T690" i="1" s="1"/>
  <c r="Z690" i="1" s="1"/>
  <c r="AF690" i="1" s="1"/>
  <c r="AL690" i="1" s="1"/>
  <c r="AR690" i="1" s="1"/>
  <c r="AX690" i="1" s="1"/>
  <c r="O690" i="1"/>
  <c r="U690" i="1" s="1"/>
  <c r="AA690" i="1" s="1"/>
  <c r="AG690" i="1" s="1"/>
  <c r="AM690" i="1" s="1"/>
  <c r="AS690" i="1" s="1"/>
  <c r="AY690" i="1" s="1"/>
  <c r="P690" i="1"/>
  <c r="V690" i="1" s="1"/>
  <c r="AB690" i="1" s="1"/>
  <c r="AH690" i="1" s="1"/>
  <c r="AN690" i="1" s="1"/>
  <c r="AT690" i="1" s="1"/>
  <c r="AZ690" i="1" s="1"/>
  <c r="N692" i="1"/>
  <c r="T692" i="1" s="1"/>
  <c r="Z692" i="1" s="1"/>
  <c r="AF692" i="1" s="1"/>
  <c r="AL692" i="1" s="1"/>
  <c r="AR692" i="1" s="1"/>
  <c r="AX692" i="1" s="1"/>
  <c r="O692" i="1"/>
  <c r="U692" i="1" s="1"/>
  <c r="AA692" i="1" s="1"/>
  <c r="AG692" i="1" s="1"/>
  <c r="AM692" i="1" s="1"/>
  <c r="AS692" i="1" s="1"/>
  <c r="AY692" i="1" s="1"/>
  <c r="P692" i="1"/>
  <c r="V692" i="1" s="1"/>
  <c r="AB692" i="1" s="1"/>
  <c r="AH692" i="1" s="1"/>
  <c r="AN692" i="1" s="1"/>
  <c r="AT692" i="1" s="1"/>
  <c r="AZ692" i="1" s="1"/>
  <c r="K691" i="1"/>
  <c r="N691" i="1" s="1"/>
  <c r="T691" i="1" s="1"/>
  <c r="Z691" i="1" s="1"/>
  <c r="AF691" i="1" s="1"/>
  <c r="AL691" i="1" s="1"/>
  <c r="AR691" i="1" s="1"/>
  <c r="AX691" i="1" s="1"/>
  <c r="K689" i="1"/>
  <c r="K686" i="1"/>
  <c r="N686" i="1" s="1"/>
  <c r="T686" i="1" s="1"/>
  <c r="Z686" i="1" s="1"/>
  <c r="AF686" i="1" s="1"/>
  <c r="AL686" i="1" s="1"/>
  <c r="AR686" i="1" s="1"/>
  <c r="AX686" i="1" s="1"/>
  <c r="K683" i="1"/>
  <c r="K682" i="1" s="1"/>
  <c r="N682" i="1" s="1"/>
  <c r="T682" i="1" s="1"/>
  <c r="Z682" i="1" s="1"/>
  <c r="AF682" i="1" s="1"/>
  <c r="AL682" i="1" s="1"/>
  <c r="AR682" i="1" s="1"/>
  <c r="AX682" i="1" s="1"/>
  <c r="K680" i="1"/>
  <c r="K679" i="1" s="1"/>
  <c r="N679" i="1" s="1"/>
  <c r="T679" i="1" s="1"/>
  <c r="Z679" i="1" s="1"/>
  <c r="AF679" i="1" s="1"/>
  <c r="AL679" i="1" s="1"/>
  <c r="AR679" i="1" s="1"/>
  <c r="AX679" i="1" s="1"/>
  <c r="K677" i="1"/>
  <c r="K676" i="1" s="1"/>
  <c r="N676" i="1" s="1"/>
  <c r="T676" i="1" s="1"/>
  <c r="Z676" i="1" s="1"/>
  <c r="AF676" i="1" s="1"/>
  <c r="AL676" i="1" s="1"/>
  <c r="AR676" i="1" s="1"/>
  <c r="AX676" i="1" s="1"/>
  <c r="S654" i="1" l="1"/>
  <c r="R240" i="1"/>
  <c r="S240" i="1"/>
  <c r="R415" i="1"/>
  <c r="Q415" i="1"/>
  <c r="N812" i="1"/>
  <c r="T812" i="1" s="1"/>
  <c r="Z812" i="1" s="1"/>
  <c r="AF812" i="1" s="1"/>
  <c r="AL812" i="1" s="1"/>
  <c r="AR812" i="1" s="1"/>
  <c r="AX812" i="1" s="1"/>
  <c r="O812" i="1"/>
  <c r="U812" i="1" s="1"/>
  <c r="AA812" i="1" s="1"/>
  <c r="AG812" i="1" s="1"/>
  <c r="AM812" i="1" s="1"/>
  <c r="AS812" i="1" s="1"/>
  <c r="AY812" i="1" s="1"/>
  <c r="P759" i="1"/>
  <c r="V759" i="1" s="1"/>
  <c r="AB759" i="1" s="1"/>
  <c r="AH759" i="1" s="1"/>
  <c r="AN759" i="1" s="1"/>
  <c r="AT759" i="1" s="1"/>
  <c r="AZ759" i="1" s="1"/>
  <c r="O759" i="1"/>
  <c r="U759" i="1" s="1"/>
  <c r="AA759" i="1" s="1"/>
  <c r="AG759" i="1" s="1"/>
  <c r="AM759" i="1" s="1"/>
  <c r="AS759" i="1" s="1"/>
  <c r="AY759" i="1" s="1"/>
  <c r="L688" i="1"/>
  <c r="O688" i="1" s="1"/>
  <c r="U688" i="1" s="1"/>
  <c r="AA688" i="1" s="1"/>
  <c r="AG688" i="1" s="1"/>
  <c r="AM688" i="1" s="1"/>
  <c r="AS688" i="1" s="1"/>
  <c r="AY688" i="1" s="1"/>
  <c r="R654" i="1"/>
  <c r="K685" i="1"/>
  <c r="N685" i="1" s="1"/>
  <c r="T685" i="1" s="1"/>
  <c r="Z685" i="1" s="1"/>
  <c r="AF685" i="1" s="1"/>
  <c r="AL685" i="1" s="1"/>
  <c r="AR685" i="1" s="1"/>
  <c r="AX685" i="1" s="1"/>
  <c r="K758" i="1"/>
  <c r="N758" i="1" s="1"/>
  <c r="T758" i="1" s="1"/>
  <c r="Z758" i="1" s="1"/>
  <c r="AF758" i="1" s="1"/>
  <c r="AL758" i="1" s="1"/>
  <c r="AR758" i="1" s="1"/>
  <c r="AX758" i="1" s="1"/>
  <c r="Q40" i="1"/>
  <c r="Q211" i="1"/>
  <c r="Q654" i="1"/>
  <c r="S17" i="1"/>
  <c r="R500" i="1"/>
  <c r="R17" i="1"/>
  <c r="S500" i="1"/>
  <c r="M809" i="1"/>
  <c r="P809" i="1" s="1"/>
  <c r="V809" i="1" s="1"/>
  <c r="AB809" i="1" s="1"/>
  <c r="AH809" i="1" s="1"/>
  <c r="AN809" i="1" s="1"/>
  <c r="AT809" i="1" s="1"/>
  <c r="AZ809" i="1" s="1"/>
  <c r="N683" i="1"/>
  <c r="T683" i="1" s="1"/>
  <c r="Z683" i="1" s="1"/>
  <c r="AF683" i="1" s="1"/>
  <c r="AL683" i="1" s="1"/>
  <c r="AR683" i="1" s="1"/>
  <c r="AX683" i="1" s="1"/>
  <c r="K688" i="1"/>
  <c r="N688" i="1" s="1"/>
  <c r="T688" i="1" s="1"/>
  <c r="Z688" i="1" s="1"/>
  <c r="AF688" i="1" s="1"/>
  <c r="AL688" i="1" s="1"/>
  <c r="AR688" i="1" s="1"/>
  <c r="AX688" i="1" s="1"/>
  <c r="N677" i="1"/>
  <c r="T677" i="1" s="1"/>
  <c r="Z677" i="1" s="1"/>
  <c r="AF677" i="1" s="1"/>
  <c r="AL677" i="1" s="1"/>
  <c r="AR677" i="1" s="1"/>
  <c r="AX677" i="1" s="1"/>
  <c r="O689" i="1"/>
  <c r="U689" i="1" s="1"/>
  <c r="AA689" i="1" s="1"/>
  <c r="AG689" i="1" s="1"/>
  <c r="AM689" i="1" s="1"/>
  <c r="AS689" i="1" s="1"/>
  <c r="AY689" i="1" s="1"/>
  <c r="N680" i="1"/>
  <c r="T680" i="1" s="1"/>
  <c r="Z680" i="1" s="1"/>
  <c r="AF680" i="1" s="1"/>
  <c r="AL680" i="1" s="1"/>
  <c r="AR680" i="1" s="1"/>
  <c r="AX680" i="1" s="1"/>
  <c r="N689" i="1"/>
  <c r="T689" i="1" s="1"/>
  <c r="Z689" i="1" s="1"/>
  <c r="AF689" i="1" s="1"/>
  <c r="AL689" i="1" s="1"/>
  <c r="AR689" i="1" s="1"/>
  <c r="AX689" i="1" s="1"/>
  <c r="M688" i="1"/>
  <c r="P688" i="1" s="1"/>
  <c r="V688" i="1" s="1"/>
  <c r="AB688" i="1" s="1"/>
  <c r="AH688" i="1" s="1"/>
  <c r="AN688" i="1" s="1"/>
  <c r="AT688" i="1" s="1"/>
  <c r="AZ688" i="1" s="1"/>
  <c r="P686" i="1"/>
  <c r="V686" i="1" s="1"/>
  <c r="AB686" i="1" s="1"/>
  <c r="AH686" i="1" s="1"/>
  <c r="AN686" i="1" s="1"/>
  <c r="AT686" i="1" s="1"/>
  <c r="AZ686" i="1" s="1"/>
  <c r="O686" i="1"/>
  <c r="U686" i="1" s="1"/>
  <c r="AA686" i="1" s="1"/>
  <c r="AG686" i="1" s="1"/>
  <c r="AM686" i="1" s="1"/>
  <c r="AS686" i="1" s="1"/>
  <c r="AY686" i="1" s="1"/>
  <c r="P683" i="1"/>
  <c r="V683" i="1" s="1"/>
  <c r="AB683" i="1" s="1"/>
  <c r="AH683" i="1" s="1"/>
  <c r="AN683" i="1" s="1"/>
  <c r="AT683" i="1" s="1"/>
  <c r="AZ683" i="1" s="1"/>
  <c r="O683" i="1"/>
  <c r="U683" i="1" s="1"/>
  <c r="AA683" i="1" s="1"/>
  <c r="AG683" i="1" s="1"/>
  <c r="AM683" i="1" s="1"/>
  <c r="AS683" i="1" s="1"/>
  <c r="AY683" i="1" s="1"/>
  <c r="M679" i="1"/>
  <c r="P679" i="1" s="1"/>
  <c r="V679" i="1" s="1"/>
  <c r="AB679" i="1" s="1"/>
  <c r="AH679" i="1" s="1"/>
  <c r="AN679" i="1" s="1"/>
  <c r="AT679" i="1" s="1"/>
  <c r="AZ679" i="1" s="1"/>
  <c r="O680" i="1"/>
  <c r="U680" i="1" s="1"/>
  <c r="AA680" i="1" s="1"/>
  <c r="AG680" i="1" s="1"/>
  <c r="AM680" i="1" s="1"/>
  <c r="AS680" i="1" s="1"/>
  <c r="AY680" i="1" s="1"/>
  <c r="P676" i="1"/>
  <c r="V676" i="1" s="1"/>
  <c r="AB676" i="1" s="1"/>
  <c r="AH676" i="1" s="1"/>
  <c r="AN676" i="1" s="1"/>
  <c r="AT676" i="1" s="1"/>
  <c r="AZ676" i="1" s="1"/>
  <c r="O676" i="1"/>
  <c r="U676" i="1" s="1"/>
  <c r="AA676" i="1" s="1"/>
  <c r="AG676" i="1" s="1"/>
  <c r="AM676" i="1" s="1"/>
  <c r="AS676" i="1" s="1"/>
  <c r="AY676" i="1" s="1"/>
  <c r="L675" i="1" l="1"/>
  <c r="O675" i="1" s="1"/>
  <c r="U675" i="1" s="1"/>
  <c r="AA675" i="1" s="1"/>
  <c r="AG675" i="1" s="1"/>
  <c r="AM675" i="1" s="1"/>
  <c r="AS675" i="1" s="1"/>
  <c r="AY675" i="1" s="1"/>
  <c r="S211" i="1"/>
  <c r="S16" i="1" s="1"/>
  <c r="R211" i="1"/>
  <c r="Q17" i="1"/>
  <c r="K675" i="1"/>
  <c r="N675" i="1" s="1"/>
  <c r="T675" i="1" s="1"/>
  <c r="Z675" i="1" s="1"/>
  <c r="AF675" i="1" s="1"/>
  <c r="AL675" i="1" s="1"/>
  <c r="AR675" i="1" s="1"/>
  <c r="AX675" i="1" s="1"/>
  <c r="M675" i="1"/>
  <c r="Q16" i="1" l="1"/>
  <c r="R16" i="1"/>
  <c r="S838" i="1"/>
  <c r="P675" i="1"/>
  <c r="V675" i="1" s="1"/>
  <c r="AB675" i="1" s="1"/>
  <c r="AH675" i="1" s="1"/>
  <c r="AN675" i="1" s="1"/>
  <c r="AT675" i="1" s="1"/>
  <c r="AZ675" i="1" s="1"/>
  <c r="Q838" i="1" l="1"/>
  <c r="R838" i="1"/>
  <c r="L673" i="1"/>
  <c r="O673" i="1" s="1"/>
  <c r="U673" i="1" s="1"/>
  <c r="AA673" i="1" s="1"/>
  <c r="AG673" i="1" s="1"/>
  <c r="AM673" i="1" s="1"/>
  <c r="AS673" i="1" s="1"/>
  <c r="AY673" i="1" s="1"/>
  <c r="M673" i="1"/>
  <c r="P673" i="1" s="1"/>
  <c r="V673" i="1" s="1"/>
  <c r="AB673" i="1" s="1"/>
  <c r="AH673" i="1" s="1"/>
  <c r="AN673" i="1" s="1"/>
  <c r="AT673" i="1" s="1"/>
  <c r="AZ673" i="1" s="1"/>
  <c r="L671" i="1"/>
  <c r="O671" i="1" s="1"/>
  <c r="U671" i="1" s="1"/>
  <c r="AA671" i="1" s="1"/>
  <c r="AG671" i="1" s="1"/>
  <c r="AM671" i="1" s="1"/>
  <c r="AS671" i="1" s="1"/>
  <c r="AY671" i="1" s="1"/>
  <c r="M671" i="1"/>
  <c r="P671" i="1" s="1"/>
  <c r="V671" i="1" s="1"/>
  <c r="AB671" i="1" s="1"/>
  <c r="AH671" i="1" s="1"/>
  <c r="AN671" i="1" s="1"/>
  <c r="AT671" i="1" s="1"/>
  <c r="AZ671" i="1" s="1"/>
  <c r="L668" i="1"/>
  <c r="L667" i="1" s="1"/>
  <c r="O667" i="1" s="1"/>
  <c r="U667" i="1" s="1"/>
  <c r="AA667" i="1" s="1"/>
  <c r="AG667" i="1" s="1"/>
  <c r="AM667" i="1" s="1"/>
  <c r="AS667" i="1" s="1"/>
  <c r="AY667" i="1" s="1"/>
  <c r="M668" i="1"/>
  <c r="P668" i="1" s="1"/>
  <c r="V668" i="1" s="1"/>
  <c r="AB668" i="1" s="1"/>
  <c r="AH668" i="1" s="1"/>
  <c r="AN668" i="1" s="1"/>
  <c r="AT668" i="1" s="1"/>
  <c r="AZ668" i="1" s="1"/>
  <c r="L665" i="1"/>
  <c r="L664" i="1" s="1"/>
  <c r="O664" i="1" s="1"/>
  <c r="U664" i="1" s="1"/>
  <c r="AA664" i="1" s="1"/>
  <c r="AG664" i="1" s="1"/>
  <c r="AM664" i="1" s="1"/>
  <c r="AS664" i="1" s="1"/>
  <c r="AY664" i="1" s="1"/>
  <c r="M665" i="1"/>
  <c r="P665" i="1" s="1"/>
  <c r="V665" i="1" s="1"/>
  <c r="AB665" i="1" s="1"/>
  <c r="AH665" i="1" s="1"/>
  <c r="AN665" i="1" s="1"/>
  <c r="AT665" i="1" s="1"/>
  <c r="AZ665" i="1" s="1"/>
  <c r="L662" i="1"/>
  <c r="L661" i="1" s="1"/>
  <c r="O661" i="1" s="1"/>
  <c r="U661" i="1" s="1"/>
  <c r="AA661" i="1" s="1"/>
  <c r="AG661" i="1" s="1"/>
  <c r="AM661" i="1" s="1"/>
  <c r="AS661" i="1" s="1"/>
  <c r="AY661" i="1" s="1"/>
  <c r="M662" i="1"/>
  <c r="P662" i="1" s="1"/>
  <c r="V662" i="1" s="1"/>
  <c r="AB662" i="1" s="1"/>
  <c r="AH662" i="1" s="1"/>
  <c r="AN662" i="1" s="1"/>
  <c r="AT662" i="1" s="1"/>
  <c r="AZ662" i="1" s="1"/>
  <c r="L659" i="1"/>
  <c r="L658" i="1" s="1"/>
  <c r="M659" i="1"/>
  <c r="M658" i="1" s="1"/>
  <c r="N660" i="1"/>
  <c r="T660" i="1" s="1"/>
  <c r="Z660" i="1" s="1"/>
  <c r="AF660" i="1" s="1"/>
  <c r="AL660" i="1" s="1"/>
  <c r="AR660" i="1" s="1"/>
  <c r="AX660" i="1" s="1"/>
  <c r="O660" i="1"/>
  <c r="U660" i="1" s="1"/>
  <c r="AA660" i="1" s="1"/>
  <c r="AG660" i="1" s="1"/>
  <c r="AM660" i="1" s="1"/>
  <c r="AS660" i="1" s="1"/>
  <c r="AY660" i="1" s="1"/>
  <c r="P660" i="1"/>
  <c r="V660" i="1" s="1"/>
  <c r="AB660" i="1" s="1"/>
  <c r="AH660" i="1" s="1"/>
  <c r="AN660" i="1" s="1"/>
  <c r="AT660" i="1" s="1"/>
  <c r="AZ660" i="1" s="1"/>
  <c r="N663" i="1"/>
  <c r="T663" i="1" s="1"/>
  <c r="Z663" i="1" s="1"/>
  <c r="AF663" i="1" s="1"/>
  <c r="AL663" i="1" s="1"/>
  <c r="AR663" i="1" s="1"/>
  <c r="AX663" i="1" s="1"/>
  <c r="O663" i="1"/>
  <c r="U663" i="1" s="1"/>
  <c r="AA663" i="1" s="1"/>
  <c r="AG663" i="1" s="1"/>
  <c r="AM663" i="1" s="1"/>
  <c r="AS663" i="1" s="1"/>
  <c r="AY663" i="1" s="1"/>
  <c r="P663" i="1"/>
  <c r="V663" i="1" s="1"/>
  <c r="AB663" i="1" s="1"/>
  <c r="AH663" i="1" s="1"/>
  <c r="AN663" i="1" s="1"/>
  <c r="AT663" i="1" s="1"/>
  <c r="AZ663" i="1" s="1"/>
  <c r="O666" i="1"/>
  <c r="U666" i="1" s="1"/>
  <c r="AA666" i="1" s="1"/>
  <c r="AG666" i="1" s="1"/>
  <c r="AM666" i="1" s="1"/>
  <c r="AS666" i="1" s="1"/>
  <c r="AY666" i="1" s="1"/>
  <c r="P666" i="1"/>
  <c r="V666" i="1" s="1"/>
  <c r="AB666" i="1" s="1"/>
  <c r="AH666" i="1" s="1"/>
  <c r="AN666" i="1" s="1"/>
  <c r="AT666" i="1" s="1"/>
  <c r="AZ666" i="1" s="1"/>
  <c r="O668" i="1"/>
  <c r="U668" i="1" s="1"/>
  <c r="AA668" i="1" s="1"/>
  <c r="AG668" i="1" s="1"/>
  <c r="AM668" i="1" s="1"/>
  <c r="AS668" i="1" s="1"/>
  <c r="AY668" i="1" s="1"/>
  <c r="O669" i="1"/>
  <c r="U669" i="1" s="1"/>
  <c r="AA669" i="1" s="1"/>
  <c r="AG669" i="1" s="1"/>
  <c r="AM669" i="1" s="1"/>
  <c r="AS669" i="1" s="1"/>
  <c r="AY669" i="1" s="1"/>
  <c r="P669" i="1"/>
  <c r="V669" i="1" s="1"/>
  <c r="AB669" i="1" s="1"/>
  <c r="AH669" i="1" s="1"/>
  <c r="AN669" i="1" s="1"/>
  <c r="AT669" i="1" s="1"/>
  <c r="AZ669" i="1" s="1"/>
  <c r="N672" i="1"/>
  <c r="T672" i="1" s="1"/>
  <c r="Z672" i="1" s="1"/>
  <c r="AF672" i="1" s="1"/>
  <c r="AL672" i="1" s="1"/>
  <c r="AR672" i="1" s="1"/>
  <c r="AX672" i="1" s="1"/>
  <c r="O672" i="1"/>
  <c r="U672" i="1" s="1"/>
  <c r="AA672" i="1" s="1"/>
  <c r="AG672" i="1" s="1"/>
  <c r="AM672" i="1" s="1"/>
  <c r="AS672" i="1" s="1"/>
  <c r="AY672" i="1" s="1"/>
  <c r="P672" i="1"/>
  <c r="V672" i="1" s="1"/>
  <c r="AB672" i="1" s="1"/>
  <c r="AH672" i="1" s="1"/>
  <c r="AN672" i="1" s="1"/>
  <c r="AT672" i="1" s="1"/>
  <c r="AZ672" i="1" s="1"/>
  <c r="N674" i="1"/>
  <c r="T674" i="1" s="1"/>
  <c r="Z674" i="1" s="1"/>
  <c r="AF674" i="1" s="1"/>
  <c r="AL674" i="1" s="1"/>
  <c r="AR674" i="1" s="1"/>
  <c r="AX674" i="1" s="1"/>
  <c r="O674" i="1"/>
  <c r="U674" i="1" s="1"/>
  <c r="AA674" i="1" s="1"/>
  <c r="AG674" i="1" s="1"/>
  <c r="AM674" i="1" s="1"/>
  <c r="AS674" i="1" s="1"/>
  <c r="AY674" i="1" s="1"/>
  <c r="P674" i="1"/>
  <c r="V674" i="1" s="1"/>
  <c r="AB674" i="1" s="1"/>
  <c r="AH674" i="1" s="1"/>
  <c r="AN674" i="1" s="1"/>
  <c r="AT674" i="1" s="1"/>
  <c r="AZ674" i="1" s="1"/>
  <c r="K673" i="1"/>
  <c r="N673" i="1" s="1"/>
  <c r="T673" i="1" s="1"/>
  <c r="Z673" i="1" s="1"/>
  <c r="AF673" i="1" s="1"/>
  <c r="AL673" i="1" s="1"/>
  <c r="AR673" i="1" s="1"/>
  <c r="AX673" i="1" s="1"/>
  <c r="K671" i="1"/>
  <c r="K662" i="1"/>
  <c r="K661" i="1" s="1"/>
  <c r="N661" i="1" s="1"/>
  <c r="T661" i="1" s="1"/>
  <c r="Z661" i="1" s="1"/>
  <c r="AF661" i="1" s="1"/>
  <c r="AL661" i="1" s="1"/>
  <c r="AR661" i="1" s="1"/>
  <c r="AX661" i="1" s="1"/>
  <c r="K659" i="1"/>
  <c r="N659" i="1" s="1"/>
  <c r="T659" i="1" s="1"/>
  <c r="Z659" i="1" s="1"/>
  <c r="AF659" i="1" s="1"/>
  <c r="AL659" i="1" s="1"/>
  <c r="AR659" i="1" s="1"/>
  <c r="AX659" i="1" s="1"/>
  <c r="K669" i="1"/>
  <c r="N669" i="1" s="1"/>
  <c r="T669" i="1" s="1"/>
  <c r="Z669" i="1" s="1"/>
  <c r="AF669" i="1" s="1"/>
  <c r="AL669" i="1" s="1"/>
  <c r="AR669" i="1" s="1"/>
  <c r="AX669" i="1" s="1"/>
  <c r="K666" i="1"/>
  <c r="N666" i="1" s="1"/>
  <c r="T666" i="1" s="1"/>
  <c r="Z666" i="1" s="1"/>
  <c r="AF666" i="1" s="1"/>
  <c r="AL666" i="1" s="1"/>
  <c r="AR666" i="1" s="1"/>
  <c r="AX666" i="1" s="1"/>
  <c r="N487" i="1"/>
  <c r="T487" i="1" s="1"/>
  <c r="Z487" i="1" s="1"/>
  <c r="AF487" i="1" s="1"/>
  <c r="AL487" i="1" s="1"/>
  <c r="AR487" i="1" s="1"/>
  <c r="AX487" i="1" s="1"/>
  <c r="O487" i="1"/>
  <c r="U487" i="1" s="1"/>
  <c r="AA487" i="1" s="1"/>
  <c r="AG487" i="1" s="1"/>
  <c r="AM487" i="1" s="1"/>
  <c r="AS487" i="1" s="1"/>
  <c r="AY487" i="1" s="1"/>
  <c r="P487" i="1"/>
  <c r="V487" i="1" s="1"/>
  <c r="AB487" i="1" s="1"/>
  <c r="AH487" i="1" s="1"/>
  <c r="AN487" i="1" s="1"/>
  <c r="AT487" i="1" s="1"/>
  <c r="AZ487" i="1" s="1"/>
  <c r="L486" i="1"/>
  <c r="L485" i="1" s="1"/>
  <c r="O485" i="1" s="1"/>
  <c r="U485" i="1" s="1"/>
  <c r="AA485" i="1" s="1"/>
  <c r="AG485" i="1" s="1"/>
  <c r="AM485" i="1" s="1"/>
  <c r="AS485" i="1" s="1"/>
  <c r="AY485" i="1" s="1"/>
  <c r="M486" i="1"/>
  <c r="M485" i="1" s="1"/>
  <c r="P485" i="1" s="1"/>
  <c r="V485" i="1" s="1"/>
  <c r="AB485" i="1" s="1"/>
  <c r="AH485" i="1" s="1"/>
  <c r="AN485" i="1" s="1"/>
  <c r="AT485" i="1" s="1"/>
  <c r="AZ485" i="1" s="1"/>
  <c r="K486" i="1"/>
  <c r="K485" i="1" s="1"/>
  <c r="N485" i="1" s="1"/>
  <c r="T485" i="1" s="1"/>
  <c r="Z485" i="1" s="1"/>
  <c r="AF485" i="1" s="1"/>
  <c r="AL485" i="1" s="1"/>
  <c r="AR485" i="1" s="1"/>
  <c r="AX485" i="1" s="1"/>
  <c r="N482" i="1"/>
  <c r="T482" i="1" s="1"/>
  <c r="Z482" i="1" s="1"/>
  <c r="AF482" i="1" s="1"/>
  <c r="AL482" i="1" s="1"/>
  <c r="AR482" i="1" s="1"/>
  <c r="AX482" i="1" s="1"/>
  <c r="O482" i="1"/>
  <c r="U482" i="1" s="1"/>
  <c r="AA482" i="1" s="1"/>
  <c r="AG482" i="1" s="1"/>
  <c r="AM482" i="1" s="1"/>
  <c r="AS482" i="1" s="1"/>
  <c r="AY482" i="1" s="1"/>
  <c r="P482" i="1"/>
  <c r="V482" i="1" s="1"/>
  <c r="AB482" i="1" s="1"/>
  <c r="AH482" i="1" s="1"/>
  <c r="AN482" i="1" s="1"/>
  <c r="AT482" i="1" s="1"/>
  <c r="AZ482" i="1" s="1"/>
  <c r="L481" i="1"/>
  <c r="O481" i="1" s="1"/>
  <c r="U481" i="1" s="1"/>
  <c r="AA481" i="1" s="1"/>
  <c r="AG481" i="1" s="1"/>
  <c r="AM481" i="1" s="1"/>
  <c r="AS481" i="1" s="1"/>
  <c r="AY481" i="1" s="1"/>
  <c r="M481" i="1"/>
  <c r="P481" i="1" s="1"/>
  <c r="V481" i="1" s="1"/>
  <c r="AB481" i="1" s="1"/>
  <c r="AH481" i="1" s="1"/>
  <c r="AN481" i="1" s="1"/>
  <c r="AT481" i="1" s="1"/>
  <c r="AZ481" i="1" s="1"/>
  <c r="K481" i="1"/>
  <c r="N481" i="1" s="1"/>
  <c r="T481" i="1" s="1"/>
  <c r="Z481" i="1" s="1"/>
  <c r="AF481" i="1" s="1"/>
  <c r="AL481" i="1" s="1"/>
  <c r="AR481" i="1" s="1"/>
  <c r="AX481" i="1" s="1"/>
  <c r="N490" i="1"/>
  <c r="T490" i="1" s="1"/>
  <c r="Z490" i="1" s="1"/>
  <c r="AF490" i="1" s="1"/>
  <c r="AL490" i="1" s="1"/>
  <c r="AR490" i="1" s="1"/>
  <c r="AX490" i="1" s="1"/>
  <c r="O490" i="1"/>
  <c r="U490" i="1" s="1"/>
  <c r="AA490" i="1" s="1"/>
  <c r="AG490" i="1" s="1"/>
  <c r="AM490" i="1" s="1"/>
  <c r="AS490" i="1" s="1"/>
  <c r="AY490" i="1" s="1"/>
  <c r="P490" i="1"/>
  <c r="V490" i="1" s="1"/>
  <c r="AB490" i="1" s="1"/>
  <c r="AH490" i="1" s="1"/>
  <c r="AN490" i="1" s="1"/>
  <c r="AT490" i="1" s="1"/>
  <c r="AZ490" i="1" s="1"/>
  <c r="L489" i="1"/>
  <c r="L488" i="1" s="1"/>
  <c r="O488" i="1" s="1"/>
  <c r="U488" i="1" s="1"/>
  <c r="AA488" i="1" s="1"/>
  <c r="AG488" i="1" s="1"/>
  <c r="AM488" i="1" s="1"/>
  <c r="AS488" i="1" s="1"/>
  <c r="AY488" i="1" s="1"/>
  <c r="M489" i="1"/>
  <c r="M488" i="1" s="1"/>
  <c r="P488" i="1" s="1"/>
  <c r="V488" i="1" s="1"/>
  <c r="AB488" i="1" s="1"/>
  <c r="AH488" i="1" s="1"/>
  <c r="AN488" i="1" s="1"/>
  <c r="AT488" i="1" s="1"/>
  <c r="AZ488" i="1" s="1"/>
  <c r="K489" i="1"/>
  <c r="K488" i="1" s="1"/>
  <c r="N488" i="1" s="1"/>
  <c r="T488" i="1" s="1"/>
  <c r="Z488" i="1" s="1"/>
  <c r="AF488" i="1" s="1"/>
  <c r="AL488" i="1" s="1"/>
  <c r="AR488" i="1" s="1"/>
  <c r="AX488" i="1" s="1"/>
  <c r="N467" i="1"/>
  <c r="T467" i="1" s="1"/>
  <c r="Z467" i="1" s="1"/>
  <c r="AF467" i="1" s="1"/>
  <c r="AL467" i="1" s="1"/>
  <c r="AR467" i="1" s="1"/>
  <c r="AX467" i="1" s="1"/>
  <c r="O467" i="1"/>
  <c r="U467" i="1" s="1"/>
  <c r="AA467" i="1" s="1"/>
  <c r="AG467" i="1" s="1"/>
  <c r="AM467" i="1" s="1"/>
  <c r="AS467" i="1" s="1"/>
  <c r="AY467" i="1" s="1"/>
  <c r="P467" i="1"/>
  <c r="V467" i="1" s="1"/>
  <c r="AB467" i="1" s="1"/>
  <c r="AH467" i="1" s="1"/>
  <c r="AN467" i="1" s="1"/>
  <c r="AT467" i="1" s="1"/>
  <c r="AZ467" i="1" s="1"/>
  <c r="L466" i="1"/>
  <c r="L465" i="1" s="1"/>
  <c r="O465" i="1" s="1"/>
  <c r="U465" i="1" s="1"/>
  <c r="AA465" i="1" s="1"/>
  <c r="AG465" i="1" s="1"/>
  <c r="AM465" i="1" s="1"/>
  <c r="AS465" i="1" s="1"/>
  <c r="AY465" i="1" s="1"/>
  <c r="M466" i="1"/>
  <c r="M465" i="1" s="1"/>
  <c r="P465" i="1" s="1"/>
  <c r="V465" i="1" s="1"/>
  <c r="AB465" i="1" s="1"/>
  <c r="AH465" i="1" s="1"/>
  <c r="AN465" i="1" s="1"/>
  <c r="AT465" i="1" s="1"/>
  <c r="AZ465" i="1" s="1"/>
  <c r="K466" i="1"/>
  <c r="N466" i="1" s="1"/>
  <c r="T466" i="1" s="1"/>
  <c r="Z466" i="1" s="1"/>
  <c r="AF466" i="1" s="1"/>
  <c r="AL466" i="1" s="1"/>
  <c r="AR466" i="1" s="1"/>
  <c r="AX466" i="1" s="1"/>
  <c r="L452" i="1"/>
  <c r="L451" i="1" s="1"/>
  <c r="M452" i="1"/>
  <c r="M451" i="1" s="1"/>
  <c r="K452" i="1"/>
  <c r="K451" i="1" s="1"/>
  <c r="N443" i="1"/>
  <c r="T443" i="1" s="1"/>
  <c r="Z443" i="1" s="1"/>
  <c r="AF443" i="1" s="1"/>
  <c r="AL443" i="1" s="1"/>
  <c r="AR443" i="1" s="1"/>
  <c r="AX443" i="1" s="1"/>
  <c r="O443" i="1"/>
  <c r="U443" i="1" s="1"/>
  <c r="AA443" i="1" s="1"/>
  <c r="AG443" i="1" s="1"/>
  <c r="AM443" i="1" s="1"/>
  <c r="AS443" i="1" s="1"/>
  <c r="AY443" i="1" s="1"/>
  <c r="P443" i="1"/>
  <c r="V443" i="1" s="1"/>
  <c r="AB443" i="1" s="1"/>
  <c r="AH443" i="1" s="1"/>
  <c r="AN443" i="1" s="1"/>
  <c r="AT443" i="1" s="1"/>
  <c r="AZ443" i="1" s="1"/>
  <c r="I442" i="1"/>
  <c r="I441" i="1" s="1"/>
  <c r="I437" i="1" s="1"/>
  <c r="J442" i="1"/>
  <c r="J441" i="1" s="1"/>
  <c r="J437" i="1" s="1"/>
  <c r="K442" i="1"/>
  <c r="L442" i="1"/>
  <c r="L441" i="1" s="1"/>
  <c r="L437" i="1" s="1"/>
  <c r="M442" i="1"/>
  <c r="M441" i="1" s="1"/>
  <c r="M437" i="1" s="1"/>
  <c r="H442" i="1"/>
  <c r="H441" i="1" s="1"/>
  <c r="H437" i="1" s="1"/>
  <c r="M264" i="1"/>
  <c r="L264" i="1"/>
  <c r="K264" i="1"/>
  <c r="M267" i="1"/>
  <c r="L267" i="1"/>
  <c r="K267" i="1"/>
  <c r="M246" i="1"/>
  <c r="L246" i="1"/>
  <c r="K246" i="1"/>
  <c r="N239" i="1"/>
  <c r="T239" i="1" s="1"/>
  <c r="Z239" i="1" s="1"/>
  <c r="AF239" i="1" s="1"/>
  <c r="AL239" i="1" s="1"/>
  <c r="AR239" i="1" s="1"/>
  <c r="AX239" i="1" s="1"/>
  <c r="O239" i="1"/>
  <c r="U239" i="1" s="1"/>
  <c r="AA239" i="1" s="1"/>
  <c r="AG239" i="1" s="1"/>
  <c r="AM239" i="1" s="1"/>
  <c r="AS239" i="1" s="1"/>
  <c r="AY239" i="1" s="1"/>
  <c r="P239" i="1"/>
  <c r="V239" i="1" s="1"/>
  <c r="AB239" i="1" s="1"/>
  <c r="AH239" i="1" s="1"/>
  <c r="AN239" i="1" s="1"/>
  <c r="AT239" i="1" s="1"/>
  <c r="AZ239" i="1" s="1"/>
  <c r="L238" i="1"/>
  <c r="L237" i="1" s="1"/>
  <c r="O237" i="1" s="1"/>
  <c r="U237" i="1" s="1"/>
  <c r="AA237" i="1" s="1"/>
  <c r="AG237" i="1" s="1"/>
  <c r="AM237" i="1" s="1"/>
  <c r="AS237" i="1" s="1"/>
  <c r="AY237" i="1" s="1"/>
  <c r="M238" i="1"/>
  <c r="M237" i="1" s="1"/>
  <c r="P237" i="1" s="1"/>
  <c r="V237" i="1" s="1"/>
  <c r="AB237" i="1" s="1"/>
  <c r="AH237" i="1" s="1"/>
  <c r="AN237" i="1" s="1"/>
  <c r="AT237" i="1" s="1"/>
  <c r="AZ237" i="1" s="1"/>
  <c r="K238" i="1"/>
  <c r="K237" i="1" s="1"/>
  <c r="N237" i="1" s="1"/>
  <c r="T237" i="1" s="1"/>
  <c r="Z237" i="1" s="1"/>
  <c r="AF237" i="1" s="1"/>
  <c r="AL237" i="1" s="1"/>
  <c r="AR237" i="1" s="1"/>
  <c r="AX237" i="1" s="1"/>
  <c r="N79" i="1"/>
  <c r="T79" i="1" s="1"/>
  <c r="Z79" i="1" s="1"/>
  <c r="AF79" i="1" s="1"/>
  <c r="AL79" i="1" s="1"/>
  <c r="AR79" i="1" s="1"/>
  <c r="AX79" i="1" s="1"/>
  <c r="O79" i="1"/>
  <c r="U79" i="1" s="1"/>
  <c r="AA79" i="1" s="1"/>
  <c r="AG79" i="1" s="1"/>
  <c r="AM79" i="1" s="1"/>
  <c r="AS79" i="1" s="1"/>
  <c r="AY79" i="1" s="1"/>
  <c r="P79" i="1"/>
  <c r="V79" i="1" s="1"/>
  <c r="AB79" i="1" s="1"/>
  <c r="AH79" i="1" s="1"/>
  <c r="AN79" i="1" s="1"/>
  <c r="AT79" i="1" s="1"/>
  <c r="AZ79" i="1" s="1"/>
  <c r="L78" i="1"/>
  <c r="L77" i="1" s="1"/>
  <c r="O77" i="1" s="1"/>
  <c r="U77" i="1" s="1"/>
  <c r="AA77" i="1" s="1"/>
  <c r="AG77" i="1" s="1"/>
  <c r="AM77" i="1" s="1"/>
  <c r="AS77" i="1" s="1"/>
  <c r="AY77" i="1" s="1"/>
  <c r="M78" i="1"/>
  <c r="M77" i="1" s="1"/>
  <c r="P77" i="1" s="1"/>
  <c r="V77" i="1" s="1"/>
  <c r="AB77" i="1" s="1"/>
  <c r="AH77" i="1" s="1"/>
  <c r="AN77" i="1" s="1"/>
  <c r="AT77" i="1" s="1"/>
  <c r="AZ77" i="1" s="1"/>
  <c r="K78" i="1"/>
  <c r="K77" i="1" s="1"/>
  <c r="N77" i="1" s="1"/>
  <c r="T77" i="1" s="1"/>
  <c r="Z77" i="1" s="1"/>
  <c r="AF77" i="1" s="1"/>
  <c r="AL77" i="1" s="1"/>
  <c r="AR77" i="1" s="1"/>
  <c r="AX77" i="1" s="1"/>
  <c r="N76" i="1"/>
  <c r="T76" i="1" s="1"/>
  <c r="Z76" i="1" s="1"/>
  <c r="AF76" i="1" s="1"/>
  <c r="AL76" i="1" s="1"/>
  <c r="AR76" i="1" s="1"/>
  <c r="AX76" i="1" s="1"/>
  <c r="O76" i="1"/>
  <c r="U76" i="1" s="1"/>
  <c r="AA76" i="1" s="1"/>
  <c r="AG76" i="1" s="1"/>
  <c r="AM76" i="1" s="1"/>
  <c r="AS76" i="1" s="1"/>
  <c r="AY76" i="1" s="1"/>
  <c r="P76" i="1"/>
  <c r="V76" i="1" s="1"/>
  <c r="AB76" i="1" s="1"/>
  <c r="AH76" i="1" s="1"/>
  <c r="AN76" i="1" s="1"/>
  <c r="AT76" i="1" s="1"/>
  <c r="AZ76" i="1" s="1"/>
  <c r="L75" i="1"/>
  <c r="L74" i="1" s="1"/>
  <c r="O74" i="1" s="1"/>
  <c r="U74" i="1" s="1"/>
  <c r="AA74" i="1" s="1"/>
  <c r="AG74" i="1" s="1"/>
  <c r="AM74" i="1" s="1"/>
  <c r="AS74" i="1" s="1"/>
  <c r="AY74" i="1" s="1"/>
  <c r="M75" i="1"/>
  <c r="M74" i="1" s="1"/>
  <c r="P74" i="1" s="1"/>
  <c r="V74" i="1" s="1"/>
  <c r="AB74" i="1" s="1"/>
  <c r="AH74" i="1" s="1"/>
  <c r="AN74" i="1" s="1"/>
  <c r="AT74" i="1" s="1"/>
  <c r="AZ74" i="1" s="1"/>
  <c r="K75" i="1"/>
  <c r="K74" i="1" s="1"/>
  <c r="N74" i="1" s="1"/>
  <c r="T74" i="1" s="1"/>
  <c r="Z74" i="1" s="1"/>
  <c r="AF74" i="1" s="1"/>
  <c r="AL74" i="1" s="1"/>
  <c r="AR74" i="1" s="1"/>
  <c r="AX74" i="1" s="1"/>
  <c r="N82" i="1"/>
  <c r="T82" i="1" s="1"/>
  <c r="Z82" i="1" s="1"/>
  <c r="AF82" i="1" s="1"/>
  <c r="AL82" i="1" s="1"/>
  <c r="AR82" i="1" s="1"/>
  <c r="AX82" i="1" s="1"/>
  <c r="O82" i="1"/>
  <c r="U82" i="1" s="1"/>
  <c r="AA82" i="1" s="1"/>
  <c r="AG82" i="1" s="1"/>
  <c r="AM82" i="1" s="1"/>
  <c r="AS82" i="1" s="1"/>
  <c r="AY82" i="1" s="1"/>
  <c r="P82" i="1"/>
  <c r="V82" i="1" s="1"/>
  <c r="AB82" i="1" s="1"/>
  <c r="AH82" i="1" s="1"/>
  <c r="AN82" i="1" s="1"/>
  <c r="AT82" i="1" s="1"/>
  <c r="AZ82" i="1" s="1"/>
  <c r="L81" i="1"/>
  <c r="O81" i="1" s="1"/>
  <c r="U81" i="1" s="1"/>
  <c r="AA81" i="1" s="1"/>
  <c r="AG81" i="1" s="1"/>
  <c r="AM81" i="1" s="1"/>
  <c r="AS81" i="1" s="1"/>
  <c r="AY81" i="1" s="1"/>
  <c r="M81" i="1"/>
  <c r="M80" i="1" s="1"/>
  <c r="P80" i="1" s="1"/>
  <c r="V80" i="1" s="1"/>
  <c r="AB80" i="1" s="1"/>
  <c r="AH80" i="1" s="1"/>
  <c r="AN80" i="1" s="1"/>
  <c r="AT80" i="1" s="1"/>
  <c r="AZ80" i="1" s="1"/>
  <c r="K81" i="1"/>
  <c r="K80" i="1" s="1"/>
  <c r="N80" i="1" s="1"/>
  <c r="T80" i="1" s="1"/>
  <c r="Z80" i="1" s="1"/>
  <c r="AF80" i="1" s="1"/>
  <c r="AL80" i="1" s="1"/>
  <c r="AR80" i="1" s="1"/>
  <c r="AX80" i="1" s="1"/>
  <c r="N94" i="1"/>
  <c r="T94" i="1" s="1"/>
  <c r="Z94" i="1" s="1"/>
  <c r="AF94" i="1" s="1"/>
  <c r="AL94" i="1" s="1"/>
  <c r="AR94" i="1" s="1"/>
  <c r="AX94" i="1" s="1"/>
  <c r="O94" i="1"/>
  <c r="U94" i="1" s="1"/>
  <c r="AA94" i="1" s="1"/>
  <c r="AG94" i="1" s="1"/>
  <c r="AM94" i="1" s="1"/>
  <c r="AS94" i="1" s="1"/>
  <c r="AY94" i="1" s="1"/>
  <c r="P94" i="1"/>
  <c r="V94" i="1" s="1"/>
  <c r="AB94" i="1" s="1"/>
  <c r="AH94" i="1" s="1"/>
  <c r="AN94" i="1" s="1"/>
  <c r="AT94" i="1" s="1"/>
  <c r="AZ94" i="1" s="1"/>
  <c r="L93" i="1"/>
  <c r="L92" i="1" s="1"/>
  <c r="O92" i="1" s="1"/>
  <c r="U92" i="1" s="1"/>
  <c r="AA92" i="1" s="1"/>
  <c r="AG92" i="1" s="1"/>
  <c r="AM92" i="1" s="1"/>
  <c r="AS92" i="1" s="1"/>
  <c r="AY92" i="1" s="1"/>
  <c r="M93" i="1"/>
  <c r="M92" i="1" s="1"/>
  <c r="P92" i="1" s="1"/>
  <c r="V92" i="1" s="1"/>
  <c r="AB92" i="1" s="1"/>
  <c r="AH92" i="1" s="1"/>
  <c r="AN92" i="1" s="1"/>
  <c r="AT92" i="1" s="1"/>
  <c r="AZ92" i="1" s="1"/>
  <c r="K93" i="1"/>
  <c r="K92" i="1" s="1"/>
  <c r="N92" i="1" s="1"/>
  <c r="T92" i="1" s="1"/>
  <c r="Z92" i="1" s="1"/>
  <c r="AF92" i="1" s="1"/>
  <c r="AL92" i="1" s="1"/>
  <c r="AR92" i="1" s="1"/>
  <c r="AX92" i="1" s="1"/>
  <c r="M91" i="1"/>
  <c r="L91" i="1"/>
  <c r="K91" i="1"/>
  <c r="L99" i="1"/>
  <c r="L98" i="1" s="1"/>
  <c r="M99" i="1"/>
  <c r="M98" i="1" s="1"/>
  <c r="K99" i="1"/>
  <c r="K98" i="1" s="1"/>
  <c r="N100" i="1"/>
  <c r="T100" i="1" s="1"/>
  <c r="Z100" i="1" s="1"/>
  <c r="AF100" i="1" s="1"/>
  <c r="AL100" i="1" s="1"/>
  <c r="AR100" i="1" s="1"/>
  <c r="AX100" i="1" s="1"/>
  <c r="O100" i="1"/>
  <c r="U100" i="1" s="1"/>
  <c r="AA100" i="1" s="1"/>
  <c r="AG100" i="1" s="1"/>
  <c r="AM100" i="1" s="1"/>
  <c r="AS100" i="1" s="1"/>
  <c r="AY100" i="1" s="1"/>
  <c r="P100" i="1"/>
  <c r="V100" i="1" s="1"/>
  <c r="AB100" i="1" s="1"/>
  <c r="AH100" i="1" s="1"/>
  <c r="AN100" i="1" s="1"/>
  <c r="AT100" i="1" s="1"/>
  <c r="AZ100" i="1" s="1"/>
  <c r="L54" i="1"/>
  <c r="L53" i="1" s="1"/>
  <c r="O53" i="1" s="1"/>
  <c r="U53" i="1" s="1"/>
  <c r="AA53" i="1" s="1"/>
  <c r="AG53" i="1" s="1"/>
  <c r="AM53" i="1" s="1"/>
  <c r="AS53" i="1" s="1"/>
  <c r="AY53" i="1" s="1"/>
  <c r="M54" i="1"/>
  <c r="P54" i="1" s="1"/>
  <c r="V54" i="1" s="1"/>
  <c r="AB54" i="1" s="1"/>
  <c r="AH54" i="1" s="1"/>
  <c r="AN54" i="1" s="1"/>
  <c r="AT54" i="1" s="1"/>
  <c r="AZ54" i="1" s="1"/>
  <c r="K54" i="1"/>
  <c r="N54" i="1" s="1"/>
  <c r="T54" i="1" s="1"/>
  <c r="Z54" i="1" s="1"/>
  <c r="AF54" i="1" s="1"/>
  <c r="AL54" i="1" s="1"/>
  <c r="AR54" i="1" s="1"/>
  <c r="AX54" i="1" s="1"/>
  <c r="N55" i="1"/>
  <c r="T55" i="1" s="1"/>
  <c r="Z55" i="1" s="1"/>
  <c r="AF55" i="1" s="1"/>
  <c r="AL55" i="1" s="1"/>
  <c r="AR55" i="1" s="1"/>
  <c r="AX55" i="1" s="1"/>
  <c r="O55" i="1"/>
  <c r="U55" i="1" s="1"/>
  <c r="AA55" i="1" s="1"/>
  <c r="AG55" i="1" s="1"/>
  <c r="AM55" i="1" s="1"/>
  <c r="AS55" i="1" s="1"/>
  <c r="AY55" i="1" s="1"/>
  <c r="P55" i="1"/>
  <c r="V55" i="1" s="1"/>
  <c r="AB55" i="1" s="1"/>
  <c r="AH55" i="1" s="1"/>
  <c r="AN55" i="1" s="1"/>
  <c r="AT55" i="1" s="1"/>
  <c r="AZ55" i="1" s="1"/>
  <c r="K49" i="1"/>
  <c r="N39" i="1"/>
  <c r="T39" i="1" s="1"/>
  <c r="Z39" i="1" s="1"/>
  <c r="AF39" i="1" s="1"/>
  <c r="AL39" i="1" s="1"/>
  <c r="AR39" i="1" s="1"/>
  <c r="AX39" i="1" s="1"/>
  <c r="O39" i="1"/>
  <c r="U39" i="1" s="1"/>
  <c r="AA39" i="1" s="1"/>
  <c r="AG39" i="1" s="1"/>
  <c r="AM39" i="1" s="1"/>
  <c r="AS39" i="1" s="1"/>
  <c r="AY39" i="1" s="1"/>
  <c r="P39" i="1"/>
  <c r="V39" i="1" s="1"/>
  <c r="AB39" i="1" s="1"/>
  <c r="AH39" i="1" s="1"/>
  <c r="AN39" i="1" s="1"/>
  <c r="AT39" i="1" s="1"/>
  <c r="AZ39" i="1" s="1"/>
  <c r="L38" i="1"/>
  <c r="L37" i="1" s="1"/>
  <c r="O37" i="1" s="1"/>
  <c r="U37" i="1" s="1"/>
  <c r="AA37" i="1" s="1"/>
  <c r="AG37" i="1" s="1"/>
  <c r="AM37" i="1" s="1"/>
  <c r="AS37" i="1" s="1"/>
  <c r="AY37" i="1" s="1"/>
  <c r="M38" i="1"/>
  <c r="M37" i="1" s="1"/>
  <c r="P37" i="1" s="1"/>
  <c r="V37" i="1" s="1"/>
  <c r="AB37" i="1" s="1"/>
  <c r="AH37" i="1" s="1"/>
  <c r="AN37" i="1" s="1"/>
  <c r="AT37" i="1" s="1"/>
  <c r="AZ37" i="1" s="1"/>
  <c r="K38" i="1"/>
  <c r="N38" i="1" s="1"/>
  <c r="T38" i="1" s="1"/>
  <c r="Z38" i="1" s="1"/>
  <c r="AF38" i="1" s="1"/>
  <c r="AL38" i="1" s="1"/>
  <c r="AR38" i="1" s="1"/>
  <c r="AX38" i="1" s="1"/>
  <c r="K465" i="1" l="1"/>
  <c r="N465" i="1" s="1"/>
  <c r="T465" i="1" s="1"/>
  <c r="Z465" i="1" s="1"/>
  <c r="AF465" i="1" s="1"/>
  <c r="AL465" i="1" s="1"/>
  <c r="AR465" i="1" s="1"/>
  <c r="AX465" i="1" s="1"/>
  <c r="O662" i="1"/>
  <c r="U662" i="1" s="1"/>
  <c r="AA662" i="1" s="1"/>
  <c r="AG662" i="1" s="1"/>
  <c r="AM662" i="1" s="1"/>
  <c r="AS662" i="1" s="1"/>
  <c r="AY662" i="1" s="1"/>
  <c r="L670" i="1"/>
  <c r="O670" i="1" s="1"/>
  <c r="U670" i="1" s="1"/>
  <c r="AA670" i="1" s="1"/>
  <c r="AG670" i="1" s="1"/>
  <c r="AM670" i="1" s="1"/>
  <c r="AS670" i="1" s="1"/>
  <c r="AY670" i="1" s="1"/>
  <c r="K670" i="1"/>
  <c r="N670" i="1" s="1"/>
  <c r="T670" i="1" s="1"/>
  <c r="Z670" i="1" s="1"/>
  <c r="AF670" i="1" s="1"/>
  <c r="AL670" i="1" s="1"/>
  <c r="AR670" i="1" s="1"/>
  <c r="AX670" i="1" s="1"/>
  <c r="P437" i="1"/>
  <c r="V437" i="1" s="1"/>
  <c r="AB437" i="1" s="1"/>
  <c r="AH437" i="1" s="1"/>
  <c r="AN437" i="1" s="1"/>
  <c r="AT437" i="1" s="1"/>
  <c r="AZ437" i="1" s="1"/>
  <c r="K665" i="1"/>
  <c r="N662" i="1"/>
  <c r="T662" i="1" s="1"/>
  <c r="Z662" i="1" s="1"/>
  <c r="AF662" i="1" s="1"/>
  <c r="AL662" i="1" s="1"/>
  <c r="AR662" i="1" s="1"/>
  <c r="AX662" i="1" s="1"/>
  <c r="N442" i="1"/>
  <c r="T442" i="1" s="1"/>
  <c r="Z442" i="1" s="1"/>
  <c r="AF442" i="1" s="1"/>
  <c r="AL442" i="1" s="1"/>
  <c r="AR442" i="1" s="1"/>
  <c r="AX442" i="1" s="1"/>
  <c r="K658" i="1"/>
  <c r="N658" i="1" s="1"/>
  <c r="T658" i="1" s="1"/>
  <c r="Z658" i="1" s="1"/>
  <c r="AF658" i="1" s="1"/>
  <c r="AL658" i="1" s="1"/>
  <c r="AR658" i="1" s="1"/>
  <c r="AX658" i="1" s="1"/>
  <c r="K668" i="1"/>
  <c r="N671" i="1"/>
  <c r="T671" i="1" s="1"/>
  <c r="Z671" i="1" s="1"/>
  <c r="AF671" i="1" s="1"/>
  <c r="AL671" i="1" s="1"/>
  <c r="AR671" i="1" s="1"/>
  <c r="AX671" i="1" s="1"/>
  <c r="P486" i="1"/>
  <c r="V486" i="1" s="1"/>
  <c r="AB486" i="1" s="1"/>
  <c r="AH486" i="1" s="1"/>
  <c r="AN486" i="1" s="1"/>
  <c r="AT486" i="1" s="1"/>
  <c r="AZ486" i="1" s="1"/>
  <c r="P489" i="1"/>
  <c r="V489" i="1" s="1"/>
  <c r="AB489" i="1" s="1"/>
  <c r="AH489" i="1" s="1"/>
  <c r="AN489" i="1" s="1"/>
  <c r="AT489" i="1" s="1"/>
  <c r="AZ489" i="1" s="1"/>
  <c r="O486" i="1"/>
  <c r="U486" i="1" s="1"/>
  <c r="AA486" i="1" s="1"/>
  <c r="AG486" i="1" s="1"/>
  <c r="AM486" i="1" s="1"/>
  <c r="AS486" i="1" s="1"/>
  <c r="AY486" i="1" s="1"/>
  <c r="O437" i="1"/>
  <c r="U437" i="1" s="1"/>
  <c r="AA437" i="1" s="1"/>
  <c r="AG437" i="1" s="1"/>
  <c r="AM437" i="1" s="1"/>
  <c r="AS437" i="1" s="1"/>
  <c r="AY437" i="1" s="1"/>
  <c r="O489" i="1"/>
  <c r="U489" i="1" s="1"/>
  <c r="AA489" i="1" s="1"/>
  <c r="AG489" i="1" s="1"/>
  <c r="AM489" i="1" s="1"/>
  <c r="AS489" i="1" s="1"/>
  <c r="AY489" i="1" s="1"/>
  <c r="O665" i="1"/>
  <c r="U665" i="1" s="1"/>
  <c r="AA665" i="1" s="1"/>
  <c r="AG665" i="1" s="1"/>
  <c r="AM665" i="1" s="1"/>
  <c r="AS665" i="1" s="1"/>
  <c r="AY665" i="1" s="1"/>
  <c r="M670" i="1"/>
  <c r="P670" i="1" s="1"/>
  <c r="V670" i="1" s="1"/>
  <c r="AB670" i="1" s="1"/>
  <c r="AH670" i="1" s="1"/>
  <c r="AN670" i="1" s="1"/>
  <c r="AT670" i="1" s="1"/>
  <c r="AZ670" i="1" s="1"/>
  <c r="M667" i="1"/>
  <c r="P667" i="1" s="1"/>
  <c r="V667" i="1" s="1"/>
  <c r="AB667" i="1" s="1"/>
  <c r="AH667" i="1" s="1"/>
  <c r="AN667" i="1" s="1"/>
  <c r="AT667" i="1" s="1"/>
  <c r="AZ667" i="1" s="1"/>
  <c r="M664" i="1"/>
  <c r="P664" i="1" s="1"/>
  <c r="V664" i="1" s="1"/>
  <c r="AB664" i="1" s="1"/>
  <c r="AH664" i="1" s="1"/>
  <c r="AN664" i="1" s="1"/>
  <c r="AT664" i="1" s="1"/>
  <c r="AZ664" i="1" s="1"/>
  <c r="M661" i="1"/>
  <c r="P661" i="1" s="1"/>
  <c r="V661" i="1" s="1"/>
  <c r="AB661" i="1" s="1"/>
  <c r="AH661" i="1" s="1"/>
  <c r="AN661" i="1" s="1"/>
  <c r="AT661" i="1" s="1"/>
  <c r="AZ661" i="1" s="1"/>
  <c r="P658" i="1"/>
  <c r="V658" i="1" s="1"/>
  <c r="AB658" i="1" s="1"/>
  <c r="AH658" i="1" s="1"/>
  <c r="AN658" i="1" s="1"/>
  <c r="AT658" i="1" s="1"/>
  <c r="AZ658" i="1" s="1"/>
  <c r="O658" i="1"/>
  <c r="U658" i="1" s="1"/>
  <c r="AA658" i="1" s="1"/>
  <c r="AG658" i="1" s="1"/>
  <c r="AM658" i="1" s="1"/>
  <c r="AS658" i="1" s="1"/>
  <c r="AY658" i="1" s="1"/>
  <c r="P659" i="1"/>
  <c r="V659" i="1" s="1"/>
  <c r="AB659" i="1" s="1"/>
  <c r="AH659" i="1" s="1"/>
  <c r="AN659" i="1" s="1"/>
  <c r="AT659" i="1" s="1"/>
  <c r="AZ659" i="1" s="1"/>
  <c r="O659" i="1"/>
  <c r="U659" i="1" s="1"/>
  <c r="AA659" i="1" s="1"/>
  <c r="AG659" i="1" s="1"/>
  <c r="AM659" i="1" s="1"/>
  <c r="AS659" i="1" s="1"/>
  <c r="AY659" i="1" s="1"/>
  <c r="N486" i="1"/>
  <c r="T486" i="1" s="1"/>
  <c r="Z486" i="1" s="1"/>
  <c r="AF486" i="1" s="1"/>
  <c r="AL486" i="1" s="1"/>
  <c r="AR486" i="1" s="1"/>
  <c r="AX486" i="1" s="1"/>
  <c r="K441" i="1"/>
  <c r="K437" i="1" s="1"/>
  <c r="N437" i="1" s="1"/>
  <c r="T437" i="1" s="1"/>
  <c r="Z437" i="1" s="1"/>
  <c r="AF437" i="1" s="1"/>
  <c r="AL437" i="1" s="1"/>
  <c r="AR437" i="1" s="1"/>
  <c r="AX437" i="1" s="1"/>
  <c r="P442" i="1"/>
  <c r="V442" i="1" s="1"/>
  <c r="AB442" i="1" s="1"/>
  <c r="AH442" i="1" s="1"/>
  <c r="AN442" i="1" s="1"/>
  <c r="AT442" i="1" s="1"/>
  <c r="AZ442" i="1" s="1"/>
  <c r="O442" i="1"/>
  <c r="U442" i="1" s="1"/>
  <c r="AA442" i="1" s="1"/>
  <c r="AG442" i="1" s="1"/>
  <c r="AM442" i="1" s="1"/>
  <c r="AS442" i="1" s="1"/>
  <c r="AY442" i="1" s="1"/>
  <c r="P466" i="1"/>
  <c r="V466" i="1" s="1"/>
  <c r="AB466" i="1" s="1"/>
  <c r="AH466" i="1" s="1"/>
  <c r="AN466" i="1" s="1"/>
  <c r="AT466" i="1" s="1"/>
  <c r="AZ466" i="1" s="1"/>
  <c r="P441" i="1"/>
  <c r="V441" i="1" s="1"/>
  <c r="AB441" i="1" s="1"/>
  <c r="AH441" i="1" s="1"/>
  <c r="AN441" i="1" s="1"/>
  <c r="AT441" i="1" s="1"/>
  <c r="AZ441" i="1" s="1"/>
  <c r="O466" i="1"/>
  <c r="U466" i="1" s="1"/>
  <c r="AA466" i="1" s="1"/>
  <c r="AG466" i="1" s="1"/>
  <c r="AM466" i="1" s="1"/>
  <c r="AS466" i="1" s="1"/>
  <c r="AY466" i="1" s="1"/>
  <c r="O441" i="1"/>
  <c r="U441" i="1" s="1"/>
  <c r="AA441" i="1" s="1"/>
  <c r="AG441" i="1" s="1"/>
  <c r="AM441" i="1" s="1"/>
  <c r="AS441" i="1" s="1"/>
  <c r="AY441" i="1" s="1"/>
  <c r="N489" i="1"/>
  <c r="T489" i="1" s="1"/>
  <c r="Z489" i="1" s="1"/>
  <c r="AF489" i="1" s="1"/>
  <c r="AL489" i="1" s="1"/>
  <c r="AR489" i="1" s="1"/>
  <c r="AX489" i="1" s="1"/>
  <c r="P238" i="1"/>
  <c r="V238" i="1" s="1"/>
  <c r="AB238" i="1" s="1"/>
  <c r="AH238" i="1" s="1"/>
  <c r="AN238" i="1" s="1"/>
  <c r="AT238" i="1" s="1"/>
  <c r="AZ238" i="1" s="1"/>
  <c r="N93" i="1"/>
  <c r="T93" i="1" s="1"/>
  <c r="Z93" i="1" s="1"/>
  <c r="AF93" i="1" s="1"/>
  <c r="AL93" i="1" s="1"/>
  <c r="AR93" i="1" s="1"/>
  <c r="AX93" i="1" s="1"/>
  <c r="L80" i="1"/>
  <c r="O80" i="1" s="1"/>
  <c r="U80" i="1" s="1"/>
  <c r="AA80" i="1" s="1"/>
  <c r="AG80" i="1" s="1"/>
  <c r="AM80" i="1" s="1"/>
  <c r="AS80" i="1" s="1"/>
  <c r="AY80" i="1" s="1"/>
  <c r="P81" i="1"/>
  <c r="V81" i="1" s="1"/>
  <c r="AB81" i="1" s="1"/>
  <c r="AH81" i="1" s="1"/>
  <c r="AN81" i="1" s="1"/>
  <c r="AT81" i="1" s="1"/>
  <c r="AZ81" i="1" s="1"/>
  <c r="P75" i="1"/>
  <c r="V75" i="1" s="1"/>
  <c r="AB75" i="1" s="1"/>
  <c r="AH75" i="1" s="1"/>
  <c r="AN75" i="1" s="1"/>
  <c r="AT75" i="1" s="1"/>
  <c r="AZ75" i="1" s="1"/>
  <c r="P78" i="1"/>
  <c r="V78" i="1" s="1"/>
  <c r="AB78" i="1" s="1"/>
  <c r="AH78" i="1" s="1"/>
  <c r="AN78" i="1" s="1"/>
  <c r="AT78" i="1" s="1"/>
  <c r="AZ78" i="1" s="1"/>
  <c r="O238" i="1"/>
  <c r="U238" i="1" s="1"/>
  <c r="AA238" i="1" s="1"/>
  <c r="AG238" i="1" s="1"/>
  <c r="AM238" i="1" s="1"/>
  <c r="AS238" i="1" s="1"/>
  <c r="AY238" i="1" s="1"/>
  <c r="K53" i="1"/>
  <c r="N53" i="1" s="1"/>
  <c r="T53" i="1" s="1"/>
  <c r="Z53" i="1" s="1"/>
  <c r="AF53" i="1" s="1"/>
  <c r="AL53" i="1" s="1"/>
  <c r="AR53" i="1" s="1"/>
  <c r="AX53" i="1" s="1"/>
  <c r="O75" i="1"/>
  <c r="U75" i="1" s="1"/>
  <c r="AA75" i="1" s="1"/>
  <c r="AG75" i="1" s="1"/>
  <c r="AM75" i="1" s="1"/>
  <c r="AS75" i="1" s="1"/>
  <c r="AY75" i="1" s="1"/>
  <c r="O78" i="1"/>
  <c r="U78" i="1" s="1"/>
  <c r="AA78" i="1" s="1"/>
  <c r="AG78" i="1" s="1"/>
  <c r="AM78" i="1" s="1"/>
  <c r="AS78" i="1" s="1"/>
  <c r="AY78" i="1" s="1"/>
  <c r="N238" i="1"/>
  <c r="T238" i="1" s="1"/>
  <c r="Z238" i="1" s="1"/>
  <c r="AF238" i="1" s="1"/>
  <c r="AL238" i="1" s="1"/>
  <c r="AR238" i="1" s="1"/>
  <c r="AX238" i="1" s="1"/>
  <c r="K37" i="1"/>
  <c r="N37" i="1" s="1"/>
  <c r="T37" i="1" s="1"/>
  <c r="Z37" i="1" s="1"/>
  <c r="AF37" i="1" s="1"/>
  <c r="AL37" i="1" s="1"/>
  <c r="AR37" i="1" s="1"/>
  <c r="AX37" i="1" s="1"/>
  <c r="N75" i="1"/>
  <c r="T75" i="1" s="1"/>
  <c r="Z75" i="1" s="1"/>
  <c r="AF75" i="1" s="1"/>
  <c r="AL75" i="1" s="1"/>
  <c r="AR75" i="1" s="1"/>
  <c r="AX75" i="1" s="1"/>
  <c r="N78" i="1"/>
  <c r="T78" i="1" s="1"/>
  <c r="Z78" i="1" s="1"/>
  <c r="AF78" i="1" s="1"/>
  <c r="AL78" i="1" s="1"/>
  <c r="AR78" i="1" s="1"/>
  <c r="AX78" i="1" s="1"/>
  <c r="O93" i="1"/>
  <c r="U93" i="1" s="1"/>
  <c r="AA93" i="1" s="1"/>
  <c r="AG93" i="1" s="1"/>
  <c r="AM93" i="1" s="1"/>
  <c r="AS93" i="1" s="1"/>
  <c r="AY93" i="1" s="1"/>
  <c r="N81" i="1"/>
  <c r="T81" i="1" s="1"/>
  <c r="Z81" i="1" s="1"/>
  <c r="AF81" i="1" s="1"/>
  <c r="AL81" i="1" s="1"/>
  <c r="AR81" i="1" s="1"/>
  <c r="AX81" i="1" s="1"/>
  <c r="N99" i="1"/>
  <c r="T99" i="1" s="1"/>
  <c r="Z99" i="1" s="1"/>
  <c r="AF99" i="1" s="1"/>
  <c r="AL99" i="1" s="1"/>
  <c r="AR99" i="1" s="1"/>
  <c r="AX99" i="1" s="1"/>
  <c r="P93" i="1"/>
  <c r="V93" i="1" s="1"/>
  <c r="AB93" i="1" s="1"/>
  <c r="AH93" i="1" s="1"/>
  <c r="AN93" i="1" s="1"/>
  <c r="AT93" i="1" s="1"/>
  <c r="AZ93" i="1" s="1"/>
  <c r="O38" i="1"/>
  <c r="U38" i="1" s="1"/>
  <c r="AA38" i="1" s="1"/>
  <c r="AG38" i="1" s="1"/>
  <c r="AM38" i="1" s="1"/>
  <c r="AS38" i="1" s="1"/>
  <c r="AY38" i="1" s="1"/>
  <c r="P38" i="1"/>
  <c r="V38" i="1" s="1"/>
  <c r="AB38" i="1" s="1"/>
  <c r="AH38" i="1" s="1"/>
  <c r="AN38" i="1" s="1"/>
  <c r="AT38" i="1" s="1"/>
  <c r="AZ38" i="1" s="1"/>
  <c r="P98" i="1"/>
  <c r="V98" i="1" s="1"/>
  <c r="AB98" i="1" s="1"/>
  <c r="AH98" i="1" s="1"/>
  <c r="AN98" i="1" s="1"/>
  <c r="AT98" i="1" s="1"/>
  <c r="AZ98" i="1" s="1"/>
  <c r="O98" i="1"/>
  <c r="U98" i="1" s="1"/>
  <c r="AA98" i="1" s="1"/>
  <c r="AG98" i="1" s="1"/>
  <c r="AM98" i="1" s="1"/>
  <c r="AS98" i="1" s="1"/>
  <c r="AY98" i="1" s="1"/>
  <c r="P99" i="1"/>
  <c r="V99" i="1" s="1"/>
  <c r="AB99" i="1" s="1"/>
  <c r="AH99" i="1" s="1"/>
  <c r="AN99" i="1" s="1"/>
  <c r="AT99" i="1" s="1"/>
  <c r="AZ99" i="1" s="1"/>
  <c r="O99" i="1"/>
  <c r="U99" i="1" s="1"/>
  <c r="AA99" i="1" s="1"/>
  <c r="AG99" i="1" s="1"/>
  <c r="AM99" i="1" s="1"/>
  <c r="AS99" i="1" s="1"/>
  <c r="AY99" i="1" s="1"/>
  <c r="N98" i="1"/>
  <c r="T98" i="1" s="1"/>
  <c r="Z98" i="1" s="1"/>
  <c r="AF98" i="1" s="1"/>
  <c r="AL98" i="1" s="1"/>
  <c r="AR98" i="1" s="1"/>
  <c r="AX98" i="1" s="1"/>
  <c r="M53" i="1"/>
  <c r="P53" i="1" s="1"/>
  <c r="V53" i="1" s="1"/>
  <c r="AB53" i="1" s="1"/>
  <c r="AH53" i="1" s="1"/>
  <c r="AN53" i="1" s="1"/>
  <c r="AT53" i="1" s="1"/>
  <c r="AZ53" i="1" s="1"/>
  <c r="O54" i="1"/>
  <c r="U54" i="1" s="1"/>
  <c r="AA54" i="1" s="1"/>
  <c r="AG54" i="1" s="1"/>
  <c r="AM54" i="1" s="1"/>
  <c r="AS54" i="1" s="1"/>
  <c r="AY54" i="1" s="1"/>
  <c r="K667" i="1" l="1"/>
  <c r="N667" i="1" s="1"/>
  <c r="T667" i="1" s="1"/>
  <c r="Z667" i="1" s="1"/>
  <c r="AF667" i="1" s="1"/>
  <c r="AL667" i="1" s="1"/>
  <c r="AR667" i="1" s="1"/>
  <c r="AX667" i="1" s="1"/>
  <c r="N668" i="1"/>
  <c r="T668" i="1" s="1"/>
  <c r="Z668" i="1" s="1"/>
  <c r="AF668" i="1" s="1"/>
  <c r="AL668" i="1" s="1"/>
  <c r="AR668" i="1" s="1"/>
  <c r="AX668" i="1" s="1"/>
  <c r="K664" i="1"/>
  <c r="N664" i="1" s="1"/>
  <c r="T664" i="1" s="1"/>
  <c r="Z664" i="1" s="1"/>
  <c r="AF664" i="1" s="1"/>
  <c r="AL664" i="1" s="1"/>
  <c r="AR664" i="1" s="1"/>
  <c r="AX664" i="1" s="1"/>
  <c r="N665" i="1"/>
  <c r="T665" i="1" s="1"/>
  <c r="Z665" i="1" s="1"/>
  <c r="AF665" i="1" s="1"/>
  <c r="AL665" i="1" s="1"/>
  <c r="AR665" i="1" s="1"/>
  <c r="AX665" i="1" s="1"/>
  <c r="N441" i="1"/>
  <c r="T441" i="1" s="1"/>
  <c r="Z441" i="1" s="1"/>
  <c r="AF441" i="1" s="1"/>
  <c r="AL441" i="1" s="1"/>
  <c r="AR441" i="1" s="1"/>
  <c r="AX441" i="1" s="1"/>
  <c r="K831" i="1"/>
  <c r="L831" i="1"/>
  <c r="M831" i="1"/>
  <c r="K829" i="1"/>
  <c r="L829" i="1"/>
  <c r="M829" i="1"/>
  <c r="K826" i="1"/>
  <c r="L826" i="1"/>
  <c r="M826" i="1"/>
  <c r="K824" i="1"/>
  <c r="L824" i="1"/>
  <c r="M824" i="1"/>
  <c r="K821" i="1"/>
  <c r="K820" i="1" s="1"/>
  <c r="L821" i="1"/>
  <c r="L820" i="1" s="1"/>
  <c r="M821" i="1"/>
  <c r="M820" i="1" s="1"/>
  <c r="K818" i="1"/>
  <c r="L818" i="1"/>
  <c r="M818" i="1"/>
  <c r="K816" i="1"/>
  <c r="L816" i="1"/>
  <c r="M816" i="1"/>
  <c r="K805" i="1"/>
  <c r="K804" i="1" s="1"/>
  <c r="L805" i="1"/>
  <c r="L804" i="1" s="1"/>
  <c r="M805" i="1"/>
  <c r="M804" i="1" s="1"/>
  <c r="K802" i="1"/>
  <c r="K801" i="1" s="1"/>
  <c r="L802" i="1"/>
  <c r="L801" i="1" s="1"/>
  <c r="M802" i="1"/>
  <c r="M801" i="1" s="1"/>
  <c r="K797" i="1"/>
  <c r="L797" i="1"/>
  <c r="M797" i="1"/>
  <c r="K799" i="1"/>
  <c r="L799" i="1"/>
  <c r="M799" i="1"/>
  <c r="K794" i="1"/>
  <c r="K793" i="1" s="1"/>
  <c r="L794" i="1"/>
  <c r="L793" i="1" s="1"/>
  <c r="M794" i="1"/>
  <c r="M793" i="1" s="1"/>
  <c r="K791" i="1"/>
  <c r="K790" i="1" s="1"/>
  <c r="L791" i="1"/>
  <c r="L790" i="1" s="1"/>
  <c r="M791" i="1"/>
  <c r="M790" i="1" s="1"/>
  <c r="I788" i="1"/>
  <c r="I787" i="1" s="1"/>
  <c r="J788" i="1"/>
  <c r="J787" i="1" s="1"/>
  <c r="K788" i="1"/>
  <c r="K787" i="1" s="1"/>
  <c r="L788" i="1"/>
  <c r="L787" i="1" s="1"/>
  <c r="M788" i="1"/>
  <c r="M787" i="1" s="1"/>
  <c r="K785" i="1"/>
  <c r="K780" i="1" s="1"/>
  <c r="L785" i="1"/>
  <c r="L780" i="1" s="1"/>
  <c r="M785" i="1"/>
  <c r="M780" i="1" s="1"/>
  <c r="K775" i="1"/>
  <c r="L775" i="1"/>
  <c r="M775" i="1"/>
  <c r="K773" i="1"/>
  <c r="L773" i="1"/>
  <c r="M773" i="1"/>
  <c r="K771" i="1"/>
  <c r="L771" i="1"/>
  <c r="M771" i="1"/>
  <c r="K768" i="1"/>
  <c r="K767" i="1" s="1"/>
  <c r="L768" i="1"/>
  <c r="L767" i="1" s="1"/>
  <c r="M768" i="1"/>
  <c r="M767" i="1" s="1"/>
  <c r="K765" i="1"/>
  <c r="K764" i="1" s="1"/>
  <c r="L765" i="1"/>
  <c r="L764" i="1" s="1"/>
  <c r="M765" i="1"/>
  <c r="M764" i="1" s="1"/>
  <c r="K762" i="1"/>
  <c r="K761" i="1" s="1"/>
  <c r="L762" i="1"/>
  <c r="L761" i="1" s="1"/>
  <c r="M762" i="1"/>
  <c r="M761" i="1" s="1"/>
  <c r="K749" i="1"/>
  <c r="K748" i="1" s="1"/>
  <c r="L749" i="1"/>
  <c r="L748" i="1" s="1"/>
  <c r="M749" i="1"/>
  <c r="M748" i="1" s="1"/>
  <c r="K746" i="1"/>
  <c r="K745" i="1" s="1"/>
  <c r="L746" i="1"/>
  <c r="L745" i="1" s="1"/>
  <c r="M746" i="1"/>
  <c r="M745" i="1" s="1"/>
  <c r="K743" i="1"/>
  <c r="L743" i="1"/>
  <c r="M743" i="1"/>
  <c r="K741" i="1"/>
  <c r="L741" i="1"/>
  <c r="M741" i="1"/>
  <c r="K739" i="1"/>
  <c r="L739" i="1"/>
  <c r="M739" i="1"/>
  <c r="K736" i="1"/>
  <c r="K735" i="1" s="1"/>
  <c r="L736" i="1"/>
  <c r="L735" i="1" s="1"/>
  <c r="M736" i="1"/>
  <c r="M735" i="1" s="1"/>
  <c r="K754" i="1"/>
  <c r="L754" i="1"/>
  <c r="M754" i="1"/>
  <c r="K752" i="1"/>
  <c r="L752" i="1"/>
  <c r="M752" i="1"/>
  <c r="K731" i="1"/>
  <c r="L731" i="1"/>
  <c r="M731" i="1"/>
  <c r="K729" i="1"/>
  <c r="L729" i="1"/>
  <c r="M729" i="1"/>
  <c r="K722" i="1"/>
  <c r="L722" i="1"/>
  <c r="M722" i="1"/>
  <c r="K719" i="1"/>
  <c r="L719" i="1"/>
  <c r="M719" i="1"/>
  <c r="K715" i="1"/>
  <c r="L715" i="1"/>
  <c r="M715" i="1"/>
  <c r="K713" i="1"/>
  <c r="L713" i="1"/>
  <c r="M713" i="1"/>
  <c r="K710" i="1"/>
  <c r="K709" i="1" s="1"/>
  <c r="L710" i="1"/>
  <c r="L709" i="1" s="1"/>
  <c r="M710" i="1"/>
  <c r="M709" i="1" s="1"/>
  <c r="K707" i="1"/>
  <c r="K706" i="1" s="1"/>
  <c r="L707" i="1"/>
  <c r="L706" i="1" s="1"/>
  <c r="M707" i="1"/>
  <c r="M706" i="1" s="1"/>
  <c r="K701" i="1"/>
  <c r="L701" i="1"/>
  <c r="M701" i="1"/>
  <c r="K699" i="1"/>
  <c r="L699" i="1"/>
  <c r="M699" i="1"/>
  <c r="K696" i="1"/>
  <c r="K695" i="1" s="1"/>
  <c r="L696" i="1"/>
  <c r="L695" i="1" s="1"/>
  <c r="M696" i="1"/>
  <c r="M695" i="1" s="1"/>
  <c r="K656" i="1"/>
  <c r="L656" i="1"/>
  <c r="M656" i="1"/>
  <c r="K648" i="1"/>
  <c r="K647" i="1" s="1"/>
  <c r="L648" i="1"/>
  <c r="L647" i="1" s="1"/>
  <c r="M648" i="1"/>
  <c r="M647" i="1" s="1"/>
  <c r="K645" i="1"/>
  <c r="K644" i="1" s="1"/>
  <c r="L645" i="1"/>
  <c r="L644" i="1" s="1"/>
  <c r="M645" i="1"/>
  <c r="M644" i="1" s="1"/>
  <c r="K628" i="1"/>
  <c r="K627" i="1" s="1"/>
  <c r="K623" i="1" s="1"/>
  <c r="L628" i="1"/>
  <c r="L627" i="1" s="1"/>
  <c r="L623" i="1" s="1"/>
  <c r="M628" i="1"/>
  <c r="M627" i="1" s="1"/>
  <c r="M623" i="1" s="1"/>
  <c r="K617" i="1"/>
  <c r="K616" i="1" s="1"/>
  <c r="L617" i="1"/>
  <c r="L616" i="1" s="1"/>
  <c r="M617" i="1"/>
  <c r="M616" i="1" s="1"/>
  <c r="K614" i="1"/>
  <c r="K613" i="1" s="1"/>
  <c r="L614" i="1"/>
  <c r="L613" i="1" s="1"/>
  <c r="M614" i="1"/>
  <c r="M613" i="1" s="1"/>
  <c r="K611" i="1"/>
  <c r="K610" i="1" s="1"/>
  <c r="L611" i="1"/>
  <c r="L610" i="1" s="1"/>
  <c r="M611" i="1"/>
  <c r="M610" i="1" s="1"/>
  <c r="K608" i="1"/>
  <c r="K607" i="1" s="1"/>
  <c r="L608" i="1"/>
  <c r="L607" i="1" s="1"/>
  <c r="M608" i="1"/>
  <c r="M607" i="1" s="1"/>
  <c r="K600" i="1"/>
  <c r="K599" i="1" s="1"/>
  <c r="K598" i="1" s="1"/>
  <c r="L600" i="1"/>
  <c r="L599" i="1" s="1"/>
  <c r="L598" i="1" s="1"/>
  <c r="M600" i="1"/>
  <c r="M599" i="1" s="1"/>
  <c r="M598" i="1" s="1"/>
  <c r="K595" i="1"/>
  <c r="K594" i="1" s="1"/>
  <c r="K593" i="1" s="1"/>
  <c r="L595" i="1"/>
  <c r="L594" i="1" s="1"/>
  <c r="L593" i="1" s="1"/>
  <c r="M595" i="1"/>
  <c r="M594" i="1" s="1"/>
  <c r="M593" i="1" s="1"/>
  <c r="K581" i="1"/>
  <c r="K580" i="1" s="1"/>
  <c r="L581" i="1"/>
  <c r="L580" i="1" s="1"/>
  <c r="M581" i="1"/>
  <c r="M580" i="1" s="1"/>
  <c r="K574" i="1"/>
  <c r="K569" i="1" s="1"/>
  <c r="L574" i="1"/>
  <c r="L569" i="1" s="1"/>
  <c r="M574" i="1"/>
  <c r="M569" i="1" s="1"/>
  <c r="K567" i="1"/>
  <c r="K566" i="1" s="1"/>
  <c r="L567" i="1"/>
  <c r="L566" i="1" s="1"/>
  <c r="M567" i="1"/>
  <c r="M566" i="1" s="1"/>
  <c r="K564" i="1"/>
  <c r="K563" i="1" s="1"/>
  <c r="L564" i="1"/>
  <c r="L563" i="1" s="1"/>
  <c r="M564" i="1"/>
  <c r="M563" i="1" s="1"/>
  <c r="K561" i="1"/>
  <c r="K560" i="1" s="1"/>
  <c r="L561" i="1"/>
  <c r="L560" i="1" s="1"/>
  <c r="M561" i="1"/>
  <c r="M560" i="1" s="1"/>
  <c r="K558" i="1"/>
  <c r="K557" i="1" s="1"/>
  <c r="L558" i="1"/>
  <c r="L557" i="1" s="1"/>
  <c r="M558" i="1"/>
  <c r="M557" i="1" s="1"/>
  <c r="K550" i="1"/>
  <c r="K549" i="1" s="1"/>
  <c r="K548" i="1" s="1"/>
  <c r="L550" i="1"/>
  <c r="L549" i="1" s="1"/>
  <c r="L548" i="1" s="1"/>
  <c r="M550" i="1"/>
  <c r="M549" i="1" s="1"/>
  <c r="M548" i="1" s="1"/>
  <c r="K542" i="1"/>
  <c r="L542" i="1"/>
  <c r="M542" i="1"/>
  <c r="K540" i="1"/>
  <c r="L540" i="1"/>
  <c r="M540" i="1"/>
  <c r="K524" i="1"/>
  <c r="K523" i="1" s="1"/>
  <c r="K522" i="1" s="1"/>
  <c r="L524" i="1"/>
  <c r="L523" i="1" s="1"/>
  <c r="L522" i="1" s="1"/>
  <c r="M524" i="1"/>
  <c r="M523" i="1" s="1"/>
  <c r="M522" i="1" s="1"/>
  <c r="K519" i="1"/>
  <c r="K518" i="1" s="1"/>
  <c r="K517" i="1" s="1"/>
  <c r="L519" i="1"/>
  <c r="L518" i="1" s="1"/>
  <c r="L517" i="1" s="1"/>
  <c r="M519" i="1"/>
  <c r="M518" i="1" s="1"/>
  <c r="M517" i="1" s="1"/>
  <c r="K514" i="1"/>
  <c r="K513" i="1" s="1"/>
  <c r="K512" i="1" s="1"/>
  <c r="L514" i="1"/>
  <c r="L513" i="1" s="1"/>
  <c r="L512" i="1" s="1"/>
  <c r="M514" i="1"/>
  <c r="M513" i="1" s="1"/>
  <c r="M512" i="1" s="1"/>
  <c r="K509" i="1"/>
  <c r="K508" i="1" s="1"/>
  <c r="K507" i="1" s="1"/>
  <c r="L509" i="1"/>
  <c r="L508" i="1" s="1"/>
  <c r="L507" i="1" s="1"/>
  <c r="M509" i="1"/>
  <c r="M508" i="1" s="1"/>
  <c r="M507" i="1" s="1"/>
  <c r="K505" i="1"/>
  <c r="L505" i="1"/>
  <c r="M505" i="1"/>
  <c r="K503" i="1"/>
  <c r="L503" i="1"/>
  <c r="M503" i="1"/>
  <c r="K497" i="1"/>
  <c r="K496" i="1" s="1"/>
  <c r="K495" i="1" s="1"/>
  <c r="L497" i="1"/>
  <c r="L496" i="1" s="1"/>
  <c r="L495" i="1" s="1"/>
  <c r="M497" i="1"/>
  <c r="M496" i="1" s="1"/>
  <c r="M495" i="1" s="1"/>
  <c r="K483" i="1"/>
  <c r="K480" i="1" s="1"/>
  <c r="L483" i="1"/>
  <c r="L480" i="1" s="1"/>
  <c r="M483" i="1"/>
  <c r="M480" i="1" s="1"/>
  <c r="K478" i="1"/>
  <c r="K477" i="1" s="1"/>
  <c r="L478" i="1"/>
  <c r="L477" i="1" s="1"/>
  <c r="M478" i="1"/>
  <c r="M477" i="1" s="1"/>
  <c r="K475" i="1"/>
  <c r="K474" i="1" s="1"/>
  <c r="L475" i="1"/>
  <c r="L474" i="1" s="1"/>
  <c r="M475" i="1"/>
  <c r="M474" i="1" s="1"/>
  <c r="K472" i="1"/>
  <c r="K471" i="1" s="1"/>
  <c r="L472" i="1"/>
  <c r="L471" i="1" s="1"/>
  <c r="M472" i="1"/>
  <c r="M471" i="1" s="1"/>
  <c r="K469" i="1"/>
  <c r="K468" i="1" s="1"/>
  <c r="L469" i="1"/>
  <c r="L468" i="1" s="1"/>
  <c r="M469" i="1"/>
  <c r="M468" i="1" s="1"/>
  <c r="K463" i="1"/>
  <c r="L463" i="1"/>
  <c r="M463" i="1"/>
  <c r="K461" i="1"/>
  <c r="L461" i="1"/>
  <c r="M461" i="1"/>
  <c r="K449" i="1"/>
  <c r="K448" i="1" s="1"/>
  <c r="K447" i="1" s="1"/>
  <c r="L449" i="1"/>
  <c r="L448" i="1" s="1"/>
  <c r="L447" i="1" s="1"/>
  <c r="M449" i="1"/>
  <c r="M448" i="1" s="1"/>
  <c r="M447" i="1" s="1"/>
  <c r="K431" i="1"/>
  <c r="K430" i="1" s="1"/>
  <c r="L431" i="1"/>
  <c r="L430" i="1" s="1"/>
  <c r="M431" i="1"/>
  <c r="M430" i="1" s="1"/>
  <c r="I431" i="1"/>
  <c r="I430" i="1" s="1"/>
  <c r="J431" i="1"/>
  <c r="J430" i="1" s="1"/>
  <c r="I424" i="1"/>
  <c r="I423" i="1" s="1"/>
  <c r="J424" i="1"/>
  <c r="J423" i="1" s="1"/>
  <c r="K424" i="1"/>
  <c r="K423" i="1" s="1"/>
  <c r="L424" i="1"/>
  <c r="L423" i="1" s="1"/>
  <c r="M424" i="1"/>
  <c r="M423" i="1" s="1"/>
  <c r="K421" i="1"/>
  <c r="K420" i="1" s="1"/>
  <c r="L421" i="1"/>
  <c r="L420" i="1" s="1"/>
  <c r="M421" i="1"/>
  <c r="M420" i="1" s="1"/>
  <c r="I412" i="1"/>
  <c r="I411" i="1" s="1"/>
  <c r="J412" i="1"/>
  <c r="J411" i="1" s="1"/>
  <c r="K412" i="1"/>
  <c r="K411" i="1" s="1"/>
  <c r="L412" i="1"/>
  <c r="L411" i="1" s="1"/>
  <c r="M412" i="1"/>
  <c r="M411" i="1" s="1"/>
  <c r="K404" i="1"/>
  <c r="L404" i="1"/>
  <c r="M404" i="1"/>
  <c r="K402" i="1"/>
  <c r="L402" i="1"/>
  <c r="M402" i="1"/>
  <c r="K399" i="1"/>
  <c r="L399" i="1"/>
  <c r="M399" i="1"/>
  <c r="K397" i="1"/>
  <c r="L397" i="1"/>
  <c r="M397" i="1"/>
  <c r="K386" i="1"/>
  <c r="K385" i="1" s="1"/>
  <c r="L386" i="1"/>
  <c r="L385" i="1" s="1"/>
  <c r="M386" i="1"/>
  <c r="M385" i="1" s="1"/>
  <c r="K389" i="1"/>
  <c r="K388" i="1" s="1"/>
  <c r="L389" i="1"/>
  <c r="L388" i="1" s="1"/>
  <c r="M389" i="1"/>
  <c r="M388" i="1" s="1"/>
  <c r="K383" i="1"/>
  <c r="K382" i="1" s="1"/>
  <c r="L383" i="1"/>
  <c r="L382" i="1" s="1"/>
  <c r="M383" i="1"/>
  <c r="M382" i="1" s="1"/>
  <c r="K350" i="1"/>
  <c r="L350" i="1"/>
  <c r="M350" i="1"/>
  <c r="K348" i="1"/>
  <c r="L348" i="1"/>
  <c r="M348" i="1"/>
  <c r="K346" i="1"/>
  <c r="L346" i="1"/>
  <c r="M346" i="1"/>
  <c r="K360" i="1"/>
  <c r="L360" i="1"/>
  <c r="M360" i="1"/>
  <c r="K358" i="1"/>
  <c r="L358" i="1"/>
  <c r="M358" i="1"/>
  <c r="K356" i="1"/>
  <c r="L356" i="1"/>
  <c r="M356" i="1"/>
  <c r="K367" i="1"/>
  <c r="K366" i="1" s="1"/>
  <c r="L367" i="1"/>
  <c r="L366" i="1" s="1"/>
  <c r="M367" i="1"/>
  <c r="M366" i="1" s="1"/>
  <c r="K353" i="1"/>
  <c r="K352" i="1" s="1"/>
  <c r="L353" i="1"/>
  <c r="L352" i="1" s="1"/>
  <c r="M353" i="1"/>
  <c r="M352" i="1" s="1"/>
  <c r="K336" i="1"/>
  <c r="K335" i="1" s="1"/>
  <c r="K334" i="1" s="1"/>
  <c r="L336" i="1"/>
  <c r="L335" i="1" s="1"/>
  <c r="L334" i="1" s="1"/>
  <c r="M336" i="1"/>
  <c r="M335" i="1" s="1"/>
  <c r="M334" i="1" s="1"/>
  <c r="K331" i="1"/>
  <c r="K330" i="1" s="1"/>
  <c r="L331" i="1"/>
  <c r="L330" i="1" s="1"/>
  <c r="M331" i="1"/>
  <c r="M330" i="1" s="1"/>
  <c r="K328" i="1"/>
  <c r="K327" i="1" s="1"/>
  <c r="L328" i="1"/>
  <c r="L327" i="1" s="1"/>
  <c r="M328" i="1"/>
  <c r="M327" i="1" s="1"/>
  <c r="K325" i="1"/>
  <c r="K322" i="1" s="1"/>
  <c r="L325" i="1"/>
  <c r="L322" i="1" s="1"/>
  <c r="M325" i="1"/>
  <c r="M322" i="1" s="1"/>
  <c r="K320" i="1"/>
  <c r="K319" i="1" s="1"/>
  <c r="L320" i="1"/>
  <c r="L319" i="1" s="1"/>
  <c r="M320" i="1"/>
  <c r="M319" i="1" s="1"/>
  <c r="I314" i="1"/>
  <c r="J314" i="1"/>
  <c r="K314" i="1"/>
  <c r="L314" i="1"/>
  <c r="M314" i="1"/>
  <c r="K312" i="1"/>
  <c r="L312" i="1"/>
  <c r="M312" i="1"/>
  <c r="K309" i="1"/>
  <c r="K308" i="1" s="1"/>
  <c r="L309" i="1"/>
  <c r="L308" i="1" s="1"/>
  <c r="M309" i="1"/>
  <c r="M308" i="1" s="1"/>
  <c r="K297" i="1"/>
  <c r="K296" i="1" s="1"/>
  <c r="L297" i="1"/>
  <c r="L296" i="1" s="1"/>
  <c r="M297" i="1"/>
  <c r="M296" i="1" s="1"/>
  <c r="K303" i="1"/>
  <c r="K302" i="1" s="1"/>
  <c r="L303" i="1"/>
  <c r="L302" i="1" s="1"/>
  <c r="M303" i="1"/>
  <c r="M302" i="1" s="1"/>
  <c r="K289" i="1"/>
  <c r="K288" i="1" s="1"/>
  <c r="L289" i="1"/>
  <c r="L288" i="1" s="1"/>
  <c r="M289" i="1"/>
  <c r="M288" i="1" s="1"/>
  <c r="K286" i="1"/>
  <c r="K285" i="1" s="1"/>
  <c r="L286" i="1"/>
  <c r="L285" i="1" s="1"/>
  <c r="M286" i="1"/>
  <c r="M285" i="1" s="1"/>
  <c r="K283" i="1"/>
  <c r="K282" i="1" s="1"/>
  <c r="L283" i="1"/>
  <c r="L282" i="1" s="1"/>
  <c r="M283" i="1"/>
  <c r="M282" i="1" s="1"/>
  <c r="K279" i="1"/>
  <c r="K278" i="1" s="1"/>
  <c r="L279" i="1"/>
  <c r="L278" i="1" s="1"/>
  <c r="M279" i="1"/>
  <c r="M278" i="1" s="1"/>
  <c r="K276" i="1"/>
  <c r="K275" i="1" s="1"/>
  <c r="L276" i="1"/>
  <c r="L275" i="1" s="1"/>
  <c r="M276" i="1"/>
  <c r="M275" i="1" s="1"/>
  <c r="K273" i="1"/>
  <c r="K272" i="1" s="1"/>
  <c r="L273" i="1"/>
  <c r="L272" i="1" s="1"/>
  <c r="M273" i="1"/>
  <c r="M272" i="1" s="1"/>
  <c r="K270" i="1"/>
  <c r="K269" i="1" s="1"/>
  <c r="L270" i="1"/>
  <c r="L269" i="1" s="1"/>
  <c r="M270" i="1"/>
  <c r="M269" i="1" s="1"/>
  <c r="K266" i="1"/>
  <c r="K265" i="1" s="1"/>
  <c r="L266" i="1"/>
  <c r="L265" i="1" s="1"/>
  <c r="M266" i="1"/>
  <c r="M265" i="1" s="1"/>
  <c r="K260" i="1"/>
  <c r="K259" i="1" s="1"/>
  <c r="L260" i="1"/>
  <c r="L259" i="1" s="1"/>
  <c r="M260" i="1"/>
  <c r="M259" i="1" s="1"/>
  <c r="K254" i="1"/>
  <c r="K253" i="1" s="1"/>
  <c r="L254" i="1"/>
  <c r="L253" i="1" s="1"/>
  <c r="M254" i="1"/>
  <c r="M253" i="1" s="1"/>
  <c r="K263" i="1"/>
  <c r="K262" i="1" s="1"/>
  <c r="L263" i="1"/>
  <c r="L262" i="1" s="1"/>
  <c r="M263" i="1"/>
  <c r="M262" i="1" s="1"/>
  <c r="K251" i="1"/>
  <c r="K250" i="1" s="1"/>
  <c r="L251" i="1"/>
  <c r="L250" i="1" s="1"/>
  <c r="M251" i="1"/>
  <c r="M250" i="1" s="1"/>
  <c r="K248" i="1"/>
  <c r="K247" i="1" s="1"/>
  <c r="L248" i="1"/>
  <c r="L247" i="1" s="1"/>
  <c r="M248" i="1"/>
  <c r="M247" i="1" s="1"/>
  <c r="K245" i="1"/>
  <c r="K244" i="1" s="1"/>
  <c r="L245" i="1"/>
  <c r="L244" i="1" s="1"/>
  <c r="M245" i="1"/>
  <c r="M244" i="1" s="1"/>
  <c r="K229" i="1"/>
  <c r="K228" i="1" s="1"/>
  <c r="L229" i="1"/>
  <c r="L228" i="1" s="1"/>
  <c r="M229" i="1"/>
  <c r="M228" i="1" s="1"/>
  <c r="K235" i="1"/>
  <c r="K234" i="1" s="1"/>
  <c r="L235" i="1"/>
  <c r="L234" i="1" s="1"/>
  <c r="M235" i="1"/>
  <c r="M234" i="1" s="1"/>
  <c r="K226" i="1"/>
  <c r="K225" i="1" s="1"/>
  <c r="L226" i="1"/>
  <c r="L225" i="1" s="1"/>
  <c r="M226" i="1"/>
  <c r="M225" i="1" s="1"/>
  <c r="K223" i="1"/>
  <c r="K222" i="1" s="1"/>
  <c r="L223" i="1"/>
  <c r="L222" i="1" s="1"/>
  <c r="M223" i="1"/>
  <c r="M222" i="1" s="1"/>
  <c r="K220" i="1"/>
  <c r="K219" i="1" s="1"/>
  <c r="L220" i="1"/>
  <c r="L219" i="1" s="1"/>
  <c r="M220" i="1"/>
  <c r="M219" i="1" s="1"/>
  <c r="K217" i="1"/>
  <c r="K216" i="1" s="1"/>
  <c r="L217" i="1"/>
  <c r="L216" i="1" s="1"/>
  <c r="M217" i="1"/>
  <c r="M216" i="1" s="1"/>
  <c r="K208" i="1"/>
  <c r="L208" i="1"/>
  <c r="M208" i="1"/>
  <c r="K206" i="1"/>
  <c r="L206" i="1"/>
  <c r="M206" i="1"/>
  <c r="K203" i="1"/>
  <c r="K202" i="1" s="1"/>
  <c r="L203" i="1"/>
  <c r="L202" i="1" s="1"/>
  <c r="M203" i="1"/>
  <c r="M202" i="1" s="1"/>
  <c r="K198" i="1"/>
  <c r="L198" i="1"/>
  <c r="M198" i="1"/>
  <c r="K196" i="1"/>
  <c r="L196" i="1"/>
  <c r="M196" i="1"/>
  <c r="K192" i="1"/>
  <c r="K191" i="1" s="1"/>
  <c r="L192" i="1"/>
  <c r="L191" i="1" s="1"/>
  <c r="M192" i="1"/>
  <c r="M191" i="1" s="1"/>
  <c r="K189" i="1"/>
  <c r="K188" i="1" s="1"/>
  <c r="L189" i="1"/>
  <c r="L188" i="1" s="1"/>
  <c r="M189" i="1"/>
  <c r="M188" i="1" s="1"/>
  <c r="K186" i="1"/>
  <c r="K185" i="1" s="1"/>
  <c r="L186" i="1"/>
  <c r="L185" i="1" s="1"/>
  <c r="M186" i="1"/>
  <c r="M185" i="1" s="1"/>
  <c r="K183" i="1"/>
  <c r="K182" i="1" s="1"/>
  <c r="L183" i="1"/>
  <c r="L182" i="1" s="1"/>
  <c r="M183" i="1"/>
  <c r="M182" i="1" s="1"/>
  <c r="K180" i="1"/>
  <c r="K179" i="1" s="1"/>
  <c r="L180" i="1"/>
  <c r="L179" i="1" s="1"/>
  <c r="M180" i="1"/>
  <c r="M179" i="1" s="1"/>
  <c r="K177" i="1"/>
  <c r="K176" i="1" s="1"/>
  <c r="L177" i="1"/>
  <c r="L176" i="1" s="1"/>
  <c r="M177" i="1"/>
  <c r="M176" i="1" s="1"/>
  <c r="K174" i="1"/>
  <c r="K173" i="1" s="1"/>
  <c r="L174" i="1"/>
  <c r="L173" i="1" s="1"/>
  <c r="M174" i="1"/>
  <c r="M173" i="1" s="1"/>
  <c r="K167" i="1"/>
  <c r="L167" i="1"/>
  <c r="M167" i="1"/>
  <c r="K164" i="1"/>
  <c r="L164" i="1"/>
  <c r="M164" i="1"/>
  <c r="K162" i="1"/>
  <c r="L162" i="1"/>
  <c r="M162" i="1"/>
  <c r="K151" i="1"/>
  <c r="L151" i="1"/>
  <c r="M151" i="1"/>
  <c r="K148" i="1"/>
  <c r="L148" i="1"/>
  <c r="M148" i="1"/>
  <c r="K146" i="1"/>
  <c r="L146" i="1"/>
  <c r="M146" i="1"/>
  <c r="K131" i="1"/>
  <c r="K130" i="1" s="1"/>
  <c r="L131" i="1"/>
  <c r="L130" i="1" s="1"/>
  <c r="M131" i="1"/>
  <c r="M130" i="1" s="1"/>
  <c r="K128" i="1"/>
  <c r="K127" i="1" s="1"/>
  <c r="L128" i="1"/>
  <c r="L127" i="1" s="1"/>
  <c r="M128" i="1"/>
  <c r="M127" i="1" s="1"/>
  <c r="K125" i="1"/>
  <c r="K124" i="1" s="1"/>
  <c r="L125" i="1"/>
  <c r="L124" i="1" s="1"/>
  <c r="M125" i="1"/>
  <c r="M124" i="1" s="1"/>
  <c r="K116" i="1"/>
  <c r="K115" i="1" s="1"/>
  <c r="L116" i="1"/>
  <c r="L115" i="1" s="1"/>
  <c r="M116" i="1"/>
  <c r="M115" i="1" s="1"/>
  <c r="K113" i="1"/>
  <c r="K108" i="1" s="1"/>
  <c r="L113" i="1"/>
  <c r="L108" i="1" s="1"/>
  <c r="M113" i="1"/>
  <c r="M108" i="1" s="1"/>
  <c r="K90" i="1"/>
  <c r="K89" i="1" s="1"/>
  <c r="L90" i="1"/>
  <c r="L89" i="1" s="1"/>
  <c r="M90" i="1"/>
  <c r="M89" i="1" s="1"/>
  <c r="K87" i="1"/>
  <c r="K86" i="1" s="1"/>
  <c r="L87" i="1"/>
  <c r="L86" i="1" s="1"/>
  <c r="M87" i="1"/>
  <c r="M86" i="1" s="1"/>
  <c r="K66" i="1"/>
  <c r="K65" i="1" s="1"/>
  <c r="L66" i="1"/>
  <c r="L65" i="1" s="1"/>
  <c r="M66" i="1"/>
  <c r="M65" i="1" s="1"/>
  <c r="K63" i="1"/>
  <c r="K62" i="1" s="1"/>
  <c r="L63" i="1"/>
  <c r="L62" i="1" s="1"/>
  <c r="M63" i="1"/>
  <c r="M62" i="1" s="1"/>
  <c r="K57" i="1"/>
  <c r="K56" i="1" s="1"/>
  <c r="L57" i="1"/>
  <c r="L56" i="1" s="1"/>
  <c r="M57" i="1"/>
  <c r="M56" i="1" s="1"/>
  <c r="K51" i="1"/>
  <c r="K50" i="1" s="1"/>
  <c r="L51" i="1"/>
  <c r="L50" i="1" s="1"/>
  <c r="M51" i="1"/>
  <c r="M50" i="1" s="1"/>
  <c r="K48" i="1"/>
  <c r="K47" i="1" s="1"/>
  <c r="L48" i="1"/>
  <c r="L47" i="1" s="1"/>
  <c r="M48" i="1"/>
  <c r="M47" i="1" s="1"/>
  <c r="K45" i="1"/>
  <c r="K44" i="1" s="1"/>
  <c r="L45" i="1"/>
  <c r="L44" i="1" s="1"/>
  <c r="M45" i="1"/>
  <c r="M44" i="1" s="1"/>
  <c r="K35" i="1"/>
  <c r="K34" i="1" s="1"/>
  <c r="L35" i="1"/>
  <c r="L34" i="1" s="1"/>
  <c r="M35" i="1"/>
  <c r="M34" i="1" s="1"/>
  <c r="K32" i="1"/>
  <c r="K31" i="1" s="1"/>
  <c r="L32" i="1"/>
  <c r="L31" i="1" s="1"/>
  <c r="M32" i="1"/>
  <c r="M31" i="1" s="1"/>
  <c r="K29" i="1"/>
  <c r="K28" i="1" s="1"/>
  <c r="L29" i="1"/>
  <c r="L28" i="1" s="1"/>
  <c r="M29" i="1"/>
  <c r="M28" i="1" s="1"/>
  <c r="K23" i="1"/>
  <c r="K22" i="1" s="1"/>
  <c r="L23" i="1"/>
  <c r="L22" i="1" s="1"/>
  <c r="M23" i="1"/>
  <c r="M22" i="1" s="1"/>
  <c r="K20" i="1"/>
  <c r="K19" i="1" s="1"/>
  <c r="L20" i="1"/>
  <c r="L19" i="1" s="1"/>
  <c r="M20" i="1"/>
  <c r="M19" i="1" s="1"/>
  <c r="P837" i="1"/>
  <c r="V837" i="1" s="1"/>
  <c r="AB837" i="1" s="1"/>
  <c r="AH837" i="1" s="1"/>
  <c r="AN837" i="1" s="1"/>
  <c r="AT837" i="1" s="1"/>
  <c r="AZ837" i="1" s="1"/>
  <c r="O837" i="1"/>
  <c r="U837" i="1" s="1"/>
  <c r="AA837" i="1" s="1"/>
  <c r="AG837" i="1" s="1"/>
  <c r="AM837" i="1" s="1"/>
  <c r="AS837" i="1" s="1"/>
  <c r="AY837" i="1" s="1"/>
  <c r="N837" i="1"/>
  <c r="T837" i="1" s="1"/>
  <c r="Z837" i="1" s="1"/>
  <c r="AF837" i="1" s="1"/>
  <c r="AL837" i="1" s="1"/>
  <c r="AR837" i="1" s="1"/>
  <c r="AX837" i="1" s="1"/>
  <c r="P832" i="1"/>
  <c r="V832" i="1" s="1"/>
  <c r="AB832" i="1" s="1"/>
  <c r="AH832" i="1" s="1"/>
  <c r="AN832" i="1" s="1"/>
  <c r="AT832" i="1" s="1"/>
  <c r="AZ832" i="1" s="1"/>
  <c r="O832" i="1"/>
  <c r="U832" i="1" s="1"/>
  <c r="AA832" i="1" s="1"/>
  <c r="AG832" i="1" s="1"/>
  <c r="AM832" i="1" s="1"/>
  <c r="AS832" i="1" s="1"/>
  <c r="AY832" i="1" s="1"/>
  <c r="N832" i="1"/>
  <c r="T832" i="1" s="1"/>
  <c r="Z832" i="1" s="1"/>
  <c r="AF832" i="1" s="1"/>
  <c r="AL832" i="1" s="1"/>
  <c r="AR832" i="1" s="1"/>
  <c r="AX832" i="1" s="1"/>
  <c r="P830" i="1"/>
  <c r="V830" i="1" s="1"/>
  <c r="AB830" i="1" s="1"/>
  <c r="AH830" i="1" s="1"/>
  <c r="AN830" i="1" s="1"/>
  <c r="AT830" i="1" s="1"/>
  <c r="AZ830" i="1" s="1"/>
  <c r="O830" i="1"/>
  <c r="U830" i="1" s="1"/>
  <c r="AA830" i="1" s="1"/>
  <c r="AG830" i="1" s="1"/>
  <c r="AM830" i="1" s="1"/>
  <c r="AS830" i="1" s="1"/>
  <c r="AY830" i="1" s="1"/>
  <c r="N830" i="1"/>
  <c r="T830" i="1" s="1"/>
  <c r="Z830" i="1" s="1"/>
  <c r="AF830" i="1" s="1"/>
  <c r="AL830" i="1" s="1"/>
  <c r="AR830" i="1" s="1"/>
  <c r="AX830" i="1" s="1"/>
  <c r="P827" i="1"/>
  <c r="V827" i="1" s="1"/>
  <c r="AB827" i="1" s="1"/>
  <c r="AH827" i="1" s="1"/>
  <c r="AN827" i="1" s="1"/>
  <c r="AT827" i="1" s="1"/>
  <c r="AZ827" i="1" s="1"/>
  <c r="O827" i="1"/>
  <c r="U827" i="1" s="1"/>
  <c r="AA827" i="1" s="1"/>
  <c r="AG827" i="1" s="1"/>
  <c r="AM827" i="1" s="1"/>
  <c r="AS827" i="1" s="1"/>
  <c r="AY827" i="1" s="1"/>
  <c r="N827" i="1"/>
  <c r="T827" i="1" s="1"/>
  <c r="Z827" i="1" s="1"/>
  <c r="AF827" i="1" s="1"/>
  <c r="AL827" i="1" s="1"/>
  <c r="AR827" i="1" s="1"/>
  <c r="AX827" i="1" s="1"/>
  <c r="P825" i="1"/>
  <c r="V825" i="1" s="1"/>
  <c r="AB825" i="1" s="1"/>
  <c r="AH825" i="1" s="1"/>
  <c r="AN825" i="1" s="1"/>
  <c r="AT825" i="1" s="1"/>
  <c r="AZ825" i="1" s="1"/>
  <c r="O825" i="1"/>
  <c r="U825" i="1" s="1"/>
  <c r="AA825" i="1" s="1"/>
  <c r="AG825" i="1" s="1"/>
  <c r="AM825" i="1" s="1"/>
  <c r="AS825" i="1" s="1"/>
  <c r="AY825" i="1" s="1"/>
  <c r="N825" i="1"/>
  <c r="T825" i="1" s="1"/>
  <c r="Z825" i="1" s="1"/>
  <c r="AF825" i="1" s="1"/>
  <c r="AL825" i="1" s="1"/>
  <c r="AR825" i="1" s="1"/>
  <c r="AX825" i="1" s="1"/>
  <c r="P822" i="1"/>
  <c r="V822" i="1" s="1"/>
  <c r="AB822" i="1" s="1"/>
  <c r="AH822" i="1" s="1"/>
  <c r="AN822" i="1" s="1"/>
  <c r="AT822" i="1" s="1"/>
  <c r="AZ822" i="1" s="1"/>
  <c r="O822" i="1"/>
  <c r="U822" i="1" s="1"/>
  <c r="AA822" i="1" s="1"/>
  <c r="AG822" i="1" s="1"/>
  <c r="AM822" i="1" s="1"/>
  <c r="AS822" i="1" s="1"/>
  <c r="AY822" i="1" s="1"/>
  <c r="N822" i="1"/>
  <c r="T822" i="1" s="1"/>
  <c r="Z822" i="1" s="1"/>
  <c r="AF822" i="1" s="1"/>
  <c r="AL822" i="1" s="1"/>
  <c r="AR822" i="1" s="1"/>
  <c r="AX822" i="1" s="1"/>
  <c r="P819" i="1"/>
  <c r="V819" i="1" s="1"/>
  <c r="AB819" i="1" s="1"/>
  <c r="AH819" i="1" s="1"/>
  <c r="AN819" i="1" s="1"/>
  <c r="AT819" i="1" s="1"/>
  <c r="AZ819" i="1" s="1"/>
  <c r="O819" i="1"/>
  <c r="U819" i="1" s="1"/>
  <c r="AA819" i="1" s="1"/>
  <c r="AG819" i="1" s="1"/>
  <c r="AM819" i="1" s="1"/>
  <c r="AS819" i="1" s="1"/>
  <c r="AY819" i="1" s="1"/>
  <c r="N819" i="1"/>
  <c r="T819" i="1" s="1"/>
  <c r="Z819" i="1" s="1"/>
  <c r="AF819" i="1" s="1"/>
  <c r="AL819" i="1" s="1"/>
  <c r="AR819" i="1" s="1"/>
  <c r="AX819" i="1" s="1"/>
  <c r="P817" i="1"/>
  <c r="V817" i="1" s="1"/>
  <c r="AB817" i="1" s="1"/>
  <c r="AH817" i="1" s="1"/>
  <c r="AN817" i="1" s="1"/>
  <c r="AT817" i="1" s="1"/>
  <c r="AZ817" i="1" s="1"/>
  <c r="O817" i="1"/>
  <c r="U817" i="1" s="1"/>
  <c r="AA817" i="1" s="1"/>
  <c r="AG817" i="1" s="1"/>
  <c r="AM817" i="1" s="1"/>
  <c r="AS817" i="1" s="1"/>
  <c r="AY817" i="1" s="1"/>
  <c r="N817" i="1"/>
  <c r="T817" i="1" s="1"/>
  <c r="Z817" i="1" s="1"/>
  <c r="AF817" i="1" s="1"/>
  <c r="AL817" i="1" s="1"/>
  <c r="AR817" i="1" s="1"/>
  <c r="AX817" i="1" s="1"/>
  <c r="P806" i="1"/>
  <c r="V806" i="1" s="1"/>
  <c r="AB806" i="1" s="1"/>
  <c r="AH806" i="1" s="1"/>
  <c r="AN806" i="1" s="1"/>
  <c r="AT806" i="1" s="1"/>
  <c r="AZ806" i="1" s="1"/>
  <c r="O806" i="1"/>
  <c r="U806" i="1" s="1"/>
  <c r="AA806" i="1" s="1"/>
  <c r="AG806" i="1" s="1"/>
  <c r="AM806" i="1" s="1"/>
  <c r="AS806" i="1" s="1"/>
  <c r="AY806" i="1" s="1"/>
  <c r="N806" i="1"/>
  <c r="T806" i="1" s="1"/>
  <c r="Z806" i="1" s="1"/>
  <c r="AF806" i="1" s="1"/>
  <c r="AL806" i="1" s="1"/>
  <c r="AR806" i="1" s="1"/>
  <c r="AX806" i="1" s="1"/>
  <c r="P803" i="1"/>
  <c r="V803" i="1" s="1"/>
  <c r="AB803" i="1" s="1"/>
  <c r="AH803" i="1" s="1"/>
  <c r="AN803" i="1" s="1"/>
  <c r="AT803" i="1" s="1"/>
  <c r="AZ803" i="1" s="1"/>
  <c r="O803" i="1"/>
  <c r="U803" i="1" s="1"/>
  <c r="AA803" i="1" s="1"/>
  <c r="AG803" i="1" s="1"/>
  <c r="AM803" i="1" s="1"/>
  <c r="AS803" i="1" s="1"/>
  <c r="AY803" i="1" s="1"/>
  <c r="N803" i="1"/>
  <c r="T803" i="1" s="1"/>
  <c r="Z803" i="1" s="1"/>
  <c r="AF803" i="1" s="1"/>
  <c r="AL803" i="1" s="1"/>
  <c r="AR803" i="1" s="1"/>
  <c r="AX803" i="1" s="1"/>
  <c r="P800" i="1"/>
  <c r="V800" i="1" s="1"/>
  <c r="AB800" i="1" s="1"/>
  <c r="AH800" i="1" s="1"/>
  <c r="AN800" i="1" s="1"/>
  <c r="AT800" i="1" s="1"/>
  <c r="AZ800" i="1" s="1"/>
  <c r="O800" i="1"/>
  <c r="U800" i="1" s="1"/>
  <c r="AA800" i="1" s="1"/>
  <c r="AG800" i="1" s="1"/>
  <c r="AM800" i="1" s="1"/>
  <c r="AS800" i="1" s="1"/>
  <c r="AY800" i="1" s="1"/>
  <c r="N800" i="1"/>
  <c r="T800" i="1" s="1"/>
  <c r="Z800" i="1" s="1"/>
  <c r="AF800" i="1" s="1"/>
  <c r="AL800" i="1" s="1"/>
  <c r="AR800" i="1" s="1"/>
  <c r="AX800" i="1" s="1"/>
  <c r="P798" i="1"/>
  <c r="V798" i="1" s="1"/>
  <c r="AB798" i="1" s="1"/>
  <c r="AH798" i="1" s="1"/>
  <c r="AN798" i="1" s="1"/>
  <c r="AT798" i="1" s="1"/>
  <c r="AZ798" i="1" s="1"/>
  <c r="O798" i="1"/>
  <c r="U798" i="1" s="1"/>
  <c r="AA798" i="1" s="1"/>
  <c r="AG798" i="1" s="1"/>
  <c r="AM798" i="1" s="1"/>
  <c r="AS798" i="1" s="1"/>
  <c r="AY798" i="1" s="1"/>
  <c r="N798" i="1"/>
  <c r="T798" i="1" s="1"/>
  <c r="Z798" i="1" s="1"/>
  <c r="AF798" i="1" s="1"/>
  <c r="AL798" i="1" s="1"/>
  <c r="AR798" i="1" s="1"/>
  <c r="AX798" i="1" s="1"/>
  <c r="P795" i="1"/>
  <c r="V795" i="1" s="1"/>
  <c r="AB795" i="1" s="1"/>
  <c r="AH795" i="1" s="1"/>
  <c r="AN795" i="1" s="1"/>
  <c r="AT795" i="1" s="1"/>
  <c r="AZ795" i="1" s="1"/>
  <c r="O795" i="1"/>
  <c r="U795" i="1" s="1"/>
  <c r="AA795" i="1" s="1"/>
  <c r="AG795" i="1" s="1"/>
  <c r="AM795" i="1" s="1"/>
  <c r="AS795" i="1" s="1"/>
  <c r="AY795" i="1" s="1"/>
  <c r="N795" i="1"/>
  <c r="T795" i="1" s="1"/>
  <c r="Z795" i="1" s="1"/>
  <c r="AF795" i="1" s="1"/>
  <c r="AL795" i="1" s="1"/>
  <c r="AR795" i="1" s="1"/>
  <c r="AX795" i="1" s="1"/>
  <c r="P792" i="1"/>
  <c r="V792" i="1" s="1"/>
  <c r="AB792" i="1" s="1"/>
  <c r="AH792" i="1" s="1"/>
  <c r="AN792" i="1" s="1"/>
  <c r="AT792" i="1" s="1"/>
  <c r="AZ792" i="1" s="1"/>
  <c r="O792" i="1"/>
  <c r="U792" i="1" s="1"/>
  <c r="AA792" i="1" s="1"/>
  <c r="AG792" i="1" s="1"/>
  <c r="AM792" i="1" s="1"/>
  <c r="AS792" i="1" s="1"/>
  <c r="AY792" i="1" s="1"/>
  <c r="N792" i="1"/>
  <c r="T792" i="1" s="1"/>
  <c r="Z792" i="1" s="1"/>
  <c r="AF792" i="1" s="1"/>
  <c r="AL792" i="1" s="1"/>
  <c r="AR792" i="1" s="1"/>
  <c r="AX792" i="1" s="1"/>
  <c r="P789" i="1"/>
  <c r="V789" i="1" s="1"/>
  <c r="AB789" i="1" s="1"/>
  <c r="AH789" i="1" s="1"/>
  <c r="AN789" i="1" s="1"/>
  <c r="AT789" i="1" s="1"/>
  <c r="AZ789" i="1" s="1"/>
  <c r="O789" i="1"/>
  <c r="U789" i="1" s="1"/>
  <c r="AA789" i="1" s="1"/>
  <c r="AG789" i="1" s="1"/>
  <c r="AM789" i="1" s="1"/>
  <c r="AS789" i="1" s="1"/>
  <c r="AY789" i="1" s="1"/>
  <c r="N789" i="1"/>
  <c r="T789" i="1" s="1"/>
  <c r="Z789" i="1" s="1"/>
  <c r="AF789" i="1" s="1"/>
  <c r="AL789" i="1" s="1"/>
  <c r="AR789" i="1" s="1"/>
  <c r="AX789" i="1" s="1"/>
  <c r="P786" i="1"/>
  <c r="V786" i="1" s="1"/>
  <c r="AB786" i="1" s="1"/>
  <c r="AH786" i="1" s="1"/>
  <c r="AN786" i="1" s="1"/>
  <c r="AT786" i="1" s="1"/>
  <c r="AZ786" i="1" s="1"/>
  <c r="O786" i="1"/>
  <c r="U786" i="1" s="1"/>
  <c r="AA786" i="1" s="1"/>
  <c r="AG786" i="1" s="1"/>
  <c r="AM786" i="1" s="1"/>
  <c r="AS786" i="1" s="1"/>
  <c r="AY786" i="1" s="1"/>
  <c r="N786" i="1"/>
  <c r="T786" i="1" s="1"/>
  <c r="Z786" i="1" s="1"/>
  <c r="AF786" i="1" s="1"/>
  <c r="AL786" i="1" s="1"/>
  <c r="AR786" i="1" s="1"/>
  <c r="AX786" i="1" s="1"/>
  <c r="P776" i="1"/>
  <c r="V776" i="1" s="1"/>
  <c r="AB776" i="1" s="1"/>
  <c r="AH776" i="1" s="1"/>
  <c r="AN776" i="1" s="1"/>
  <c r="AT776" i="1" s="1"/>
  <c r="AZ776" i="1" s="1"/>
  <c r="O776" i="1"/>
  <c r="U776" i="1" s="1"/>
  <c r="AA776" i="1" s="1"/>
  <c r="AG776" i="1" s="1"/>
  <c r="AM776" i="1" s="1"/>
  <c r="AS776" i="1" s="1"/>
  <c r="AY776" i="1" s="1"/>
  <c r="N776" i="1"/>
  <c r="T776" i="1" s="1"/>
  <c r="Z776" i="1" s="1"/>
  <c r="AF776" i="1" s="1"/>
  <c r="AL776" i="1" s="1"/>
  <c r="AR776" i="1" s="1"/>
  <c r="AX776" i="1" s="1"/>
  <c r="P774" i="1"/>
  <c r="V774" i="1" s="1"/>
  <c r="AB774" i="1" s="1"/>
  <c r="AH774" i="1" s="1"/>
  <c r="AN774" i="1" s="1"/>
  <c r="AT774" i="1" s="1"/>
  <c r="AZ774" i="1" s="1"/>
  <c r="O774" i="1"/>
  <c r="U774" i="1" s="1"/>
  <c r="AA774" i="1" s="1"/>
  <c r="AG774" i="1" s="1"/>
  <c r="AM774" i="1" s="1"/>
  <c r="AS774" i="1" s="1"/>
  <c r="AY774" i="1" s="1"/>
  <c r="N774" i="1"/>
  <c r="T774" i="1" s="1"/>
  <c r="Z774" i="1" s="1"/>
  <c r="AF774" i="1" s="1"/>
  <c r="AL774" i="1" s="1"/>
  <c r="AR774" i="1" s="1"/>
  <c r="AX774" i="1" s="1"/>
  <c r="P772" i="1"/>
  <c r="V772" i="1" s="1"/>
  <c r="AB772" i="1" s="1"/>
  <c r="AH772" i="1" s="1"/>
  <c r="AN772" i="1" s="1"/>
  <c r="AT772" i="1" s="1"/>
  <c r="AZ772" i="1" s="1"/>
  <c r="O772" i="1"/>
  <c r="U772" i="1" s="1"/>
  <c r="AA772" i="1" s="1"/>
  <c r="AG772" i="1" s="1"/>
  <c r="AM772" i="1" s="1"/>
  <c r="AS772" i="1" s="1"/>
  <c r="AY772" i="1" s="1"/>
  <c r="N772" i="1"/>
  <c r="T772" i="1" s="1"/>
  <c r="Z772" i="1" s="1"/>
  <c r="AF772" i="1" s="1"/>
  <c r="AL772" i="1" s="1"/>
  <c r="AR772" i="1" s="1"/>
  <c r="AX772" i="1" s="1"/>
  <c r="P769" i="1"/>
  <c r="V769" i="1" s="1"/>
  <c r="AB769" i="1" s="1"/>
  <c r="AH769" i="1" s="1"/>
  <c r="AN769" i="1" s="1"/>
  <c r="AT769" i="1" s="1"/>
  <c r="AZ769" i="1" s="1"/>
  <c r="O769" i="1"/>
  <c r="U769" i="1" s="1"/>
  <c r="AA769" i="1" s="1"/>
  <c r="AG769" i="1" s="1"/>
  <c r="AM769" i="1" s="1"/>
  <c r="AS769" i="1" s="1"/>
  <c r="AY769" i="1" s="1"/>
  <c r="N769" i="1"/>
  <c r="T769" i="1" s="1"/>
  <c r="Z769" i="1" s="1"/>
  <c r="AF769" i="1" s="1"/>
  <c r="AL769" i="1" s="1"/>
  <c r="AR769" i="1" s="1"/>
  <c r="AX769" i="1" s="1"/>
  <c r="P766" i="1"/>
  <c r="V766" i="1" s="1"/>
  <c r="AB766" i="1" s="1"/>
  <c r="AH766" i="1" s="1"/>
  <c r="AN766" i="1" s="1"/>
  <c r="AT766" i="1" s="1"/>
  <c r="AZ766" i="1" s="1"/>
  <c r="O766" i="1"/>
  <c r="U766" i="1" s="1"/>
  <c r="AA766" i="1" s="1"/>
  <c r="AG766" i="1" s="1"/>
  <c r="AM766" i="1" s="1"/>
  <c r="AS766" i="1" s="1"/>
  <c r="AY766" i="1" s="1"/>
  <c r="N766" i="1"/>
  <c r="T766" i="1" s="1"/>
  <c r="Z766" i="1" s="1"/>
  <c r="AF766" i="1" s="1"/>
  <c r="AL766" i="1" s="1"/>
  <c r="AR766" i="1" s="1"/>
  <c r="AX766" i="1" s="1"/>
  <c r="P763" i="1"/>
  <c r="V763" i="1" s="1"/>
  <c r="AB763" i="1" s="1"/>
  <c r="AH763" i="1" s="1"/>
  <c r="AN763" i="1" s="1"/>
  <c r="AT763" i="1" s="1"/>
  <c r="AZ763" i="1" s="1"/>
  <c r="O763" i="1"/>
  <c r="U763" i="1" s="1"/>
  <c r="AA763" i="1" s="1"/>
  <c r="AG763" i="1" s="1"/>
  <c r="AM763" i="1" s="1"/>
  <c r="AS763" i="1" s="1"/>
  <c r="AY763" i="1" s="1"/>
  <c r="N763" i="1"/>
  <c r="T763" i="1" s="1"/>
  <c r="Z763" i="1" s="1"/>
  <c r="AF763" i="1" s="1"/>
  <c r="AL763" i="1" s="1"/>
  <c r="AR763" i="1" s="1"/>
  <c r="AX763" i="1" s="1"/>
  <c r="P750" i="1"/>
  <c r="V750" i="1" s="1"/>
  <c r="AB750" i="1" s="1"/>
  <c r="AH750" i="1" s="1"/>
  <c r="AN750" i="1" s="1"/>
  <c r="AT750" i="1" s="1"/>
  <c r="AZ750" i="1" s="1"/>
  <c r="O750" i="1"/>
  <c r="U750" i="1" s="1"/>
  <c r="AA750" i="1" s="1"/>
  <c r="AG750" i="1" s="1"/>
  <c r="AM750" i="1" s="1"/>
  <c r="AS750" i="1" s="1"/>
  <c r="AY750" i="1" s="1"/>
  <c r="N750" i="1"/>
  <c r="T750" i="1" s="1"/>
  <c r="Z750" i="1" s="1"/>
  <c r="AF750" i="1" s="1"/>
  <c r="AL750" i="1" s="1"/>
  <c r="AR750" i="1" s="1"/>
  <c r="AX750" i="1" s="1"/>
  <c r="P747" i="1"/>
  <c r="V747" i="1" s="1"/>
  <c r="AB747" i="1" s="1"/>
  <c r="AH747" i="1" s="1"/>
  <c r="AN747" i="1" s="1"/>
  <c r="AT747" i="1" s="1"/>
  <c r="AZ747" i="1" s="1"/>
  <c r="O747" i="1"/>
  <c r="U747" i="1" s="1"/>
  <c r="AA747" i="1" s="1"/>
  <c r="AG747" i="1" s="1"/>
  <c r="AM747" i="1" s="1"/>
  <c r="AS747" i="1" s="1"/>
  <c r="AY747" i="1" s="1"/>
  <c r="N747" i="1"/>
  <c r="T747" i="1" s="1"/>
  <c r="Z747" i="1" s="1"/>
  <c r="AF747" i="1" s="1"/>
  <c r="AL747" i="1" s="1"/>
  <c r="AR747" i="1" s="1"/>
  <c r="AX747" i="1" s="1"/>
  <c r="P744" i="1"/>
  <c r="V744" i="1" s="1"/>
  <c r="AB744" i="1" s="1"/>
  <c r="AH744" i="1" s="1"/>
  <c r="AN744" i="1" s="1"/>
  <c r="AT744" i="1" s="1"/>
  <c r="AZ744" i="1" s="1"/>
  <c r="O744" i="1"/>
  <c r="U744" i="1" s="1"/>
  <c r="AA744" i="1" s="1"/>
  <c r="AG744" i="1" s="1"/>
  <c r="AM744" i="1" s="1"/>
  <c r="AS744" i="1" s="1"/>
  <c r="AY744" i="1" s="1"/>
  <c r="N744" i="1"/>
  <c r="T744" i="1" s="1"/>
  <c r="Z744" i="1" s="1"/>
  <c r="AF744" i="1" s="1"/>
  <c r="AL744" i="1" s="1"/>
  <c r="AR744" i="1" s="1"/>
  <c r="AX744" i="1" s="1"/>
  <c r="P742" i="1"/>
  <c r="V742" i="1" s="1"/>
  <c r="AB742" i="1" s="1"/>
  <c r="AH742" i="1" s="1"/>
  <c r="AN742" i="1" s="1"/>
  <c r="AT742" i="1" s="1"/>
  <c r="AZ742" i="1" s="1"/>
  <c r="O742" i="1"/>
  <c r="U742" i="1" s="1"/>
  <c r="AA742" i="1" s="1"/>
  <c r="AG742" i="1" s="1"/>
  <c r="AM742" i="1" s="1"/>
  <c r="AS742" i="1" s="1"/>
  <c r="AY742" i="1" s="1"/>
  <c r="N742" i="1"/>
  <c r="T742" i="1" s="1"/>
  <c r="Z742" i="1" s="1"/>
  <c r="AF742" i="1" s="1"/>
  <c r="AL742" i="1" s="1"/>
  <c r="AR742" i="1" s="1"/>
  <c r="AX742" i="1" s="1"/>
  <c r="P740" i="1"/>
  <c r="V740" i="1" s="1"/>
  <c r="AB740" i="1" s="1"/>
  <c r="AH740" i="1" s="1"/>
  <c r="AN740" i="1" s="1"/>
  <c r="AT740" i="1" s="1"/>
  <c r="AZ740" i="1" s="1"/>
  <c r="O740" i="1"/>
  <c r="U740" i="1" s="1"/>
  <c r="AA740" i="1" s="1"/>
  <c r="AG740" i="1" s="1"/>
  <c r="AM740" i="1" s="1"/>
  <c r="AS740" i="1" s="1"/>
  <c r="AY740" i="1" s="1"/>
  <c r="N740" i="1"/>
  <c r="T740" i="1" s="1"/>
  <c r="Z740" i="1" s="1"/>
  <c r="AF740" i="1" s="1"/>
  <c r="AL740" i="1" s="1"/>
  <c r="AR740" i="1" s="1"/>
  <c r="AX740" i="1" s="1"/>
  <c r="P737" i="1"/>
  <c r="V737" i="1" s="1"/>
  <c r="AB737" i="1" s="1"/>
  <c r="AH737" i="1" s="1"/>
  <c r="AN737" i="1" s="1"/>
  <c r="AT737" i="1" s="1"/>
  <c r="AZ737" i="1" s="1"/>
  <c r="O737" i="1"/>
  <c r="U737" i="1" s="1"/>
  <c r="AA737" i="1" s="1"/>
  <c r="AG737" i="1" s="1"/>
  <c r="AM737" i="1" s="1"/>
  <c r="AS737" i="1" s="1"/>
  <c r="AY737" i="1" s="1"/>
  <c r="N737" i="1"/>
  <c r="T737" i="1" s="1"/>
  <c r="Z737" i="1" s="1"/>
  <c r="AF737" i="1" s="1"/>
  <c r="AL737" i="1" s="1"/>
  <c r="AR737" i="1" s="1"/>
  <c r="AX737" i="1" s="1"/>
  <c r="P755" i="1"/>
  <c r="V755" i="1" s="1"/>
  <c r="AB755" i="1" s="1"/>
  <c r="AH755" i="1" s="1"/>
  <c r="AN755" i="1" s="1"/>
  <c r="AT755" i="1" s="1"/>
  <c r="AZ755" i="1" s="1"/>
  <c r="O755" i="1"/>
  <c r="U755" i="1" s="1"/>
  <c r="AA755" i="1" s="1"/>
  <c r="AG755" i="1" s="1"/>
  <c r="AM755" i="1" s="1"/>
  <c r="AS755" i="1" s="1"/>
  <c r="AY755" i="1" s="1"/>
  <c r="N755" i="1"/>
  <c r="T755" i="1" s="1"/>
  <c r="Z755" i="1" s="1"/>
  <c r="AF755" i="1" s="1"/>
  <c r="AL755" i="1" s="1"/>
  <c r="AR755" i="1" s="1"/>
  <c r="AX755" i="1" s="1"/>
  <c r="P753" i="1"/>
  <c r="V753" i="1" s="1"/>
  <c r="AB753" i="1" s="1"/>
  <c r="AH753" i="1" s="1"/>
  <c r="AN753" i="1" s="1"/>
  <c r="AT753" i="1" s="1"/>
  <c r="AZ753" i="1" s="1"/>
  <c r="O753" i="1"/>
  <c r="U753" i="1" s="1"/>
  <c r="AA753" i="1" s="1"/>
  <c r="AG753" i="1" s="1"/>
  <c r="AM753" i="1" s="1"/>
  <c r="AS753" i="1" s="1"/>
  <c r="AY753" i="1" s="1"/>
  <c r="N753" i="1"/>
  <c r="T753" i="1" s="1"/>
  <c r="Z753" i="1" s="1"/>
  <c r="AF753" i="1" s="1"/>
  <c r="AL753" i="1" s="1"/>
  <c r="AR753" i="1" s="1"/>
  <c r="AX753" i="1" s="1"/>
  <c r="P732" i="1"/>
  <c r="V732" i="1" s="1"/>
  <c r="AB732" i="1" s="1"/>
  <c r="AH732" i="1" s="1"/>
  <c r="AN732" i="1" s="1"/>
  <c r="AT732" i="1" s="1"/>
  <c r="AZ732" i="1" s="1"/>
  <c r="O732" i="1"/>
  <c r="U732" i="1" s="1"/>
  <c r="AA732" i="1" s="1"/>
  <c r="AG732" i="1" s="1"/>
  <c r="AM732" i="1" s="1"/>
  <c r="AS732" i="1" s="1"/>
  <c r="AY732" i="1" s="1"/>
  <c r="N732" i="1"/>
  <c r="T732" i="1" s="1"/>
  <c r="Z732" i="1" s="1"/>
  <c r="AF732" i="1" s="1"/>
  <c r="AL732" i="1" s="1"/>
  <c r="AR732" i="1" s="1"/>
  <c r="AX732" i="1" s="1"/>
  <c r="P730" i="1"/>
  <c r="V730" i="1" s="1"/>
  <c r="AB730" i="1" s="1"/>
  <c r="AH730" i="1" s="1"/>
  <c r="AN730" i="1" s="1"/>
  <c r="AT730" i="1" s="1"/>
  <c r="AZ730" i="1" s="1"/>
  <c r="O730" i="1"/>
  <c r="U730" i="1" s="1"/>
  <c r="AA730" i="1" s="1"/>
  <c r="AG730" i="1" s="1"/>
  <c r="AM730" i="1" s="1"/>
  <c r="AS730" i="1" s="1"/>
  <c r="AY730" i="1" s="1"/>
  <c r="N730" i="1"/>
  <c r="T730" i="1" s="1"/>
  <c r="Z730" i="1" s="1"/>
  <c r="AF730" i="1" s="1"/>
  <c r="AL730" i="1" s="1"/>
  <c r="AR730" i="1" s="1"/>
  <c r="AX730" i="1" s="1"/>
  <c r="P727" i="1"/>
  <c r="V727" i="1" s="1"/>
  <c r="AB727" i="1" s="1"/>
  <c r="AH727" i="1" s="1"/>
  <c r="AN727" i="1" s="1"/>
  <c r="AT727" i="1" s="1"/>
  <c r="AZ727" i="1" s="1"/>
  <c r="O727" i="1"/>
  <c r="U727" i="1" s="1"/>
  <c r="AA727" i="1" s="1"/>
  <c r="AG727" i="1" s="1"/>
  <c r="AM727" i="1" s="1"/>
  <c r="AS727" i="1" s="1"/>
  <c r="AY727" i="1" s="1"/>
  <c r="N727" i="1"/>
  <c r="T727" i="1" s="1"/>
  <c r="Z727" i="1" s="1"/>
  <c r="AF727" i="1" s="1"/>
  <c r="AL727" i="1" s="1"/>
  <c r="AR727" i="1" s="1"/>
  <c r="AX727" i="1" s="1"/>
  <c r="P721" i="1"/>
  <c r="V721" i="1" s="1"/>
  <c r="AB721" i="1" s="1"/>
  <c r="AH721" i="1" s="1"/>
  <c r="AN721" i="1" s="1"/>
  <c r="AT721" i="1" s="1"/>
  <c r="AZ721" i="1" s="1"/>
  <c r="O721" i="1"/>
  <c r="U721" i="1" s="1"/>
  <c r="AA721" i="1" s="1"/>
  <c r="AG721" i="1" s="1"/>
  <c r="AM721" i="1" s="1"/>
  <c r="AS721" i="1" s="1"/>
  <c r="AY721" i="1" s="1"/>
  <c r="N721" i="1"/>
  <c r="T721" i="1" s="1"/>
  <c r="Z721" i="1" s="1"/>
  <c r="AF721" i="1" s="1"/>
  <c r="AL721" i="1" s="1"/>
  <c r="AR721" i="1" s="1"/>
  <c r="AX721" i="1" s="1"/>
  <c r="P716" i="1"/>
  <c r="V716" i="1" s="1"/>
  <c r="AB716" i="1" s="1"/>
  <c r="AH716" i="1" s="1"/>
  <c r="AN716" i="1" s="1"/>
  <c r="AT716" i="1" s="1"/>
  <c r="AZ716" i="1" s="1"/>
  <c r="O716" i="1"/>
  <c r="U716" i="1" s="1"/>
  <c r="AA716" i="1" s="1"/>
  <c r="AG716" i="1" s="1"/>
  <c r="AM716" i="1" s="1"/>
  <c r="AS716" i="1" s="1"/>
  <c r="AY716" i="1" s="1"/>
  <c r="N716" i="1"/>
  <c r="T716" i="1" s="1"/>
  <c r="Z716" i="1" s="1"/>
  <c r="AF716" i="1" s="1"/>
  <c r="AL716" i="1" s="1"/>
  <c r="AR716" i="1" s="1"/>
  <c r="AX716" i="1" s="1"/>
  <c r="P714" i="1"/>
  <c r="V714" i="1" s="1"/>
  <c r="AB714" i="1" s="1"/>
  <c r="AH714" i="1" s="1"/>
  <c r="AN714" i="1" s="1"/>
  <c r="AT714" i="1" s="1"/>
  <c r="AZ714" i="1" s="1"/>
  <c r="O714" i="1"/>
  <c r="U714" i="1" s="1"/>
  <c r="AA714" i="1" s="1"/>
  <c r="AG714" i="1" s="1"/>
  <c r="AM714" i="1" s="1"/>
  <c r="AS714" i="1" s="1"/>
  <c r="AY714" i="1" s="1"/>
  <c r="N714" i="1"/>
  <c r="T714" i="1" s="1"/>
  <c r="Z714" i="1" s="1"/>
  <c r="AF714" i="1" s="1"/>
  <c r="AL714" i="1" s="1"/>
  <c r="AR714" i="1" s="1"/>
  <c r="AX714" i="1" s="1"/>
  <c r="P711" i="1"/>
  <c r="V711" i="1" s="1"/>
  <c r="AB711" i="1" s="1"/>
  <c r="AH711" i="1" s="1"/>
  <c r="AN711" i="1" s="1"/>
  <c r="AT711" i="1" s="1"/>
  <c r="AZ711" i="1" s="1"/>
  <c r="O711" i="1"/>
  <c r="U711" i="1" s="1"/>
  <c r="AA711" i="1" s="1"/>
  <c r="AG711" i="1" s="1"/>
  <c r="AM711" i="1" s="1"/>
  <c r="AS711" i="1" s="1"/>
  <c r="AY711" i="1" s="1"/>
  <c r="N711" i="1"/>
  <c r="T711" i="1" s="1"/>
  <c r="Z711" i="1" s="1"/>
  <c r="AF711" i="1" s="1"/>
  <c r="AL711" i="1" s="1"/>
  <c r="AR711" i="1" s="1"/>
  <c r="AX711" i="1" s="1"/>
  <c r="P708" i="1"/>
  <c r="V708" i="1" s="1"/>
  <c r="AB708" i="1" s="1"/>
  <c r="AH708" i="1" s="1"/>
  <c r="AN708" i="1" s="1"/>
  <c r="AT708" i="1" s="1"/>
  <c r="AZ708" i="1" s="1"/>
  <c r="O708" i="1"/>
  <c r="U708" i="1" s="1"/>
  <c r="AA708" i="1" s="1"/>
  <c r="AG708" i="1" s="1"/>
  <c r="AM708" i="1" s="1"/>
  <c r="AS708" i="1" s="1"/>
  <c r="AY708" i="1" s="1"/>
  <c r="N708" i="1"/>
  <c r="T708" i="1" s="1"/>
  <c r="Z708" i="1" s="1"/>
  <c r="AF708" i="1" s="1"/>
  <c r="AL708" i="1" s="1"/>
  <c r="AR708" i="1" s="1"/>
  <c r="AX708" i="1" s="1"/>
  <c r="P702" i="1"/>
  <c r="V702" i="1" s="1"/>
  <c r="AB702" i="1" s="1"/>
  <c r="AH702" i="1" s="1"/>
  <c r="AN702" i="1" s="1"/>
  <c r="AT702" i="1" s="1"/>
  <c r="AZ702" i="1" s="1"/>
  <c r="O702" i="1"/>
  <c r="U702" i="1" s="1"/>
  <c r="AA702" i="1" s="1"/>
  <c r="AG702" i="1" s="1"/>
  <c r="AM702" i="1" s="1"/>
  <c r="AS702" i="1" s="1"/>
  <c r="AY702" i="1" s="1"/>
  <c r="N702" i="1"/>
  <c r="T702" i="1" s="1"/>
  <c r="Z702" i="1" s="1"/>
  <c r="AF702" i="1" s="1"/>
  <c r="AL702" i="1" s="1"/>
  <c r="AR702" i="1" s="1"/>
  <c r="AX702" i="1" s="1"/>
  <c r="P700" i="1"/>
  <c r="V700" i="1" s="1"/>
  <c r="AB700" i="1" s="1"/>
  <c r="AH700" i="1" s="1"/>
  <c r="AN700" i="1" s="1"/>
  <c r="AT700" i="1" s="1"/>
  <c r="AZ700" i="1" s="1"/>
  <c r="O700" i="1"/>
  <c r="U700" i="1" s="1"/>
  <c r="AA700" i="1" s="1"/>
  <c r="AG700" i="1" s="1"/>
  <c r="AM700" i="1" s="1"/>
  <c r="AS700" i="1" s="1"/>
  <c r="AY700" i="1" s="1"/>
  <c r="N700" i="1"/>
  <c r="T700" i="1" s="1"/>
  <c r="Z700" i="1" s="1"/>
  <c r="AF700" i="1" s="1"/>
  <c r="AL700" i="1" s="1"/>
  <c r="AR700" i="1" s="1"/>
  <c r="AX700" i="1" s="1"/>
  <c r="P697" i="1"/>
  <c r="V697" i="1" s="1"/>
  <c r="AB697" i="1" s="1"/>
  <c r="AH697" i="1" s="1"/>
  <c r="AN697" i="1" s="1"/>
  <c r="AT697" i="1" s="1"/>
  <c r="AZ697" i="1" s="1"/>
  <c r="O697" i="1"/>
  <c r="U697" i="1" s="1"/>
  <c r="AA697" i="1" s="1"/>
  <c r="AG697" i="1" s="1"/>
  <c r="AM697" i="1" s="1"/>
  <c r="AS697" i="1" s="1"/>
  <c r="AY697" i="1" s="1"/>
  <c r="N697" i="1"/>
  <c r="T697" i="1" s="1"/>
  <c r="Z697" i="1" s="1"/>
  <c r="AF697" i="1" s="1"/>
  <c r="AL697" i="1" s="1"/>
  <c r="AR697" i="1" s="1"/>
  <c r="AX697" i="1" s="1"/>
  <c r="P657" i="1"/>
  <c r="V657" i="1" s="1"/>
  <c r="AB657" i="1" s="1"/>
  <c r="AH657" i="1" s="1"/>
  <c r="AN657" i="1" s="1"/>
  <c r="AT657" i="1" s="1"/>
  <c r="AZ657" i="1" s="1"/>
  <c r="O657" i="1"/>
  <c r="U657" i="1" s="1"/>
  <c r="AA657" i="1" s="1"/>
  <c r="AG657" i="1" s="1"/>
  <c r="AM657" i="1" s="1"/>
  <c r="AS657" i="1" s="1"/>
  <c r="AY657" i="1" s="1"/>
  <c r="N657" i="1"/>
  <c r="T657" i="1" s="1"/>
  <c r="Z657" i="1" s="1"/>
  <c r="AF657" i="1" s="1"/>
  <c r="AL657" i="1" s="1"/>
  <c r="AR657" i="1" s="1"/>
  <c r="AX657" i="1" s="1"/>
  <c r="P649" i="1"/>
  <c r="V649" i="1" s="1"/>
  <c r="AB649" i="1" s="1"/>
  <c r="AH649" i="1" s="1"/>
  <c r="AN649" i="1" s="1"/>
  <c r="AT649" i="1" s="1"/>
  <c r="AZ649" i="1" s="1"/>
  <c r="O649" i="1"/>
  <c r="U649" i="1" s="1"/>
  <c r="AA649" i="1" s="1"/>
  <c r="AG649" i="1" s="1"/>
  <c r="AM649" i="1" s="1"/>
  <c r="AS649" i="1" s="1"/>
  <c r="AY649" i="1" s="1"/>
  <c r="N649" i="1"/>
  <c r="T649" i="1" s="1"/>
  <c r="Z649" i="1" s="1"/>
  <c r="AF649" i="1" s="1"/>
  <c r="AL649" i="1" s="1"/>
  <c r="AR649" i="1" s="1"/>
  <c r="AX649" i="1" s="1"/>
  <c r="P646" i="1"/>
  <c r="V646" i="1" s="1"/>
  <c r="AB646" i="1" s="1"/>
  <c r="AH646" i="1" s="1"/>
  <c r="AN646" i="1" s="1"/>
  <c r="AT646" i="1" s="1"/>
  <c r="AZ646" i="1" s="1"/>
  <c r="O646" i="1"/>
  <c r="U646" i="1" s="1"/>
  <c r="AA646" i="1" s="1"/>
  <c r="AG646" i="1" s="1"/>
  <c r="AM646" i="1" s="1"/>
  <c r="AS646" i="1" s="1"/>
  <c r="AY646" i="1" s="1"/>
  <c r="N646" i="1"/>
  <c r="T646" i="1" s="1"/>
  <c r="Z646" i="1" s="1"/>
  <c r="AF646" i="1" s="1"/>
  <c r="AL646" i="1" s="1"/>
  <c r="AR646" i="1" s="1"/>
  <c r="AX646" i="1" s="1"/>
  <c r="P629" i="1"/>
  <c r="V629" i="1" s="1"/>
  <c r="AB629" i="1" s="1"/>
  <c r="AH629" i="1" s="1"/>
  <c r="AN629" i="1" s="1"/>
  <c r="AT629" i="1" s="1"/>
  <c r="AZ629" i="1" s="1"/>
  <c r="O629" i="1"/>
  <c r="U629" i="1" s="1"/>
  <c r="AA629" i="1" s="1"/>
  <c r="AG629" i="1" s="1"/>
  <c r="AM629" i="1" s="1"/>
  <c r="AS629" i="1" s="1"/>
  <c r="AY629" i="1" s="1"/>
  <c r="N629" i="1"/>
  <c r="T629" i="1" s="1"/>
  <c r="Z629" i="1" s="1"/>
  <c r="AF629" i="1" s="1"/>
  <c r="AL629" i="1" s="1"/>
  <c r="AR629" i="1" s="1"/>
  <c r="AX629" i="1" s="1"/>
  <c r="P618" i="1"/>
  <c r="V618" i="1" s="1"/>
  <c r="AB618" i="1" s="1"/>
  <c r="AH618" i="1" s="1"/>
  <c r="AN618" i="1" s="1"/>
  <c r="AT618" i="1" s="1"/>
  <c r="AZ618" i="1" s="1"/>
  <c r="O618" i="1"/>
  <c r="U618" i="1" s="1"/>
  <c r="AA618" i="1" s="1"/>
  <c r="AG618" i="1" s="1"/>
  <c r="AM618" i="1" s="1"/>
  <c r="AS618" i="1" s="1"/>
  <c r="AY618" i="1" s="1"/>
  <c r="N618" i="1"/>
  <c r="T618" i="1" s="1"/>
  <c r="Z618" i="1" s="1"/>
  <c r="AF618" i="1" s="1"/>
  <c r="AL618" i="1" s="1"/>
  <c r="AR618" i="1" s="1"/>
  <c r="AX618" i="1" s="1"/>
  <c r="P615" i="1"/>
  <c r="V615" i="1" s="1"/>
  <c r="AB615" i="1" s="1"/>
  <c r="AH615" i="1" s="1"/>
  <c r="AN615" i="1" s="1"/>
  <c r="AT615" i="1" s="1"/>
  <c r="AZ615" i="1" s="1"/>
  <c r="O615" i="1"/>
  <c r="U615" i="1" s="1"/>
  <c r="AA615" i="1" s="1"/>
  <c r="AG615" i="1" s="1"/>
  <c r="AM615" i="1" s="1"/>
  <c r="AS615" i="1" s="1"/>
  <c r="AY615" i="1" s="1"/>
  <c r="N615" i="1"/>
  <c r="T615" i="1" s="1"/>
  <c r="Z615" i="1" s="1"/>
  <c r="AF615" i="1" s="1"/>
  <c r="AL615" i="1" s="1"/>
  <c r="AR615" i="1" s="1"/>
  <c r="AX615" i="1" s="1"/>
  <c r="P612" i="1"/>
  <c r="V612" i="1" s="1"/>
  <c r="AB612" i="1" s="1"/>
  <c r="AH612" i="1" s="1"/>
  <c r="AN612" i="1" s="1"/>
  <c r="AT612" i="1" s="1"/>
  <c r="AZ612" i="1" s="1"/>
  <c r="O612" i="1"/>
  <c r="U612" i="1" s="1"/>
  <c r="AA612" i="1" s="1"/>
  <c r="AG612" i="1" s="1"/>
  <c r="AM612" i="1" s="1"/>
  <c r="AS612" i="1" s="1"/>
  <c r="AY612" i="1" s="1"/>
  <c r="N612" i="1"/>
  <c r="T612" i="1" s="1"/>
  <c r="Z612" i="1" s="1"/>
  <c r="AF612" i="1" s="1"/>
  <c r="AL612" i="1" s="1"/>
  <c r="AR612" i="1" s="1"/>
  <c r="AX612" i="1" s="1"/>
  <c r="P609" i="1"/>
  <c r="V609" i="1" s="1"/>
  <c r="AB609" i="1" s="1"/>
  <c r="AH609" i="1" s="1"/>
  <c r="AN609" i="1" s="1"/>
  <c r="AT609" i="1" s="1"/>
  <c r="AZ609" i="1" s="1"/>
  <c r="O609" i="1"/>
  <c r="U609" i="1" s="1"/>
  <c r="AA609" i="1" s="1"/>
  <c r="AG609" i="1" s="1"/>
  <c r="AM609" i="1" s="1"/>
  <c r="AS609" i="1" s="1"/>
  <c r="AY609" i="1" s="1"/>
  <c r="N609" i="1"/>
  <c r="T609" i="1" s="1"/>
  <c r="Z609" i="1" s="1"/>
  <c r="AF609" i="1" s="1"/>
  <c r="AL609" i="1" s="1"/>
  <c r="AR609" i="1" s="1"/>
  <c r="AX609" i="1" s="1"/>
  <c r="P601" i="1"/>
  <c r="V601" i="1" s="1"/>
  <c r="AB601" i="1" s="1"/>
  <c r="AH601" i="1" s="1"/>
  <c r="AN601" i="1" s="1"/>
  <c r="AT601" i="1" s="1"/>
  <c r="AZ601" i="1" s="1"/>
  <c r="O601" i="1"/>
  <c r="U601" i="1" s="1"/>
  <c r="AA601" i="1" s="1"/>
  <c r="AG601" i="1" s="1"/>
  <c r="AM601" i="1" s="1"/>
  <c r="AS601" i="1" s="1"/>
  <c r="AY601" i="1" s="1"/>
  <c r="N601" i="1"/>
  <c r="T601" i="1" s="1"/>
  <c r="Z601" i="1" s="1"/>
  <c r="AF601" i="1" s="1"/>
  <c r="AL601" i="1" s="1"/>
  <c r="AR601" i="1" s="1"/>
  <c r="AX601" i="1" s="1"/>
  <c r="P596" i="1"/>
  <c r="V596" i="1" s="1"/>
  <c r="AB596" i="1" s="1"/>
  <c r="AH596" i="1" s="1"/>
  <c r="AN596" i="1" s="1"/>
  <c r="AT596" i="1" s="1"/>
  <c r="AZ596" i="1" s="1"/>
  <c r="O596" i="1"/>
  <c r="U596" i="1" s="1"/>
  <c r="AA596" i="1" s="1"/>
  <c r="AG596" i="1" s="1"/>
  <c r="AM596" i="1" s="1"/>
  <c r="AS596" i="1" s="1"/>
  <c r="AY596" i="1" s="1"/>
  <c r="N596" i="1"/>
  <c r="T596" i="1" s="1"/>
  <c r="Z596" i="1" s="1"/>
  <c r="AF596" i="1" s="1"/>
  <c r="AL596" i="1" s="1"/>
  <c r="AR596" i="1" s="1"/>
  <c r="AX596" i="1" s="1"/>
  <c r="P582" i="1"/>
  <c r="V582" i="1" s="1"/>
  <c r="AB582" i="1" s="1"/>
  <c r="AH582" i="1" s="1"/>
  <c r="AN582" i="1" s="1"/>
  <c r="AT582" i="1" s="1"/>
  <c r="AZ582" i="1" s="1"/>
  <c r="O582" i="1"/>
  <c r="U582" i="1" s="1"/>
  <c r="AA582" i="1" s="1"/>
  <c r="AG582" i="1" s="1"/>
  <c r="AM582" i="1" s="1"/>
  <c r="AS582" i="1" s="1"/>
  <c r="AY582" i="1" s="1"/>
  <c r="N582" i="1"/>
  <c r="T582" i="1" s="1"/>
  <c r="Z582" i="1" s="1"/>
  <c r="AF582" i="1" s="1"/>
  <c r="AL582" i="1" s="1"/>
  <c r="AR582" i="1" s="1"/>
  <c r="AX582" i="1" s="1"/>
  <c r="P575" i="1"/>
  <c r="V575" i="1" s="1"/>
  <c r="AB575" i="1" s="1"/>
  <c r="AH575" i="1" s="1"/>
  <c r="AN575" i="1" s="1"/>
  <c r="AT575" i="1" s="1"/>
  <c r="AZ575" i="1" s="1"/>
  <c r="O575" i="1"/>
  <c r="U575" i="1" s="1"/>
  <c r="AA575" i="1" s="1"/>
  <c r="AG575" i="1" s="1"/>
  <c r="AM575" i="1" s="1"/>
  <c r="AS575" i="1" s="1"/>
  <c r="AY575" i="1" s="1"/>
  <c r="N575" i="1"/>
  <c r="T575" i="1" s="1"/>
  <c r="Z575" i="1" s="1"/>
  <c r="AF575" i="1" s="1"/>
  <c r="AL575" i="1" s="1"/>
  <c r="AR575" i="1" s="1"/>
  <c r="AX575" i="1" s="1"/>
  <c r="P568" i="1"/>
  <c r="V568" i="1" s="1"/>
  <c r="AB568" i="1" s="1"/>
  <c r="AH568" i="1" s="1"/>
  <c r="AN568" i="1" s="1"/>
  <c r="AT568" i="1" s="1"/>
  <c r="AZ568" i="1" s="1"/>
  <c r="O568" i="1"/>
  <c r="U568" i="1" s="1"/>
  <c r="AA568" i="1" s="1"/>
  <c r="AG568" i="1" s="1"/>
  <c r="AM568" i="1" s="1"/>
  <c r="AS568" i="1" s="1"/>
  <c r="AY568" i="1" s="1"/>
  <c r="N568" i="1"/>
  <c r="T568" i="1" s="1"/>
  <c r="Z568" i="1" s="1"/>
  <c r="AF568" i="1" s="1"/>
  <c r="AL568" i="1" s="1"/>
  <c r="AR568" i="1" s="1"/>
  <c r="AX568" i="1" s="1"/>
  <c r="P565" i="1"/>
  <c r="V565" i="1" s="1"/>
  <c r="AB565" i="1" s="1"/>
  <c r="AH565" i="1" s="1"/>
  <c r="AN565" i="1" s="1"/>
  <c r="AT565" i="1" s="1"/>
  <c r="AZ565" i="1" s="1"/>
  <c r="O565" i="1"/>
  <c r="U565" i="1" s="1"/>
  <c r="AA565" i="1" s="1"/>
  <c r="AG565" i="1" s="1"/>
  <c r="AM565" i="1" s="1"/>
  <c r="AS565" i="1" s="1"/>
  <c r="AY565" i="1" s="1"/>
  <c r="N565" i="1"/>
  <c r="T565" i="1" s="1"/>
  <c r="Z565" i="1" s="1"/>
  <c r="AF565" i="1" s="1"/>
  <c r="AL565" i="1" s="1"/>
  <c r="AR565" i="1" s="1"/>
  <c r="AX565" i="1" s="1"/>
  <c r="P562" i="1"/>
  <c r="V562" i="1" s="1"/>
  <c r="AB562" i="1" s="1"/>
  <c r="AH562" i="1" s="1"/>
  <c r="AN562" i="1" s="1"/>
  <c r="AT562" i="1" s="1"/>
  <c r="AZ562" i="1" s="1"/>
  <c r="O562" i="1"/>
  <c r="U562" i="1" s="1"/>
  <c r="AA562" i="1" s="1"/>
  <c r="AG562" i="1" s="1"/>
  <c r="AM562" i="1" s="1"/>
  <c r="AS562" i="1" s="1"/>
  <c r="AY562" i="1" s="1"/>
  <c r="N562" i="1"/>
  <c r="T562" i="1" s="1"/>
  <c r="Z562" i="1" s="1"/>
  <c r="AF562" i="1" s="1"/>
  <c r="AL562" i="1" s="1"/>
  <c r="AR562" i="1" s="1"/>
  <c r="AX562" i="1" s="1"/>
  <c r="P559" i="1"/>
  <c r="V559" i="1" s="1"/>
  <c r="AB559" i="1" s="1"/>
  <c r="AH559" i="1" s="1"/>
  <c r="AN559" i="1" s="1"/>
  <c r="AT559" i="1" s="1"/>
  <c r="AZ559" i="1" s="1"/>
  <c r="O559" i="1"/>
  <c r="U559" i="1" s="1"/>
  <c r="AA559" i="1" s="1"/>
  <c r="AG559" i="1" s="1"/>
  <c r="AM559" i="1" s="1"/>
  <c r="AS559" i="1" s="1"/>
  <c r="AY559" i="1" s="1"/>
  <c r="N559" i="1"/>
  <c r="T559" i="1" s="1"/>
  <c r="Z559" i="1" s="1"/>
  <c r="AF559" i="1" s="1"/>
  <c r="AL559" i="1" s="1"/>
  <c r="AR559" i="1" s="1"/>
  <c r="AX559" i="1" s="1"/>
  <c r="P551" i="1"/>
  <c r="V551" i="1" s="1"/>
  <c r="AB551" i="1" s="1"/>
  <c r="AH551" i="1" s="1"/>
  <c r="AN551" i="1" s="1"/>
  <c r="AT551" i="1" s="1"/>
  <c r="AZ551" i="1" s="1"/>
  <c r="O551" i="1"/>
  <c r="U551" i="1" s="1"/>
  <c r="AA551" i="1" s="1"/>
  <c r="AG551" i="1" s="1"/>
  <c r="AM551" i="1" s="1"/>
  <c r="AS551" i="1" s="1"/>
  <c r="AY551" i="1" s="1"/>
  <c r="N551" i="1"/>
  <c r="T551" i="1" s="1"/>
  <c r="Z551" i="1" s="1"/>
  <c r="AF551" i="1" s="1"/>
  <c r="AL551" i="1" s="1"/>
  <c r="AR551" i="1" s="1"/>
  <c r="AX551" i="1" s="1"/>
  <c r="P543" i="1"/>
  <c r="V543" i="1" s="1"/>
  <c r="AB543" i="1" s="1"/>
  <c r="AH543" i="1" s="1"/>
  <c r="AN543" i="1" s="1"/>
  <c r="AT543" i="1" s="1"/>
  <c r="AZ543" i="1" s="1"/>
  <c r="O543" i="1"/>
  <c r="U543" i="1" s="1"/>
  <c r="AA543" i="1" s="1"/>
  <c r="AG543" i="1" s="1"/>
  <c r="AM543" i="1" s="1"/>
  <c r="AS543" i="1" s="1"/>
  <c r="AY543" i="1" s="1"/>
  <c r="N543" i="1"/>
  <c r="T543" i="1" s="1"/>
  <c r="Z543" i="1" s="1"/>
  <c r="AF543" i="1" s="1"/>
  <c r="AL543" i="1" s="1"/>
  <c r="AR543" i="1" s="1"/>
  <c r="AX543" i="1" s="1"/>
  <c r="P541" i="1"/>
  <c r="V541" i="1" s="1"/>
  <c r="AB541" i="1" s="1"/>
  <c r="AH541" i="1" s="1"/>
  <c r="AN541" i="1" s="1"/>
  <c r="AT541" i="1" s="1"/>
  <c r="AZ541" i="1" s="1"/>
  <c r="O541" i="1"/>
  <c r="U541" i="1" s="1"/>
  <c r="AA541" i="1" s="1"/>
  <c r="AG541" i="1" s="1"/>
  <c r="AM541" i="1" s="1"/>
  <c r="AS541" i="1" s="1"/>
  <c r="AY541" i="1" s="1"/>
  <c r="N541" i="1"/>
  <c r="T541" i="1" s="1"/>
  <c r="Z541" i="1" s="1"/>
  <c r="AF541" i="1" s="1"/>
  <c r="AL541" i="1" s="1"/>
  <c r="AR541" i="1" s="1"/>
  <c r="AX541" i="1" s="1"/>
  <c r="P525" i="1"/>
  <c r="V525" i="1" s="1"/>
  <c r="AB525" i="1" s="1"/>
  <c r="AH525" i="1" s="1"/>
  <c r="AN525" i="1" s="1"/>
  <c r="AT525" i="1" s="1"/>
  <c r="AZ525" i="1" s="1"/>
  <c r="O525" i="1"/>
  <c r="U525" i="1" s="1"/>
  <c r="AA525" i="1" s="1"/>
  <c r="AG525" i="1" s="1"/>
  <c r="AM525" i="1" s="1"/>
  <c r="AS525" i="1" s="1"/>
  <c r="AY525" i="1" s="1"/>
  <c r="N525" i="1"/>
  <c r="T525" i="1" s="1"/>
  <c r="Z525" i="1" s="1"/>
  <c r="AF525" i="1" s="1"/>
  <c r="AL525" i="1" s="1"/>
  <c r="AR525" i="1" s="1"/>
  <c r="AX525" i="1" s="1"/>
  <c r="P520" i="1"/>
  <c r="V520" i="1" s="1"/>
  <c r="AB520" i="1" s="1"/>
  <c r="AH520" i="1" s="1"/>
  <c r="AN520" i="1" s="1"/>
  <c r="AT520" i="1" s="1"/>
  <c r="AZ520" i="1" s="1"/>
  <c r="O520" i="1"/>
  <c r="U520" i="1" s="1"/>
  <c r="AA520" i="1" s="1"/>
  <c r="AG520" i="1" s="1"/>
  <c r="AM520" i="1" s="1"/>
  <c r="AS520" i="1" s="1"/>
  <c r="AY520" i="1" s="1"/>
  <c r="N520" i="1"/>
  <c r="T520" i="1" s="1"/>
  <c r="Z520" i="1" s="1"/>
  <c r="AF520" i="1" s="1"/>
  <c r="AL520" i="1" s="1"/>
  <c r="AR520" i="1" s="1"/>
  <c r="AX520" i="1" s="1"/>
  <c r="P515" i="1"/>
  <c r="V515" i="1" s="1"/>
  <c r="AB515" i="1" s="1"/>
  <c r="AH515" i="1" s="1"/>
  <c r="AN515" i="1" s="1"/>
  <c r="AT515" i="1" s="1"/>
  <c r="AZ515" i="1" s="1"/>
  <c r="O515" i="1"/>
  <c r="U515" i="1" s="1"/>
  <c r="AA515" i="1" s="1"/>
  <c r="AG515" i="1" s="1"/>
  <c r="AM515" i="1" s="1"/>
  <c r="AS515" i="1" s="1"/>
  <c r="AY515" i="1" s="1"/>
  <c r="N515" i="1"/>
  <c r="T515" i="1" s="1"/>
  <c r="Z515" i="1" s="1"/>
  <c r="AF515" i="1" s="1"/>
  <c r="AL515" i="1" s="1"/>
  <c r="AR515" i="1" s="1"/>
  <c r="AX515" i="1" s="1"/>
  <c r="P510" i="1"/>
  <c r="V510" i="1" s="1"/>
  <c r="AB510" i="1" s="1"/>
  <c r="AH510" i="1" s="1"/>
  <c r="AN510" i="1" s="1"/>
  <c r="AT510" i="1" s="1"/>
  <c r="AZ510" i="1" s="1"/>
  <c r="O510" i="1"/>
  <c r="U510" i="1" s="1"/>
  <c r="AA510" i="1" s="1"/>
  <c r="AG510" i="1" s="1"/>
  <c r="AM510" i="1" s="1"/>
  <c r="AS510" i="1" s="1"/>
  <c r="AY510" i="1" s="1"/>
  <c r="N510" i="1"/>
  <c r="T510" i="1" s="1"/>
  <c r="Z510" i="1" s="1"/>
  <c r="AF510" i="1" s="1"/>
  <c r="AL510" i="1" s="1"/>
  <c r="AR510" i="1" s="1"/>
  <c r="AX510" i="1" s="1"/>
  <c r="P506" i="1"/>
  <c r="V506" i="1" s="1"/>
  <c r="AB506" i="1" s="1"/>
  <c r="AH506" i="1" s="1"/>
  <c r="AN506" i="1" s="1"/>
  <c r="AT506" i="1" s="1"/>
  <c r="AZ506" i="1" s="1"/>
  <c r="O506" i="1"/>
  <c r="U506" i="1" s="1"/>
  <c r="AA506" i="1" s="1"/>
  <c r="AG506" i="1" s="1"/>
  <c r="AM506" i="1" s="1"/>
  <c r="AS506" i="1" s="1"/>
  <c r="AY506" i="1" s="1"/>
  <c r="N506" i="1"/>
  <c r="T506" i="1" s="1"/>
  <c r="Z506" i="1" s="1"/>
  <c r="AF506" i="1" s="1"/>
  <c r="AL506" i="1" s="1"/>
  <c r="AR506" i="1" s="1"/>
  <c r="AX506" i="1" s="1"/>
  <c r="P504" i="1"/>
  <c r="V504" i="1" s="1"/>
  <c r="AB504" i="1" s="1"/>
  <c r="AH504" i="1" s="1"/>
  <c r="AN504" i="1" s="1"/>
  <c r="AT504" i="1" s="1"/>
  <c r="AZ504" i="1" s="1"/>
  <c r="O504" i="1"/>
  <c r="U504" i="1" s="1"/>
  <c r="AA504" i="1" s="1"/>
  <c r="AG504" i="1" s="1"/>
  <c r="AM504" i="1" s="1"/>
  <c r="AS504" i="1" s="1"/>
  <c r="AY504" i="1" s="1"/>
  <c r="N504" i="1"/>
  <c r="T504" i="1" s="1"/>
  <c r="Z504" i="1" s="1"/>
  <c r="AF504" i="1" s="1"/>
  <c r="AL504" i="1" s="1"/>
  <c r="AR504" i="1" s="1"/>
  <c r="AX504" i="1" s="1"/>
  <c r="P498" i="1"/>
  <c r="V498" i="1" s="1"/>
  <c r="AB498" i="1" s="1"/>
  <c r="AH498" i="1" s="1"/>
  <c r="AN498" i="1" s="1"/>
  <c r="AT498" i="1" s="1"/>
  <c r="AZ498" i="1" s="1"/>
  <c r="O498" i="1"/>
  <c r="U498" i="1" s="1"/>
  <c r="AA498" i="1" s="1"/>
  <c r="AG498" i="1" s="1"/>
  <c r="AM498" i="1" s="1"/>
  <c r="AS498" i="1" s="1"/>
  <c r="AY498" i="1" s="1"/>
  <c r="N498" i="1"/>
  <c r="T498" i="1" s="1"/>
  <c r="Z498" i="1" s="1"/>
  <c r="AF498" i="1" s="1"/>
  <c r="AL498" i="1" s="1"/>
  <c r="AR498" i="1" s="1"/>
  <c r="AX498" i="1" s="1"/>
  <c r="P484" i="1"/>
  <c r="V484" i="1" s="1"/>
  <c r="AB484" i="1" s="1"/>
  <c r="AH484" i="1" s="1"/>
  <c r="AN484" i="1" s="1"/>
  <c r="AT484" i="1" s="1"/>
  <c r="AZ484" i="1" s="1"/>
  <c r="O484" i="1"/>
  <c r="U484" i="1" s="1"/>
  <c r="AA484" i="1" s="1"/>
  <c r="AG484" i="1" s="1"/>
  <c r="AM484" i="1" s="1"/>
  <c r="AS484" i="1" s="1"/>
  <c r="AY484" i="1" s="1"/>
  <c r="N484" i="1"/>
  <c r="T484" i="1" s="1"/>
  <c r="Z484" i="1" s="1"/>
  <c r="AF484" i="1" s="1"/>
  <c r="AL484" i="1" s="1"/>
  <c r="AR484" i="1" s="1"/>
  <c r="AX484" i="1" s="1"/>
  <c r="P476" i="1"/>
  <c r="V476" i="1" s="1"/>
  <c r="AB476" i="1" s="1"/>
  <c r="AH476" i="1" s="1"/>
  <c r="AN476" i="1" s="1"/>
  <c r="AT476" i="1" s="1"/>
  <c r="AZ476" i="1" s="1"/>
  <c r="O476" i="1"/>
  <c r="U476" i="1" s="1"/>
  <c r="AA476" i="1" s="1"/>
  <c r="AG476" i="1" s="1"/>
  <c r="AM476" i="1" s="1"/>
  <c r="AS476" i="1" s="1"/>
  <c r="AY476" i="1" s="1"/>
  <c r="N476" i="1"/>
  <c r="T476" i="1" s="1"/>
  <c r="Z476" i="1" s="1"/>
  <c r="AF476" i="1" s="1"/>
  <c r="AL476" i="1" s="1"/>
  <c r="AR476" i="1" s="1"/>
  <c r="AX476" i="1" s="1"/>
  <c r="P473" i="1"/>
  <c r="V473" i="1" s="1"/>
  <c r="AB473" i="1" s="1"/>
  <c r="AH473" i="1" s="1"/>
  <c r="AN473" i="1" s="1"/>
  <c r="AT473" i="1" s="1"/>
  <c r="AZ473" i="1" s="1"/>
  <c r="O473" i="1"/>
  <c r="U473" i="1" s="1"/>
  <c r="AA473" i="1" s="1"/>
  <c r="AG473" i="1" s="1"/>
  <c r="AM473" i="1" s="1"/>
  <c r="AS473" i="1" s="1"/>
  <c r="AY473" i="1" s="1"/>
  <c r="N473" i="1"/>
  <c r="T473" i="1" s="1"/>
  <c r="Z473" i="1" s="1"/>
  <c r="AF473" i="1" s="1"/>
  <c r="AL473" i="1" s="1"/>
  <c r="AR473" i="1" s="1"/>
  <c r="AX473" i="1" s="1"/>
  <c r="P470" i="1"/>
  <c r="V470" i="1" s="1"/>
  <c r="AB470" i="1" s="1"/>
  <c r="AH470" i="1" s="1"/>
  <c r="AN470" i="1" s="1"/>
  <c r="AT470" i="1" s="1"/>
  <c r="AZ470" i="1" s="1"/>
  <c r="O470" i="1"/>
  <c r="U470" i="1" s="1"/>
  <c r="AA470" i="1" s="1"/>
  <c r="AG470" i="1" s="1"/>
  <c r="AM470" i="1" s="1"/>
  <c r="AS470" i="1" s="1"/>
  <c r="AY470" i="1" s="1"/>
  <c r="N470" i="1"/>
  <c r="T470" i="1" s="1"/>
  <c r="Z470" i="1" s="1"/>
  <c r="AF470" i="1" s="1"/>
  <c r="AL470" i="1" s="1"/>
  <c r="AR470" i="1" s="1"/>
  <c r="AX470" i="1" s="1"/>
  <c r="P462" i="1"/>
  <c r="V462" i="1" s="1"/>
  <c r="AB462" i="1" s="1"/>
  <c r="AH462" i="1" s="1"/>
  <c r="AN462" i="1" s="1"/>
  <c r="AT462" i="1" s="1"/>
  <c r="AZ462" i="1" s="1"/>
  <c r="O462" i="1"/>
  <c r="U462" i="1" s="1"/>
  <c r="AA462" i="1" s="1"/>
  <c r="AG462" i="1" s="1"/>
  <c r="AM462" i="1" s="1"/>
  <c r="AS462" i="1" s="1"/>
  <c r="AY462" i="1" s="1"/>
  <c r="N462" i="1"/>
  <c r="T462" i="1" s="1"/>
  <c r="Z462" i="1" s="1"/>
  <c r="AF462" i="1" s="1"/>
  <c r="AL462" i="1" s="1"/>
  <c r="AR462" i="1" s="1"/>
  <c r="AX462" i="1" s="1"/>
  <c r="P453" i="1"/>
  <c r="V453" i="1" s="1"/>
  <c r="AB453" i="1" s="1"/>
  <c r="AH453" i="1" s="1"/>
  <c r="AN453" i="1" s="1"/>
  <c r="AT453" i="1" s="1"/>
  <c r="AZ453" i="1" s="1"/>
  <c r="O453" i="1"/>
  <c r="U453" i="1" s="1"/>
  <c r="AA453" i="1" s="1"/>
  <c r="AG453" i="1" s="1"/>
  <c r="AM453" i="1" s="1"/>
  <c r="AS453" i="1" s="1"/>
  <c r="AY453" i="1" s="1"/>
  <c r="N453" i="1"/>
  <c r="T453" i="1" s="1"/>
  <c r="Z453" i="1" s="1"/>
  <c r="AF453" i="1" s="1"/>
  <c r="AL453" i="1" s="1"/>
  <c r="AR453" i="1" s="1"/>
  <c r="AX453" i="1" s="1"/>
  <c r="P450" i="1"/>
  <c r="V450" i="1" s="1"/>
  <c r="AB450" i="1" s="1"/>
  <c r="AH450" i="1" s="1"/>
  <c r="AN450" i="1" s="1"/>
  <c r="AT450" i="1" s="1"/>
  <c r="AZ450" i="1" s="1"/>
  <c r="O450" i="1"/>
  <c r="U450" i="1" s="1"/>
  <c r="AA450" i="1" s="1"/>
  <c r="AG450" i="1" s="1"/>
  <c r="AM450" i="1" s="1"/>
  <c r="AS450" i="1" s="1"/>
  <c r="AY450" i="1" s="1"/>
  <c r="N450" i="1"/>
  <c r="T450" i="1" s="1"/>
  <c r="Z450" i="1" s="1"/>
  <c r="AF450" i="1" s="1"/>
  <c r="AL450" i="1" s="1"/>
  <c r="AR450" i="1" s="1"/>
  <c r="AX450" i="1" s="1"/>
  <c r="P432" i="1"/>
  <c r="V432" i="1" s="1"/>
  <c r="AB432" i="1" s="1"/>
  <c r="AH432" i="1" s="1"/>
  <c r="AN432" i="1" s="1"/>
  <c r="AT432" i="1" s="1"/>
  <c r="AZ432" i="1" s="1"/>
  <c r="O432" i="1"/>
  <c r="U432" i="1" s="1"/>
  <c r="AA432" i="1" s="1"/>
  <c r="AG432" i="1" s="1"/>
  <c r="AM432" i="1" s="1"/>
  <c r="AS432" i="1" s="1"/>
  <c r="AY432" i="1" s="1"/>
  <c r="N432" i="1"/>
  <c r="T432" i="1" s="1"/>
  <c r="Z432" i="1" s="1"/>
  <c r="AF432" i="1" s="1"/>
  <c r="AL432" i="1" s="1"/>
  <c r="AR432" i="1" s="1"/>
  <c r="AX432" i="1" s="1"/>
  <c r="P425" i="1"/>
  <c r="V425" i="1" s="1"/>
  <c r="AB425" i="1" s="1"/>
  <c r="AH425" i="1" s="1"/>
  <c r="AN425" i="1" s="1"/>
  <c r="AT425" i="1" s="1"/>
  <c r="AZ425" i="1" s="1"/>
  <c r="O425" i="1"/>
  <c r="U425" i="1" s="1"/>
  <c r="AA425" i="1" s="1"/>
  <c r="AG425" i="1" s="1"/>
  <c r="AM425" i="1" s="1"/>
  <c r="AS425" i="1" s="1"/>
  <c r="AY425" i="1" s="1"/>
  <c r="N425" i="1"/>
  <c r="T425" i="1" s="1"/>
  <c r="Z425" i="1" s="1"/>
  <c r="AF425" i="1" s="1"/>
  <c r="AL425" i="1" s="1"/>
  <c r="AR425" i="1" s="1"/>
  <c r="AX425" i="1" s="1"/>
  <c r="P422" i="1"/>
  <c r="V422" i="1" s="1"/>
  <c r="AB422" i="1" s="1"/>
  <c r="AH422" i="1" s="1"/>
  <c r="AN422" i="1" s="1"/>
  <c r="AT422" i="1" s="1"/>
  <c r="AZ422" i="1" s="1"/>
  <c r="O422" i="1"/>
  <c r="U422" i="1" s="1"/>
  <c r="AA422" i="1" s="1"/>
  <c r="AG422" i="1" s="1"/>
  <c r="AM422" i="1" s="1"/>
  <c r="AS422" i="1" s="1"/>
  <c r="AY422" i="1" s="1"/>
  <c r="N422" i="1"/>
  <c r="T422" i="1" s="1"/>
  <c r="Z422" i="1" s="1"/>
  <c r="AF422" i="1" s="1"/>
  <c r="AL422" i="1" s="1"/>
  <c r="AR422" i="1" s="1"/>
  <c r="AX422" i="1" s="1"/>
  <c r="P413" i="1"/>
  <c r="V413" i="1" s="1"/>
  <c r="AB413" i="1" s="1"/>
  <c r="AH413" i="1" s="1"/>
  <c r="AN413" i="1" s="1"/>
  <c r="AT413" i="1" s="1"/>
  <c r="AZ413" i="1" s="1"/>
  <c r="O413" i="1"/>
  <c r="U413" i="1" s="1"/>
  <c r="AA413" i="1" s="1"/>
  <c r="AG413" i="1" s="1"/>
  <c r="AM413" i="1" s="1"/>
  <c r="AS413" i="1" s="1"/>
  <c r="AY413" i="1" s="1"/>
  <c r="N413" i="1"/>
  <c r="T413" i="1" s="1"/>
  <c r="Z413" i="1" s="1"/>
  <c r="AF413" i="1" s="1"/>
  <c r="AL413" i="1" s="1"/>
  <c r="AR413" i="1" s="1"/>
  <c r="AX413" i="1" s="1"/>
  <c r="P405" i="1"/>
  <c r="V405" i="1" s="1"/>
  <c r="AB405" i="1" s="1"/>
  <c r="AH405" i="1" s="1"/>
  <c r="AN405" i="1" s="1"/>
  <c r="AT405" i="1" s="1"/>
  <c r="AZ405" i="1" s="1"/>
  <c r="O405" i="1"/>
  <c r="U405" i="1" s="1"/>
  <c r="AA405" i="1" s="1"/>
  <c r="AG405" i="1" s="1"/>
  <c r="AM405" i="1" s="1"/>
  <c r="AS405" i="1" s="1"/>
  <c r="AY405" i="1" s="1"/>
  <c r="N405" i="1"/>
  <c r="T405" i="1" s="1"/>
  <c r="Z405" i="1" s="1"/>
  <c r="AF405" i="1" s="1"/>
  <c r="AL405" i="1" s="1"/>
  <c r="AR405" i="1" s="1"/>
  <c r="AX405" i="1" s="1"/>
  <c r="P403" i="1"/>
  <c r="V403" i="1" s="1"/>
  <c r="AB403" i="1" s="1"/>
  <c r="AH403" i="1" s="1"/>
  <c r="AN403" i="1" s="1"/>
  <c r="AT403" i="1" s="1"/>
  <c r="AZ403" i="1" s="1"/>
  <c r="O403" i="1"/>
  <c r="U403" i="1" s="1"/>
  <c r="AA403" i="1" s="1"/>
  <c r="AG403" i="1" s="1"/>
  <c r="AM403" i="1" s="1"/>
  <c r="AS403" i="1" s="1"/>
  <c r="AY403" i="1" s="1"/>
  <c r="N403" i="1"/>
  <c r="T403" i="1" s="1"/>
  <c r="Z403" i="1" s="1"/>
  <c r="AF403" i="1" s="1"/>
  <c r="AL403" i="1" s="1"/>
  <c r="AR403" i="1" s="1"/>
  <c r="AX403" i="1" s="1"/>
  <c r="P400" i="1"/>
  <c r="V400" i="1" s="1"/>
  <c r="AB400" i="1" s="1"/>
  <c r="AH400" i="1" s="1"/>
  <c r="AN400" i="1" s="1"/>
  <c r="AT400" i="1" s="1"/>
  <c r="AZ400" i="1" s="1"/>
  <c r="O400" i="1"/>
  <c r="U400" i="1" s="1"/>
  <c r="AA400" i="1" s="1"/>
  <c r="AG400" i="1" s="1"/>
  <c r="AM400" i="1" s="1"/>
  <c r="AS400" i="1" s="1"/>
  <c r="AY400" i="1" s="1"/>
  <c r="N400" i="1"/>
  <c r="T400" i="1" s="1"/>
  <c r="Z400" i="1" s="1"/>
  <c r="AF400" i="1" s="1"/>
  <c r="AL400" i="1" s="1"/>
  <c r="AR400" i="1" s="1"/>
  <c r="AX400" i="1" s="1"/>
  <c r="P398" i="1"/>
  <c r="V398" i="1" s="1"/>
  <c r="AB398" i="1" s="1"/>
  <c r="AH398" i="1" s="1"/>
  <c r="AN398" i="1" s="1"/>
  <c r="AT398" i="1" s="1"/>
  <c r="AZ398" i="1" s="1"/>
  <c r="O398" i="1"/>
  <c r="U398" i="1" s="1"/>
  <c r="AA398" i="1" s="1"/>
  <c r="AG398" i="1" s="1"/>
  <c r="AM398" i="1" s="1"/>
  <c r="AS398" i="1" s="1"/>
  <c r="AY398" i="1" s="1"/>
  <c r="N398" i="1"/>
  <c r="T398" i="1" s="1"/>
  <c r="Z398" i="1" s="1"/>
  <c r="AF398" i="1" s="1"/>
  <c r="AL398" i="1" s="1"/>
  <c r="AR398" i="1" s="1"/>
  <c r="AX398" i="1" s="1"/>
  <c r="P387" i="1"/>
  <c r="V387" i="1" s="1"/>
  <c r="AB387" i="1" s="1"/>
  <c r="AH387" i="1" s="1"/>
  <c r="AN387" i="1" s="1"/>
  <c r="AT387" i="1" s="1"/>
  <c r="AZ387" i="1" s="1"/>
  <c r="O387" i="1"/>
  <c r="U387" i="1" s="1"/>
  <c r="AA387" i="1" s="1"/>
  <c r="AG387" i="1" s="1"/>
  <c r="AM387" i="1" s="1"/>
  <c r="AS387" i="1" s="1"/>
  <c r="AY387" i="1" s="1"/>
  <c r="N387" i="1"/>
  <c r="T387" i="1" s="1"/>
  <c r="Z387" i="1" s="1"/>
  <c r="AF387" i="1" s="1"/>
  <c r="AL387" i="1" s="1"/>
  <c r="AR387" i="1" s="1"/>
  <c r="AX387" i="1" s="1"/>
  <c r="P390" i="1"/>
  <c r="V390" i="1" s="1"/>
  <c r="AB390" i="1" s="1"/>
  <c r="AH390" i="1" s="1"/>
  <c r="AN390" i="1" s="1"/>
  <c r="AT390" i="1" s="1"/>
  <c r="AZ390" i="1" s="1"/>
  <c r="O390" i="1"/>
  <c r="U390" i="1" s="1"/>
  <c r="AA390" i="1" s="1"/>
  <c r="AG390" i="1" s="1"/>
  <c r="AM390" i="1" s="1"/>
  <c r="AS390" i="1" s="1"/>
  <c r="AY390" i="1" s="1"/>
  <c r="N390" i="1"/>
  <c r="T390" i="1" s="1"/>
  <c r="Z390" i="1" s="1"/>
  <c r="AF390" i="1" s="1"/>
  <c r="AL390" i="1" s="1"/>
  <c r="AR390" i="1" s="1"/>
  <c r="AX390" i="1" s="1"/>
  <c r="P384" i="1"/>
  <c r="V384" i="1" s="1"/>
  <c r="AB384" i="1" s="1"/>
  <c r="AH384" i="1" s="1"/>
  <c r="AN384" i="1" s="1"/>
  <c r="AT384" i="1" s="1"/>
  <c r="AZ384" i="1" s="1"/>
  <c r="O384" i="1"/>
  <c r="U384" i="1" s="1"/>
  <c r="AA384" i="1" s="1"/>
  <c r="AG384" i="1" s="1"/>
  <c r="AM384" i="1" s="1"/>
  <c r="AS384" i="1" s="1"/>
  <c r="AY384" i="1" s="1"/>
  <c r="N384" i="1"/>
  <c r="T384" i="1" s="1"/>
  <c r="Z384" i="1" s="1"/>
  <c r="AF384" i="1" s="1"/>
  <c r="AL384" i="1" s="1"/>
  <c r="AR384" i="1" s="1"/>
  <c r="AX384" i="1" s="1"/>
  <c r="P351" i="1"/>
  <c r="V351" i="1" s="1"/>
  <c r="AB351" i="1" s="1"/>
  <c r="AH351" i="1" s="1"/>
  <c r="AN351" i="1" s="1"/>
  <c r="AT351" i="1" s="1"/>
  <c r="AZ351" i="1" s="1"/>
  <c r="O351" i="1"/>
  <c r="U351" i="1" s="1"/>
  <c r="AA351" i="1" s="1"/>
  <c r="AG351" i="1" s="1"/>
  <c r="AM351" i="1" s="1"/>
  <c r="AS351" i="1" s="1"/>
  <c r="AY351" i="1" s="1"/>
  <c r="N351" i="1"/>
  <c r="T351" i="1" s="1"/>
  <c r="Z351" i="1" s="1"/>
  <c r="AF351" i="1" s="1"/>
  <c r="AL351" i="1" s="1"/>
  <c r="AR351" i="1" s="1"/>
  <c r="AX351" i="1" s="1"/>
  <c r="P349" i="1"/>
  <c r="V349" i="1" s="1"/>
  <c r="AB349" i="1" s="1"/>
  <c r="AH349" i="1" s="1"/>
  <c r="AN349" i="1" s="1"/>
  <c r="AT349" i="1" s="1"/>
  <c r="AZ349" i="1" s="1"/>
  <c r="O349" i="1"/>
  <c r="U349" i="1" s="1"/>
  <c r="AA349" i="1" s="1"/>
  <c r="AG349" i="1" s="1"/>
  <c r="AM349" i="1" s="1"/>
  <c r="AS349" i="1" s="1"/>
  <c r="AY349" i="1" s="1"/>
  <c r="N349" i="1"/>
  <c r="T349" i="1" s="1"/>
  <c r="Z349" i="1" s="1"/>
  <c r="AF349" i="1" s="1"/>
  <c r="AL349" i="1" s="1"/>
  <c r="AR349" i="1" s="1"/>
  <c r="AX349" i="1" s="1"/>
  <c r="P347" i="1"/>
  <c r="V347" i="1" s="1"/>
  <c r="AB347" i="1" s="1"/>
  <c r="AH347" i="1" s="1"/>
  <c r="AN347" i="1" s="1"/>
  <c r="AT347" i="1" s="1"/>
  <c r="AZ347" i="1" s="1"/>
  <c r="O347" i="1"/>
  <c r="U347" i="1" s="1"/>
  <c r="AA347" i="1" s="1"/>
  <c r="AG347" i="1" s="1"/>
  <c r="AM347" i="1" s="1"/>
  <c r="AS347" i="1" s="1"/>
  <c r="AY347" i="1" s="1"/>
  <c r="N347" i="1"/>
  <c r="T347" i="1" s="1"/>
  <c r="Z347" i="1" s="1"/>
  <c r="AF347" i="1" s="1"/>
  <c r="AL347" i="1" s="1"/>
  <c r="AR347" i="1" s="1"/>
  <c r="AX347" i="1" s="1"/>
  <c r="P362" i="1"/>
  <c r="V362" i="1" s="1"/>
  <c r="AB362" i="1" s="1"/>
  <c r="AH362" i="1" s="1"/>
  <c r="AN362" i="1" s="1"/>
  <c r="AT362" i="1" s="1"/>
  <c r="AZ362" i="1" s="1"/>
  <c r="O362" i="1"/>
  <c r="U362" i="1" s="1"/>
  <c r="AA362" i="1" s="1"/>
  <c r="AG362" i="1" s="1"/>
  <c r="AM362" i="1" s="1"/>
  <c r="AS362" i="1" s="1"/>
  <c r="AY362" i="1" s="1"/>
  <c r="N362" i="1"/>
  <c r="T362" i="1" s="1"/>
  <c r="Z362" i="1" s="1"/>
  <c r="AF362" i="1" s="1"/>
  <c r="AL362" i="1" s="1"/>
  <c r="AR362" i="1" s="1"/>
  <c r="AX362" i="1" s="1"/>
  <c r="P361" i="1"/>
  <c r="V361" i="1" s="1"/>
  <c r="AB361" i="1" s="1"/>
  <c r="AH361" i="1" s="1"/>
  <c r="AN361" i="1" s="1"/>
  <c r="AT361" i="1" s="1"/>
  <c r="AZ361" i="1" s="1"/>
  <c r="O361" i="1"/>
  <c r="U361" i="1" s="1"/>
  <c r="AA361" i="1" s="1"/>
  <c r="AG361" i="1" s="1"/>
  <c r="AM361" i="1" s="1"/>
  <c r="AS361" i="1" s="1"/>
  <c r="AY361" i="1" s="1"/>
  <c r="N361" i="1"/>
  <c r="T361" i="1" s="1"/>
  <c r="Z361" i="1" s="1"/>
  <c r="AF361" i="1" s="1"/>
  <c r="AL361" i="1" s="1"/>
  <c r="AR361" i="1" s="1"/>
  <c r="AX361" i="1" s="1"/>
  <c r="P359" i="1"/>
  <c r="V359" i="1" s="1"/>
  <c r="AB359" i="1" s="1"/>
  <c r="AH359" i="1" s="1"/>
  <c r="AN359" i="1" s="1"/>
  <c r="AT359" i="1" s="1"/>
  <c r="AZ359" i="1" s="1"/>
  <c r="O359" i="1"/>
  <c r="U359" i="1" s="1"/>
  <c r="AA359" i="1" s="1"/>
  <c r="AG359" i="1" s="1"/>
  <c r="AM359" i="1" s="1"/>
  <c r="AS359" i="1" s="1"/>
  <c r="AY359" i="1" s="1"/>
  <c r="N359" i="1"/>
  <c r="T359" i="1" s="1"/>
  <c r="Z359" i="1" s="1"/>
  <c r="AF359" i="1" s="1"/>
  <c r="AL359" i="1" s="1"/>
  <c r="AR359" i="1" s="1"/>
  <c r="AX359" i="1" s="1"/>
  <c r="P357" i="1"/>
  <c r="V357" i="1" s="1"/>
  <c r="AB357" i="1" s="1"/>
  <c r="AH357" i="1" s="1"/>
  <c r="AN357" i="1" s="1"/>
  <c r="AT357" i="1" s="1"/>
  <c r="AZ357" i="1" s="1"/>
  <c r="O357" i="1"/>
  <c r="U357" i="1" s="1"/>
  <c r="AA357" i="1" s="1"/>
  <c r="AG357" i="1" s="1"/>
  <c r="AM357" i="1" s="1"/>
  <c r="AS357" i="1" s="1"/>
  <c r="AY357" i="1" s="1"/>
  <c r="N357" i="1"/>
  <c r="T357" i="1" s="1"/>
  <c r="Z357" i="1" s="1"/>
  <c r="AF357" i="1" s="1"/>
  <c r="AL357" i="1" s="1"/>
  <c r="AR357" i="1" s="1"/>
  <c r="AX357" i="1" s="1"/>
  <c r="P368" i="1"/>
  <c r="V368" i="1" s="1"/>
  <c r="AB368" i="1" s="1"/>
  <c r="AH368" i="1" s="1"/>
  <c r="AN368" i="1" s="1"/>
  <c r="AT368" i="1" s="1"/>
  <c r="AZ368" i="1" s="1"/>
  <c r="O368" i="1"/>
  <c r="U368" i="1" s="1"/>
  <c r="AA368" i="1" s="1"/>
  <c r="AG368" i="1" s="1"/>
  <c r="AM368" i="1" s="1"/>
  <c r="AS368" i="1" s="1"/>
  <c r="AY368" i="1" s="1"/>
  <c r="P354" i="1"/>
  <c r="V354" i="1" s="1"/>
  <c r="AB354" i="1" s="1"/>
  <c r="AH354" i="1" s="1"/>
  <c r="AN354" i="1" s="1"/>
  <c r="AT354" i="1" s="1"/>
  <c r="AZ354" i="1" s="1"/>
  <c r="O354" i="1"/>
  <c r="U354" i="1" s="1"/>
  <c r="AA354" i="1" s="1"/>
  <c r="AG354" i="1" s="1"/>
  <c r="AM354" i="1" s="1"/>
  <c r="AS354" i="1" s="1"/>
  <c r="AY354" i="1" s="1"/>
  <c r="N354" i="1"/>
  <c r="T354" i="1" s="1"/>
  <c r="Z354" i="1" s="1"/>
  <c r="AF354" i="1" s="1"/>
  <c r="AL354" i="1" s="1"/>
  <c r="AR354" i="1" s="1"/>
  <c r="AX354" i="1" s="1"/>
  <c r="P337" i="1"/>
  <c r="V337" i="1" s="1"/>
  <c r="AB337" i="1" s="1"/>
  <c r="AH337" i="1" s="1"/>
  <c r="AN337" i="1" s="1"/>
  <c r="AT337" i="1" s="1"/>
  <c r="AZ337" i="1" s="1"/>
  <c r="O337" i="1"/>
  <c r="U337" i="1" s="1"/>
  <c r="AA337" i="1" s="1"/>
  <c r="AG337" i="1" s="1"/>
  <c r="AM337" i="1" s="1"/>
  <c r="AS337" i="1" s="1"/>
  <c r="AY337" i="1" s="1"/>
  <c r="N337" i="1"/>
  <c r="T337" i="1" s="1"/>
  <c r="Z337" i="1" s="1"/>
  <c r="AF337" i="1" s="1"/>
  <c r="AL337" i="1" s="1"/>
  <c r="AR337" i="1" s="1"/>
  <c r="AX337" i="1" s="1"/>
  <c r="P332" i="1"/>
  <c r="V332" i="1" s="1"/>
  <c r="AB332" i="1" s="1"/>
  <c r="AH332" i="1" s="1"/>
  <c r="AN332" i="1" s="1"/>
  <c r="AT332" i="1" s="1"/>
  <c r="AZ332" i="1" s="1"/>
  <c r="O332" i="1"/>
  <c r="U332" i="1" s="1"/>
  <c r="AA332" i="1" s="1"/>
  <c r="AG332" i="1" s="1"/>
  <c r="AM332" i="1" s="1"/>
  <c r="AS332" i="1" s="1"/>
  <c r="AY332" i="1" s="1"/>
  <c r="N332" i="1"/>
  <c r="T332" i="1" s="1"/>
  <c r="Z332" i="1" s="1"/>
  <c r="AF332" i="1" s="1"/>
  <c r="AL332" i="1" s="1"/>
  <c r="AR332" i="1" s="1"/>
  <c r="AX332" i="1" s="1"/>
  <c r="P329" i="1"/>
  <c r="V329" i="1" s="1"/>
  <c r="AB329" i="1" s="1"/>
  <c r="AH329" i="1" s="1"/>
  <c r="AN329" i="1" s="1"/>
  <c r="AT329" i="1" s="1"/>
  <c r="AZ329" i="1" s="1"/>
  <c r="O329" i="1"/>
  <c r="U329" i="1" s="1"/>
  <c r="AA329" i="1" s="1"/>
  <c r="AG329" i="1" s="1"/>
  <c r="AM329" i="1" s="1"/>
  <c r="AS329" i="1" s="1"/>
  <c r="AY329" i="1" s="1"/>
  <c r="N329" i="1"/>
  <c r="T329" i="1" s="1"/>
  <c r="Z329" i="1" s="1"/>
  <c r="AF329" i="1" s="1"/>
  <c r="AL329" i="1" s="1"/>
  <c r="AR329" i="1" s="1"/>
  <c r="AX329" i="1" s="1"/>
  <c r="P326" i="1"/>
  <c r="V326" i="1" s="1"/>
  <c r="AB326" i="1" s="1"/>
  <c r="AH326" i="1" s="1"/>
  <c r="AN326" i="1" s="1"/>
  <c r="AT326" i="1" s="1"/>
  <c r="AZ326" i="1" s="1"/>
  <c r="O326" i="1"/>
  <c r="U326" i="1" s="1"/>
  <c r="AA326" i="1" s="1"/>
  <c r="AG326" i="1" s="1"/>
  <c r="AM326" i="1" s="1"/>
  <c r="AS326" i="1" s="1"/>
  <c r="AY326" i="1" s="1"/>
  <c r="N326" i="1"/>
  <c r="T326" i="1" s="1"/>
  <c r="Z326" i="1" s="1"/>
  <c r="AF326" i="1" s="1"/>
  <c r="AL326" i="1" s="1"/>
  <c r="AR326" i="1" s="1"/>
  <c r="AX326" i="1" s="1"/>
  <c r="P321" i="1"/>
  <c r="V321" i="1" s="1"/>
  <c r="AB321" i="1" s="1"/>
  <c r="AH321" i="1" s="1"/>
  <c r="AN321" i="1" s="1"/>
  <c r="AT321" i="1" s="1"/>
  <c r="AZ321" i="1" s="1"/>
  <c r="O321" i="1"/>
  <c r="U321" i="1" s="1"/>
  <c r="AA321" i="1" s="1"/>
  <c r="AG321" i="1" s="1"/>
  <c r="AM321" i="1" s="1"/>
  <c r="AS321" i="1" s="1"/>
  <c r="AY321" i="1" s="1"/>
  <c r="N321" i="1"/>
  <c r="T321" i="1" s="1"/>
  <c r="Z321" i="1" s="1"/>
  <c r="AF321" i="1" s="1"/>
  <c r="AL321" i="1" s="1"/>
  <c r="AR321" i="1" s="1"/>
  <c r="AX321" i="1" s="1"/>
  <c r="P315" i="1"/>
  <c r="V315" i="1" s="1"/>
  <c r="AB315" i="1" s="1"/>
  <c r="AH315" i="1" s="1"/>
  <c r="AN315" i="1" s="1"/>
  <c r="AT315" i="1" s="1"/>
  <c r="AZ315" i="1" s="1"/>
  <c r="O315" i="1"/>
  <c r="U315" i="1" s="1"/>
  <c r="AA315" i="1" s="1"/>
  <c r="AG315" i="1" s="1"/>
  <c r="AM315" i="1" s="1"/>
  <c r="AS315" i="1" s="1"/>
  <c r="AY315" i="1" s="1"/>
  <c r="N315" i="1"/>
  <c r="T315" i="1" s="1"/>
  <c r="Z315" i="1" s="1"/>
  <c r="AF315" i="1" s="1"/>
  <c r="AL315" i="1" s="1"/>
  <c r="AR315" i="1" s="1"/>
  <c r="AX315" i="1" s="1"/>
  <c r="P313" i="1"/>
  <c r="V313" i="1" s="1"/>
  <c r="AB313" i="1" s="1"/>
  <c r="AH313" i="1" s="1"/>
  <c r="AN313" i="1" s="1"/>
  <c r="AT313" i="1" s="1"/>
  <c r="AZ313" i="1" s="1"/>
  <c r="O313" i="1"/>
  <c r="U313" i="1" s="1"/>
  <c r="AA313" i="1" s="1"/>
  <c r="AG313" i="1" s="1"/>
  <c r="AM313" i="1" s="1"/>
  <c r="AS313" i="1" s="1"/>
  <c r="AY313" i="1" s="1"/>
  <c r="N313" i="1"/>
  <c r="T313" i="1" s="1"/>
  <c r="Z313" i="1" s="1"/>
  <c r="AF313" i="1" s="1"/>
  <c r="AL313" i="1" s="1"/>
  <c r="AR313" i="1" s="1"/>
  <c r="AX313" i="1" s="1"/>
  <c r="P310" i="1"/>
  <c r="V310" i="1" s="1"/>
  <c r="AB310" i="1" s="1"/>
  <c r="AH310" i="1" s="1"/>
  <c r="AN310" i="1" s="1"/>
  <c r="AT310" i="1" s="1"/>
  <c r="AZ310" i="1" s="1"/>
  <c r="O310" i="1"/>
  <c r="U310" i="1" s="1"/>
  <c r="AA310" i="1" s="1"/>
  <c r="AG310" i="1" s="1"/>
  <c r="AM310" i="1" s="1"/>
  <c r="AS310" i="1" s="1"/>
  <c r="AY310" i="1" s="1"/>
  <c r="N310" i="1"/>
  <c r="T310" i="1" s="1"/>
  <c r="Z310" i="1" s="1"/>
  <c r="AF310" i="1" s="1"/>
  <c r="AL310" i="1" s="1"/>
  <c r="AR310" i="1" s="1"/>
  <c r="AX310" i="1" s="1"/>
  <c r="P304" i="1"/>
  <c r="V304" i="1" s="1"/>
  <c r="AB304" i="1" s="1"/>
  <c r="AH304" i="1" s="1"/>
  <c r="AN304" i="1" s="1"/>
  <c r="AT304" i="1" s="1"/>
  <c r="AZ304" i="1" s="1"/>
  <c r="O304" i="1"/>
  <c r="U304" i="1" s="1"/>
  <c r="AA304" i="1" s="1"/>
  <c r="AG304" i="1" s="1"/>
  <c r="AM304" i="1" s="1"/>
  <c r="AS304" i="1" s="1"/>
  <c r="AY304" i="1" s="1"/>
  <c r="N304" i="1"/>
  <c r="T304" i="1" s="1"/>
  <c r="Z304" i="1" s="1"/>
  <c r="AF304" i="1" s="1"/>
  <c r="AL304" i="1" s="1"/>
  <c r="AR304" i="1" s="1"/>
  <c r="AX304" i="1" s="1"/>
  <c r="P298" i="1"/>
  <c r="V298" i="1" s="1"/>
  <c r="AB298" i="1" s="1"/>
  <c r="AH298" i="1" s="1"/>
  <c r="AN298" i="1" s="1"/>
  <c r="AT298" i="1" s="1"/>
  <c r="AZ298" i="1" s="1"/>
  <c r="O298" i="1"/>
  <c r="U298" i="1" s="1"/>
  <c r="AA298" i="1" s="1"/>
  <c r="AG298" i="1" s="1"/>
  <c r="AM298" i="1" s="1"/>
  <c r="AS298" i="1" s="1"/>
  <c r="AY298" i="1" s="1"/>
  <c r="N298" i="1"/>
  <c r="T298" i="1" s="1"/>
  <c r="Z298" i="1" s="1"/>
  <c r="AF298" i="1" s="1"/>
  <c r="AL298" i="1" s="1"/>
  <c r="AR298" i="1" s="1"/>
  <c r="AX298" i="1" s="1"/>
  <c r="P290" i="1"/>
  <c r="V290" i="1" s="1"/>
  <c r="AB290" i="1" s="1"/>
  <c r="AH290" i="1" s="1"/>
  <c r="AN290" i="1" s="1"/>
  <c r="AT290" i="1" s="1"/>
  <c r="AZ290" i="1" s="1"/>
  <c r="O290" i="1"/>
  <c r="U290" i="1" s="1"/>
  <c r="AA290" i="1" s="1"/>
  <c r="AG290" i="1" s="1"/>
  <c r="AM290" i="1" s="1"/>
  <c r="AS290" i="1" s="1"/>
  <c r="AY290" i="1" s="1"/>
  <c r="N290" i="1"/>
  <c r="T290" i="1" s="1"/>
  <c r="Z290" i="1" s="1"/>
  <c r="AF290" i="1" s="1"/>
  <c r="AL290" i="1" s="1"/>
  <c r="AR290" i="1" s="1"/>
  <c r="AX290" i="1" s="1"/>
  <c r="P287" i="1"/>
  <c r="V287" i="1" s="1"/>
  <c r="AB287" i="1" s="1"/>
  <c r="AH287" i="1" s="1"/>
  <c r="AN287" i="1" s="1"/>
  <c r="AT287" i="1" s="1"/>
  <c r="AZ287" i="1" s="1"/>
  <c r="O287" i="1"/>
  <c r="U287" i="1" s="1"/>
  <c r="AA287" i="1" s="1"/>
  <c r="AG287" i="1" s="1"/>
  <c r="AM287" i="1" s="1"/>
  <c r="AS287" i="1" s="1"/>
  <c r="AY287" i="1" s="1"/>
  <c r="N287" i="1"/>
  <c r="T287" i="1" s="1"/>
  <c r="Z287" i="1" s="1"/>
  <c r="AF287" i="1" s="1"/>
  <c r="AL287" i="1" s="1"/>
  <c r="AR287" i="1" s="1"/>
  <c r="AX287" i="1" s="1"/>
  <c r="P280" i="1"/>
  <c r="V280" i="1" s="1"/>
  <c r="AB280" i="1" s="1"/>
  <c r="AH280" i="1" s="1"/>
  <c r="AN280" i="1" s="1"/>
  <c r="AT280" i="1" s="1"/>
  <c r="AZ280" i="1" s="1"/>
  <c r="O280" i="1"/>
  <c r="U280" i="1" s="1"/>
  <c r="AA280" i="1" s="1"/>
  <c r="AG280" i="1" s="1"/>
  <c r="AM280" i="1" s="1"/>
  <c r="AS280" i="1" s="1"/>
  <c r="AY280" i="1" s="1"/>
  <c r="N280" i="1"/>
  <c r="T280" i="1" s="1"/>
  <c r="Z280" i="1" s="1"/>
  <c r="AF280" i="1" s="1"/>
  <c r="AL280" i="1" s="1"/>
  <c r="AR280" i="1" s="1"/>
  <c r="AX280" i="1" s="1"/>
  <c r="P274" i="1"/>
  <c r="V274" i="1" s="1"/>
  <c r="AB274" i="1" s="1"/>
  <c r="AH274" i="1" s="1"/>
  <c r="AN274" i="1" s="1"/>
  <c r="AT274" i="1" s="1"/>
  <c r="AZ274" i="1" s="1"/>
  <c r="O274" i="1"/>
  <c r="U274" i="1" s="1"/>
  <c r="AA274" i="1" s="1"/>
  <c r="AG274" i="1" s="1"/>
  <c r="AM274" i="1" s="1"/>
  <c r="AS274" i="1" s="1"/>
  <c r="AY274" i="1" s="1"/>
  <c r="N274" i="1"/>
  <c r="T274" i="1" s="1"/>
  <c r="Z274" i="1" s="1"/>
  <c r="AF274" i="1" s="1"/>
  <c r="AL274" i="1" s="1"/>
  <c r="AR274" i="1" s="1"/>
  <c r="AX274" i="1" s="1"/>
  <c r="P271" i="1"/>
  <c r="V271" i="1" s="1"/>
  <c r="AB271" i="1" s="1"/>
  <c r="AH271" i="1" s="1"/>
  <c r="AN271" i="1" s="1"/>
  <c r="AT271" i="1" s="1"/>
  <c r="AZ271" i="1" s="1"/>
  <c r="O271" i="1"/>
  <c r="U271" i="1" s="1"/>
  <c r="AA271" i="1" s="1"/>
  <c r="AG271" i="1" s="1"/>
  <c r="AM271" i="1" s="1"/>
  <c r="AS271" i="1" s="1"/>
  <c r="AY271" i="1" s="1"/>
  <c r="N271" i="1"/>
  <c r="T271" i="1" s="1"/>
  <c r="Z271" i="1" s="1"/>
  <c r="AF271" i="1" s="1"/>
  <c r="AL271" i="1" s="1"/>
  <c r="AR271" i="1" s="1"/>
  <c r="AX271" i="1" s="1"/>
  <c r="P261" i="1"/>
  <c r="V261" i="1" s="1"/>
  <c r="AB261" i="1" s="1"/>
  <c r="AH261" i="1" s="1"/>
  <c r="AN261" i="1" s="1"/>
  <c r="AT261" i="1" s="1"/>
  <c r="AZ261" i="1" s="1"/>
  <c r="O261" i="1"/>
  <c r="U261" i="1" s="1"/>
  <c r="AA261" i="1" s="1"/>
  <c r="AG261" i="1" s="1"/>
  <c r="AM261" i="1" s="1"/>
  <c r="AS261" i="1" s="1"/>
  <c r="AY261" i="1" s="1"/>
  <c r="N261" i="1"/>
  <c r="T261" i="1" s="1"/>
  <c r="Z261" i="1" s="1"/>
  <c r="AF261" i="1" s="1"/>
  <c r="AL261" i="1" s="1"/>
  <c r="AR261" i="1" s="1"/>
  <c r="AX261" i="1" s="1"/>
  <c r="P255" i="1"/>
  <c r="V255" i="1" s="1"/>
  <c r="AB255" i="1" s="1"/>
  <c r="AH255" i="1" s="1"/>
  <c r="AN255" i="1" s="1"/>
  <c r="AT255" i="1" s="1"/>
  <c r="AZ255" i="1" s="1"/>
  <c r="O255" i="1"/>
  <c r="U255" i="1" s="1"/>
  <c r="AA255" i="1" s="1"/>
  <c r="AG255" i="1" s="1"/>
  <c r="AM255" i="1" s="1"/>
  <c r="AS255" i="1" s="1"/>
  <c r="AY255" i="1" s="1"/>
  <c r="N255" i="1"/>
  <c r="T255" i="1" s="1"/>
  <c r="Z255" i="1" s="1"/>
  <c r="AF255" i="1" s="1"/>
  <c r="AL255" i="1" s="1"/>
  <c r="AR255" i="1" s="1"/>
  <c r="AX255" i="1" s="1"/>
  <c r="P249" i="1"/>
  <c r="V249" i="1" s="1"/>
  <c r="AB249" i="1" s="1"/>
  <c r="AH249" i="1" s="1"/>
  <c r="AN249" i="1" s="1"/>
  <c r="AT249" i="1" s="1"/>
  <c r="AZ249" i="1" s="1"/>
  <c r="O249" i="1"/>
  <c r="U249" i="1" s="1"/>
  <c r="AA249" i="1" s="1"/>
  <c r="AG249" i="1" s="1"/>
  <c r="AM249" i="1" s="1"/>
  <c r="AS249" i="1" s="1"/>
  <c r="AY249" i="1" s="1"/>
  <c r="N249" i="1"/>
  <c r="T249" i="1" s="1"/>
  <c r="Z249" i="1" s="1"/>
  <c r="AF249" i="1" s="1"/>
  <c r="AL249" i="1" s="1"/>
  <c r="AR249" i="1" s="1"/>
  <c r="AX249" i="1" s="1"/>
  <c r="P246" i="1"/>
  <c r="V246" i="1" s="1"/>
  <c r="AB246" i="1" s="1"/>
  <c r="AH246" i="1" s="1"/>
  <c r="AN246" i="1" s="1"/>
  <c r="AT246" i="1" s="1"/>
  <c r="AZ246" i="1" s="1"/>
  <c r="O246" i="1"/>
  <c r="U246" i="1" s="1"/>
  <c r="AA246" i="1" s="1"/>
  <c r="AG246" i="1" s="1"/>
  <c r="AM246" i="1" s="1"/>
  <c r="AS246" i="1" s="1"/>
  <c r="AY246" i="1" s="1"/>
  <c r="N246" i="1"/>
  <c r="T246" i="1" s="1"/>
  <c r="Z246" i="1" s="1"/>
  <c r="AF246" i="1" s="1"/>
  <c r="AL246" i="1" s="1"/>
  <c r="AR246" i="1" s="1"/>
  <c r="AX246" i="1" s="1"/>
  <c r="P230" i="1"/>
  <c r="V230" i="1" s="1"/>
  <c r="AB230" i="1" s="1"/>
  <c r="AH230" i="1" s="1"/>
  <c r="AN230" i="1" s="1"/>
  <c r="AT230" i="1" s="1"/>
  <c r="AZ230" i="1" s="1"/>
  <c r="O230" i="1"/>
  <c r="U230" i="1" s="1"/>
  <c r="AA230" i="1" s="1"/>
  <c r="AG230" i="1" s="1"/>
  <c r="AM230" i="1" s="1"/>
  <c r="AS230" i="1" s="1"/>
  <c r="AY230" i="1" s="1"/>
  <c r="N230" i="1"/>
  <c r="T230" i="1" s="1"/>
  <c r="Z230" i="1" s="1"/>
  <c r="AF230" i="1" s="1"/>
  <c r="AL230" i="1" s="1"/>
  <c r="AR230" i="1" s="1"/>
  <c r="AX230" i="1" s="1"/>
  <c r="P236" i="1"/>
  <c r="V236" i="1" s="1"/>
  <c r="AB236" i="1" s="1"/>
  <c r="AH236" i="1" s="1"/>
  <c r="AN236" i="1" s="1"/>
  <c r="AT236" i="1" s="1"/>
  <c r="AZ236" i="1" s="1"/>
  <c r="O236" i="1"/>
  <c r="U236" i="1" s="1"/>
  <c r="AA236" i="1" s="1"/>
  <c r="AG236" i="1" s="1"/>
  <c r="AM236" i="1" s="1"/>
  <c r="AS236" i="1" s="1"/>
  <c r="AY236" i="1" s="1"/>
  <c r="N236" i="1"/>
  <c r="T236" i="1" s="1"/>
  <c r="Z236" i="1" s="1"/>
  <c r="AF236" i="1" s="1"/>
  <c r="AL236" i="1" s="1"/>
  <c r="AR236" i="1" s="1"/>
  <c r="AX236" i="1" s="1"/>
  <c r="P227" i="1"/>
  <c r="V227" i="1" s="1"/>
  <c r="AB227" i="1" s="1"/>
  <c r="AH227" i="1" s="1"/>
  <c r="AN227" i="1" s="1"/>
  <c r="AT227" i="1" s="1"/>
  <c r="AZ227" i="1" s="1"/>
  <c r="O227" i="1"/>
  <c r="U227" i="1" s="1"/>
  <c r="AA227" i="1" s="1"/>
  <c r="AG227" i="1" s="1"/>
  <c r="AM227" i="1" s="1"/>
  <c r="AS227" i="1" s="1"/>
  <c r="AY227" i="1" s="1"/>
  <c r="N227" i="1"/>
  <c r="T227" i="1" s="1"/>
  <c r="Z227" i="1" s="1"/>
  <c r="AF227" i="1" s="1"/>
  <c r="AL227" i="1" s="1"/>
  <c r="AR227" i="1" s="1"/>
  <c r="AX227" i="1" s="1"/>
  <c r="P221" i="1"/>
  <c r="V221" i="1" s="1"/>
  <c r="AB221" i="1" s="1"/>
  <c r="AH221" i="1" s="1"/>
  <c r="AN221" i="1" s="1"/>
  <c r="AT221" i="1" s="1"/>
  <c r="AZ221" i="1" s="1"/>
  <c r="O221" i="1"/>
  <c r="U221" i="1" s="1"/>
  <c r="AA221" i="1" s="1"/>
  <c r="AG221" i="1" s="1"/>
  <c r="AM221" i="1" s="1"/>
  <c r="AS221" i="1" s="1"/>
  <c r="AY221" i="1" s="1"/>
  <c r="N221" i="1"/>
  <c r="T221" i="1" s="1"/>
  <c r="Z221" i="1" s="1"/>
  <c r="AF221" i="1" s="1"/>
  <c r="AL221" i="1" s="1"/>
  <c r="AR221" i="1" s="1"/>
  <c r="AX221" i="1" s="1"/>
  <c r="P218" i="1"/>
  <c r="V218" i="1" s="1"/>
  <c r="AB218" i="1" s="1"/>
  <c r="AH218" i="1" s="1"/>
  <c r="AN218" i="1" s="1"/>
  <c r="AT218" i="1" s="1"/>
  <c r="AZ218" i="1" s="1"/>
  <c r="O218" i="1"/>
  <c r="U218" i="1" s="1"/>
  <c r="AA218" i="1" s="1"/>
  <c r="AG218" i="1" s="1"/>
  <c r="AM218" i="1" s="1"/>
  <c r="AS218" i="1" s="1"/>
  <c r="AY218" i="1" s="1"/>
  <c r="N218" i="1"/>
  <c r="T218" i="1" s="1"/>
  <c r="Z218" i="1" s="1"/>
  <c r="AF218" i="1" s="1"/>
  <c r="AL218" i="1" s="1"/>
  <c r="AR218" i="1" s="1"/>
  <c r="AX218" i="1" s="1"/>
  <c r="P209" i="1"/>
  <c r="V209" i="1" s="1"/>
  <c r="AB209" i="1" s="1"/>
  <c r="AH209" i="1" s="1"/>
  <c r="AN209" i="1" s="1"/>
  <c r="AT209" i="1" s="1"/>
  <c r="AZ209" i="1" s="1"/>
  <c r="O209" i="1"/>
  <c r="U209" i="1" s="1"/>
  <c r="AA209" i="1" s="1"/>
  <c r="AG209" i="1" s="1"/>
  <c r="AM209" i="1" s="1"/>
  <c r="AS209" i="1" s="1"/>
  <c r="AY209" i="1" s="1"/>
  <c r="N209" i="1"/>
  <c r="T209" i="1" s="1"/>
  <c r="Z209" i="1" s="1"/>
  <c r="AF209" i="1" s="1"/>
  <c r="AL209" i="1" s="1"/>
  <c r="AR209" i="1" s="1"/>
  <c r="AX209" i="1" s="1"/>
  <c r="P207" i="1"/>
  <c r="V207" i="1" s="1"/>
  <c r="AB207" i="1" s="1"/>
  <c r="AH207" i="1" s="1"/>
  <c r="AN207" i="1" s="1"/>
  <c r="AT207" i="1" s="1"/>
  <c r="AZ207" i="1" s="1"/>
  <c r="O207" i="1"/>
  <c r="U207" i="1" s="1"/>
  <c r="AA207" i="1" s="1"/>
  <c r="AG207" i="1" s="1"/>
  <c r="AM207" i="1" s="1"/>
  <c r="AS207" i="1" s="1"/>
  <c r="AY207" i="1" s="1"/>
  <c r="N207" i="1"/>
  <c r="T207" i="1" s="1"/>
  <c r="Z207" i="1" s="1"/>
  <c r="AF207" i="1" s="1"/>
  <c r="AL207" i="1" s="1"/>
  <c r="AR207" i="1" s="1"/>
  <c r="AX207" i="1" s="1"/>
  <c r="P204" i="1"/>
  <c r="V204" i="1" s="1"/>
  <c r="AB204" i="1" s="1"/>
  <c r="AH204" i="1" s="1"/>
  <c r="AN204" i="1" s="1"/>
  <c r="AT204" i="1" s="1"/>
  <c r="AZ204" i="1" s="1"/>
  <c r="O204" i="1"/>
  <c r="U204" i="1" s="1"/>
  <c r="AA204" i="1" s="1"/>
  <c r="AG204" i="1" s="1"/>
  <c r="AM204" i="1" s="1"/>
  <c r="AS204" i="1" s="1"/>
  <c r="AY204" i="1" s="1"/>
  <c r="N204" i="1"/>
  <c r="T204" i="1" s="1"/>
  <c r="Z204" i="1" s="1"/>
  <c r="AF204" i="1" s="1"/>
  <c r="AL204" i="1" s="1"/>
  <c r="AR204" i="1" s="1"/>
  <c r="AX204" i="1" s="1"/>
  <c r="P199" i="1"/>
  <c r="V199" i="1" s="1"/>
  <c r="AB199" i="1" s="1"/>
  <c r="AH199" i="1" s="1"/>
  <c r="AN199" i="1" s="1"/>
  <c r="AT199" i="1" s="1"/>
  <c r="AZ199" i="1" s="1"/>
  <c r="O199" i="1"/>
  <c r="U199" i="1" s="1"/>
  <c r="AA199" i="1" s="1"/>
  <c r="AG199" i="1" s="1"/>
  <c r="AM199" i="1" s="1"/>
  <c r="AS199" i="1" s="1"/>
  <c r="AY199" i="1" s="1"/>
  <c r="N199" i="1"/>
  <c r="T199" i="1" s="1"/>
  <c r="Z199" i="1" s="1"/>
  <c r="AF199" i="1" s="1"/>
  <c r="AL199" i="1" s="1"/>
  <c r="AR199" i="1" s="1"/>
  <c r="AX199" i="1" s="1"/>
  <c r="P193" i="1"/>
  <c r="V193" i="1" s="1"/>
  <c r="AB193" i="1" s="1"/>
  <c r="AH193" i="1" s="1"/>
  <c r="AN193" i="1" s="1"/>
  <c r="AT193" i="1" s="1"/>
  <c r="AZ193" i="1" s="1"/>
  <c r="O193" i="1"/>
  <c r="U193" i="1" s="1"/>
  <c r="AA193" i="1" s="1"/>
  <c r="AG193" i="1" s="1"/>
  <c r="AM193" i="1" s="1"/>
  <c r="AS193" i="1" s="1"/>
  <c r="AY193" i="1" s="1"/>
  <c r="N193" i="1"/>
  <c r="T193" i="1" s="1"/>
  <c r="Z193" i="1" s="1"/>
  <c r="AF193" i="1" s="1"/>
  <c r="AL193" i="1" s="1"/>
  <c r="AR193" i="1" s="1"/>
  <c r="AX193" i="1" s="1"/>
  <c r="P190" i="1"/>
  <c r="V190" i="1" s="1"/>
  <c r="AB190" i="1" s="1"/>
  <c r="AH190" i="1" s="1"/>
  <c r="AN190" i="1" s="1"/>
  <c r="AT190" i="1" s="1"/>
  <c r="AZ190" i="1" s="1"/>
  <c r="O190" i="1"/>
  <c r="U190" i="1" s="1"/>
  <c r="AA190" i="1" s="1"/>
  <c r="AG190" i="1" s="1"/>
  <c r="AM190" i="1" s="1"/>
  <c r="AS190" i="1" s="1"/>
  <c r="AY190" i="1" s="1"/>
  <c r="N190" i="1"/>
  <c r="T190" i="1" s="1"/>
  <c r="Z190" i="1" s="1"/>
  <c r="AF190" i="1" s="1"/>
  <c r="AL190" i="1" s="1"/>
  <c r="AR190" i="1" s="1"/>
  <c r="AX190" i="1" s="1"/>
  <c r="P187" i="1"/>
  <c r="V187" i="1" s="1"/>
  <c r="AB187" i="1" s="1"/>
  <c r="AH187" i="1" s="1"/>
  <c r="AN187" i="1" s="1"/>
  <c r="AT187" i="1" s="1"/>
  <c r="AZ187" i="1" s="1"/>
  <c r="O187" i="1"/>
  <c r="U187" i="1" s="1"/>
  <c r="AA187" i="1" s="1"/>
  <c r="AG187" i="1" s="1"/>
  <c r="AM187" i="1" s="1"/>
  <c r="AS187" i="1" s="1"/>
  <c r="AY187" i="1" s="1"/>
  <c r="N187" i="1"/>
  <c r="T187" i="1" s="1"/>
  <c r="Z187" i="1" s="1"/>
  <c r="AF187" i="1" s="1"/>
  <c r="AL187" i="1" s="1"/>
  <c r="AR187" i="1" s="1"/>
  <c r="AX187" i="1" s="1"/>
  <c r="P184" i="1"/>
  <c r="V184" i="1" s="1"/>
  <c r="AB184" i="1" s="1"/>
  <c r="AH184" i="1" s="1"/>
  <c r="AN184" i="1" s="1"/>
  <c r="AT184" i="1" s="1"/>
  <c r="AZ184" i="1" s="1"/>
  <c r="O184" i="1"/>
  <c r="U184" i="1" s="1"/>
  <c r="AA184" i="1" s="1"/>
  <c r="AG184" i="1" s="1"/>
  <c r="AM184" i="1" s="1"/>
  <c r="AS184" i="1" s="1"/>
  <c r="AY184" i="1" s="1"/>
  <c r="N184" i="1"/>
  <c r="T184" i="1" s="1"/>
  <c r="Z184" i="1" s="1"/>
  <c r="AF184" i="1" s="1"/>
  <c r="AL184" i="1" s="1"/>
  <c r="AR184" i="1" s="1"/>
  <c r="AX184" i="1" s="1"/>
  <c r="P181" i="1"/>
  <c r="V181" i="1" s="1"/>
  <c r="AB181" i="1" s="1"/>
  <c r="AH181" i="1" s="1"/>
  <c r="AN181" i="1" s="1"/>
  <c r="AT181" i="1" s="1"/>
  <c r="AZ181" i="1" s="1"/>
  <c r="O181" i="1"/>
  <c r="U181" i="1" s="1"/>
  <c r="AA181" i="1" s="1"/>
  <c r="AG181" i="1" s="1"/>
  <c r="AM181" i="1" s="1"/>
  <c r="AS181" i="1" s="1"/>
  <c r="AY181" i="1" s="1"/>
  <c r="N181" i="1"/>
  <c r="T181" i="1" s="1"/>
  <c r="Z181" i="1" s="1"/>
  <c r="AF181" i="1" s="1"/>
  <c r="AL181" i="1" s="1"/>
  <c r="AR181" i="1" s="1"/>
  <c r="AX181" i="1" s="1"/>
  <c r="P178" i="1"/>
  <c r="V178" i="1" s="1"/>
  <c r="AB178" i="1" s="1"/>
  <c r="AH178" i="1" s="1"/>
  <c r="AN178" i="1" s="1"/>
  <c r="AT178" i="1" s="1"/>
  <c r="AZ178" i="1" s="1"/>
  <c r="O178" i="1"/>
  <c r="U178" i="1" s="1"/>
  <c r="AA178" i="1" s="1"/>
  <c r="AG178" i="1" s="1"/>
  <c r="AM178" i="1" s="1"/>
  <c r="AS178" i="1" s="1"/>
  <c r="AY178" i="1" s="1"/>
  <c r="N178" i="1"/>
  <c r="T178" i="1" s="1"/>
  <c r="Z178" i="1" s="1"/>
  <c r="AF178" i="1" s="1"/>
  <c r="AL178" i="1" s="1"/>
  <c r="AR178" i="1" s="1"/>
  <c r="AX178" i="1" s="1"/>
  <c r="P175" i="1"/>
  <c r="V175" i="1" s="1"/>
  <c r="AB175" i="1" s="1"/>
  <c r="AH175" i="1" s="1"/>
  <c r="AN175" i="1" s="1"/>
  <c r="AT175" i="1" s="1"/>
  <c r="AZ175" i="1" s="1"/>
  <c r="O175" i="1"/>
  <c r="U175" i="1" s="1"/>
  <c r="AA175" i="1" s="1"/>
  <c r="AG175" i="1" s="1"/>
  <c r="AM175" i="1" s="1"/>
  <c r="AS175" i="1" s="1"/>
  <c r="AY175" i="1" s="1"/>
  <c r="N175" i="1"/>
  <c r="T175" i="1" s="1"/>
  <c r="Z175" i="1" s="1"/>
  <c r="AF175" i="1" s="1"/>
  <c r="AL175" i="1" s="1"/>
  <c r="AR175" i="1" s="1"/>
  <c r="AX175" i="1" s="1"/>
  <c r="P168" i="1"/>
  <c r="V168" i="1" s="1"/>
  <c r="AB168" i="1" s="1"/>
  <c r="AH168" i="1" s="1"/>
  <c r="AN168" i="1" s="1"/>
  <c r="AT168" i="1" s="1"/>
  <c r="AZ168" i="1" s="1"/>
  <c r="O168" i="1"/>
  <c r="U168" i="1" s="1"/>
  <c r="AA168" i="1" s="1"/>
  <c r="AG168" i="1" s="1"/>
  <c r="AM168" i="1" s="1"/>
  <c r="AS168" i="1" s="1"/>
  <c r="AY168" i="1" s="1"/>
  <c r="N168" i="1"/>
  <c r="T168" i="1" s="1"/>
  <c r="Z168" i="1" s="1"/>
  <c r="AF168" i="1" s="1"/>
  <c r="AL168" i="1" s="1"/>
  <c r="AR168" i="1" s="1"/>
  <c r="AX168" i="1" s="1"/>
  <c r="P166" i="1"/>
  <c r="V166" i="1" s="1"/>
  <c r="AB166" i="1" s="1"/>
  <c r="AH166" i="1" s="1"/>
  <c r="AN166" i="1" s="1"/>
  <c r="AT166" i="1" s="1"/>
  <c r="AZ166" i="1" s="1"/>
  <c r="O166" i="1"/>
  <c r="U166" i="1" s="1"/>
  <c r="AA166" i="1" s="1"/>
  <c r="AG166" i="1" s="1"/>
  <c r="AM166" i="1" s="1"/>
  <c r="AS166" i="1" s="1"/>
  <c r="AY166" i="1" s="1"/>
  <c r="N166" i="1"/>
  <c r="T166" i="1" s="1"/>
  <c r="Z166" i="1" s="1"/>
  <c r="AF166" i="1" s="1"/>
  <c r="AL166" i="1" s="1"/>
  <c r="AR166" i="1" s="1"/>
  <c r="AX166" i="1" s="1"/>
  <c r="P165" i="1"/>
  <c r="V165" i="1" s="1"/>
  <c r="AB165" i="1" s="1"/>
  <c r="AH165" i="1" s="1"/>
  <c r="AN165" i="1" s="1"/>
  <c r="AT165" i="1" s="1"/>
  <c r="AZ165" i="1" s="1"/>
  <c r="O165" i="1"/>
  <c r="U165" i="1" s="1"/>
  <c r="AA165" i="1" s="1"/>
  <c r="AG165" i="1" s="1"/>
  <c r="AM165" i="1" s="1"/>
  <c r="AS165" i="1" s="1"/>
  <c r="AY165" i="1" s="1"/>
  <c r="N165" i="1"/>
  <c r="T165" i="1" s="1"/>
  <c r="Z165" i="1" s="1"/>
  <c r="AF165" i="1" s="1"/>
  <c r="AL165" i="1" s="1"/>
  <c r="AR165" i="1" s="1"/>
  <c r="AX165" i="1" s="1"/>
  <c r="P163" i="1"/>
  <c r="V163" i="1" s="1"/>
  <c r="AB163" i="1" s="1"/>
  <c r="AH163" i="1" s="1"/>
  <c r="AN163" i="1" s="1"/>
  <c r="AT163" i="1" s="1"/>
  <c r="AZ163" i="1" s="1"/>
  <c r="O163" i="1"/>
  <c r="U163" i="1" s="1"/>
  <c r="AA163" i="1" s="1"/>
  <c r="AG163" i="1" s="1"/>
  <c r="AM163" i="1" s="1"/>
  <c r="AS163" i="1" s="1"/>
  <c r="AY163" i="1" s="1"/>
  <c r="N163" i="1"/>
  <c r="T163" i="1" s="1"/>
  <c r="Z163" i="1" s="1"/>
  <c r="AF163" i="1" s="1"/>
  <c r="AL163" i="1" s="1"/>
  <c r="AR163" i="1" s="1"/>
  <c r="AX163" i="1" s="1"/>
  <c r="P152" i="1"/>
  <c r="V152" i="1" s="1"/>
  <c r="AB152" i="1" s="1"/>
  <c r="AH152" i="1" s="1"/>
  <c r="AN152" i="1" s="1"/>
  <c r="AT152" i="1" s="1"/>
  <c r="AZ152" i="1" s="1"/>
  <c r="O152" i="1"/>
  <c r="U152" i="1" s="1"/>
  <c r="AA152" i="1" s="1"/>
  <c r="AG152" i="1" s="1"/>
  <c r="AM152" i="1" s="1"/>
  <c r="AS152" i="1" s="1"/>
  <c r="AY152" i="1" s="1"/>
  <c r="N152" i="1"/>
  <c r="T152" i="1" s="1"/>
  <c r="Z152" i="1" s="1"/>
  <c r="AF152" i="1" s="1"/>
  <c r="AL152" i="1" s="1"/>
  <c r="AR152" i="1" s="1"/>
  <c r="AX152" i="1" s="1"/>
  <c r="P150" i="1"/>
  <c r="V150" i="1" s="1"/>
  <c r="AB150" i="1" s="1"/>
  <c r="AH150" i="1" s="1"/>
  <c r="AN150" i="1" s="1"/>
  <c r="AT150" i="1" s="1"/>
  <c r="AZ150" i="1" s="1"/>
  <c r="O150" i="1"/>
  <c r="U150" i="1" s="1"/>
  <c r="AA150" i="1" s="1"/>
  <c r="AG150" i="1" s="1"/>
  <c r="AM150" i="1" s="1"/>
  <c r="AS150" i="1" s="1"/>
  <c r="AY150" i="1" s="1"/>
  <c r="N150" i="1"/>
  <c r="T150" i="1" s="1"/>
  <c r="Z150" i="1" s="1"/>
  <c r="AF150" i="1" s="1"/>
  <c r="AL150" i="1" s="1"/>
  <c r="AR150" i="1" s="1"/>
  <c r="AX150" i="1" s="1"/>
  <c r="P149" i="1"/>
  <c r="V149" i="1" s="1"/>
  <c r="AB149" i="1" s="1"/>
  <c r="AH149" i="1" s="1"/>
  <c r="AN149" i="1" s="1"/>
  <c r="AT149" i="1" s="1"/>
  <c r="AZ149" i="1" s="1"/>
  <c r="O149" i="1"/>
  <c r="U149" i="1" s="1"/>
  <c r="AA149" i="1" s="1"/>
  <c r="AG149" i="1" s="1"/>
  <c r="AM149" i="1" s="1"/>
  <c r="AS149" i="1" s="1"/>
  <c r="AY149" i="1" s="1"/>
  <c r="N149" i="1"/>
  <c r="T149" i="1" s="1"/>
  <c r="Z149" i="1" s="1"/>
  <c r="AF149" i="1" s="1"/>
  <c r="AL149" i="1" s="1"/>
  <c r="AR149" i="1" s="1"/>
  <c r="AX149" i="1" s="1"/>
  <c r="P147" i="1"/>
  <c r="V147" i="1" s="1"/>
  <c r="AB147" i="1" s="1"/>
  <c r="AH147" i="1" s="1"/>
  <c r="AN147" i="1" s="1"/>
  <c r="AT147" i="1" s="1"/>
  <c r="AZ147" i="1" s="1"/>
  <c r="O147" i="1"/>
  <c r="U147" i="1" s="1"/>
  <c r="AA147" i="1" s="1"/>
  <c r="AG147" i="1" s="1"/>
  <c r="AM147" i="1" s="1"/>
  <c r="AS147" i="1" s="1"/>
  <c r="AY147" i="1" s="1"/>
  <c r="N147" i="1"/>
  <c r="T147" i="1" s="1"/>
  <c r="Z147" i="1" s="1"/>
  <c r="AF147" i="1" s="1"/>
  <c r="AL147" i="1" s="1"/>
  <c r="AR147" i="1" s="1"/>
  <c r="AX147" i="1" s="1"/>
  <c r="P132" i="1"/>
  <c r="V132" i="1" s="1"/>
  <c r="AB132" i="1" s="1"/>
  <c r="AH132" i="1" s="1"/>
  <c r="AN132" i="1" s="1"/>
  <c r="AT132" i="1" s="1"/>
  <c r="AZ132" i="1" s="1"/>
  <c r="O132" i="1"/>
  <c r="U132" i="1" s="1"/>
  <c r="AA132" i="1" s="1"/>
  <c r="AG132" i="1" s="1"/>
  <c r="AM132" i="1" s="1"/>
  <c r="AS132" i="1" s="1"/>
  <c r="AY132" i="1" s="1"/>
  <c r="N132" i="1"/>
  <c r="T132" i="1" s="1"/>
  <c r="Z132" i="1" s="1"/>
  <c r="AF132" i="1" s="1"/>
  <c r="AL132" i="1" s="1"/>
  <c r="AR132" i="1" s="1"/>
  <c r="AX132" i="1" s="1"/>
  <c r="P129" i="1"/>
  <c r="V129" i="1" s="1"/>
  <c r="AB129" i="1" s="1"/>
  <c r="AH129" i="1" s="1"/>
  <c r="AN129" i="1" s="1"/>
  <c r="AT129" i="1" s="1"/>
  <c r="AZ129" i="1" s="1"/>
  <c r="O129" i="1"/>
  <c r="U129" i="1" s="1"/>
  <c r="AA129" i="1" s="1"/>
  <c r="AG129" i="1" s="1"/>
  <c r="AM129" i="1" s="1"/>
  <c r="AS129" i="1" s="1"/>
  <c r="AY129" i="1" s="1"/>
  <c r="N129" i="1"/>
  <c r="T129" i="1" s="1"/>
  <c r="Z129" i="1" s="1"/>
  <c r="AF129" i="1" s="1"/>
  <c r="AL129" i="1" s="1"/>
  <c r="AR129" i="1" s="1"/>
  <c r="AX129" i="1" s="1"/>
  <c r="P126" i="1"/>
  <c r="V126" i="1" s="1"/>
  <c r="AB126" i="1" s="1"/>
  <c r="AH126" i="1" s="1"/>
  <c r="AN126" i="1" s="1"/>
  <c r="AT126" i="1" s="1"/>
  <c r="AZ126" i="1" s="1"/>
  <c r="O126" i="1"/>
  <c r="U126" i="1" s="1"/>
  <c r="AA126" i="1" s="1"/>
  <c r="AG126" i="1" s="1"/>
  <c r="AM126" i="1" s="1"/>
  <c r="AS126" i="1" s="1"/>
  <c r="AY126" i="1" s="1"/>
  <c r="N126" i="1"/>
  <c r="T126" i="1" s="1"/>
  <c r="Z126" i="1" s="1"/>
  <c r="AF126" i="1" s="1"/>
  <c r="AL126" i="1" s="1"/>
  <c r="AR126" i="1" s="1"/>
  <c r="AX126" i="1" s="1"/>
  <c r="P117" i="1"/>
  <c r="V117" i="1" s="1"/>
  <c r="AB117" i="1" s="1"/>
  <c r="AH117" i="1" s="1"/>
  <c r="AN117" i="1" s="1"/>
  <c r="AT117" i="1" s="1"/>
  <c r="AZ117" i="1" s="1"/>
  <c r="O117" i="1"/>
  <c r="U117" i="1" s="1"/>
  <c r="AA117" i="1" s="1"/>
  <c r="AG117" i="1" s="1"/>
  <c r="AM117" i="1" s="1"/>
  <c r="AS117" i="1" s="1"/>
  <c r="AY117" i="1" s="1"/>
  <c r="N117" i="1"/>
  <c r="T117" i="1" s="1"/>
  <c r="Z117" i="1" s="1"/>
  <c r="AF117" i="1" s="1"/>
  <c r="AL117" i="1" s="1"/>
  <c r="AR117" i="1" s="1"/>
  <c r="AX117" i="1" s="1"/>
  <c r="P114" i="1"/>
  <c r="V114" i="1" s="1"/>
  <c r="AB114" i="1" s="1"/>
  <c r="AH114" i="1" s="1"/>
  <c r="AN114" i="1" s="1"/>
  <c r="AT114" i="1" s="1"/>
  <c r="AZ114" i="1" s="1"/>
  <c r="O114" i="1"/>
  <c r="U114" i="1" s="1"/>
  <c r="AA114" i="1" s="1"/>
  <c r="AG114" i="1" s="1"/>
  <c r="AM114" i="1" s="1"/>
  <c r="AS114" i="1" s="1"/>
  <c r="AY114" i="1" s="1"/>
  <c r="N114" i="1"/>
  <c r="T114" i="1" s="1"/>
  <c r="Z114" i="1" s="1"/>
  <c r="AF114" i="1" s="1"/>
  <c r="AL114" i="1" s="1"/>
  <c r="AR114" i="1" s="1"/>
  <c r="AX114" i="1" s="1"/>
  <c r="P112" i="1"/>
  <c r="V112" i="1" s="1"/>
  <c r="AB112" i="1" s="1"/>
  <c r="AH112" i="1" s="1"/>
  <c r="AN112" i="1" s="1"/>
  <c r="AT112" i="1" s="1"/>
  <c r="AZ112" i="1" s="1"/>
  <c r="O112" i="1"/>
  <c r="U112" i="1" s="1"/>
  <c r="AA112" i="1" s="1"/>
  <c r="AG112" i="1" s="1"/>
  <c r="AM112" i="1" s="1"/>
  <c r="AS112" i="1" s="1"/>
  <c r="AY112" i="1" s="1"/>
  <c r="N112" i="1"/>
  <c r="T112" i="1" s="1"/>
  <c r="Z112" i="1" s="1"/>
  <c r="AF112" i="1" s="1"/>
  <c r="AL112" i="1" s="1"/>
  <c r="AR112" i="1" s="1"/>
  <c r="AX112" i="1" s="1"/>
  <c r="P111" i="1"/>
  <c r="V111" i="1" s="1"/>
  <c r="AB111" i="1" s="1"/>
  <c r="AH111" i="1" s="1"/>
  <c r="AN111" i="1" s="1"/>
  <c r="AT111" i="1" s="1"/>
  <c r="AZ111" i="1" s="1"/>
  <c r="O111" i="1"/>
  <c r="U111" i="1" s="1"/>
  <c r="AA111" i="1" s="1"/>
  <c r="AG111" i="1" s="1"/>
  <c r="AM111" i="1" s="1"/>
  <c r="AS111" i="1" s="1"/>
  <c r="AY111" i="1" s="1"/>
  <c r="N111" i="1"/>
  <c r="T111" i="1" s="1"/>
  <c r="Z111" i="1" s="1"/>
  <c r="AF111" i="1" s="1"/>
  <c r="AL111" i="1" s="1"/>
  <c r="AR111" i="1" s="1"/>
  <c r="AX111" i="1" s="1"/>
  <c r="P110" i="1"/>
  <c r="V110" i="1" s="1"/>
  <c r="AB110" i="1" s="1"/>
  <c r="AH110" i="1" s="1"/>
  <c r="AN110" i="1" s="1"/>
  <c r="AT110" i="1" s="1"/>
  <c r="AZ110" i="1" s="1"/>
  <c r="O110" i="1"/>
  <c r="U110" i="1" s="1"/>
  <c r="AA110" i="1" s="1"/>
  <c r="AG110" i="1" s="1"/>
  <c r="AM110" i="1" s="1"/>
  <c r="AS110" i="1" s="1"/>
  <c r="AY110" i="1" s="1"/>
  <c r="N110" i="1"/>
  <c r="T110" i="1" s="1"/>
  <c r="Z110" i="1" s="1"/>
  <c r="AF110" i="1" s="1"/>
  <c r="AL110" i="1" s="1"/>
  <c r="AR110" i="1" s="1"/>
  <c r="AX110" i="1" s="1"/>
  <c r="P67" i="1"/>
  <c r="V67" i="1" s="1"/>
  <c r="AB67" i="1" s="1"/>
  <c r="AH67" i="1" s="1"/>
  <c r="AN67" i="1" s="1"/>
  <c r="AT67" i="1" s="1"/>
  <c r="AZ67" i="1" s="1"/>
  <c r="O67" i="1"/>
  <c r="U67" i="1" s="1"/>
  <c r="AA67" i="1" s="1"/>
  <c r="AG67" i="1" s="1"/>
  <c r="AM67" i="1" s="1"/>
  <c r="AS67" i="1" s="1"/>
  <c r="AY67" i="1" s="1"/>
  <c r="N67" i="1"/>
  <c r="T67" i="1" s="1"/>
  <c r="Z67" i="1" s="1"/>
  <c r="AF67" i="1" s="1"/>
  <c r="AL67" i="1" s="1"/>
  <c r="AR67" i="1" s="1"/>
  <c r="AX67" i="1" s="1"/>
  <c r="P64" i="1"/>
  <c r="V64" i="1" s="1"/>
  <c r="AB64" i="1" s="1"/>
  <c r="AH64" i="1" s="1"/>
  <c r="AN64" i="1" s="1"/>
  <c r="AT64" i="1" s="1"/>
  <c r="AZ64" i="1" s="1"/>
  <c r="O64" i="1"/>
  <c r="U64" i="1" s="1"/>
  <c r="AA64" i="1" s="1"/>
  <c r="AG64" i="1" s="1"/>
  <c r="AM64" i="1" s="1"/>
  <c r="AS64" i="1" s="1"/>
  <c r="AY64" i="1" s="1"/>
  <c r="N64" i="1"/>
  <c r="T64" i="1" s="1"/>
  <c r="Z64" i="1" s="1"/>
  <c r="AF64" i="1" s="1"/>
  <c r="AL64" i="1" s="1"/>
  <c r="AR64" i="1" s="1"/>
  <c r="AX64" i="1" s="1"/>
  <c r="P58" i="1"/>
  <c r="V58" i="1" s="1"/>
  <c r="AB58" i="1" s="1"/>
  <c r="AH58" i="1" s="1"/>
  <c r="AN58" i="1" s="1"/>
  <c r="AT58" i="1" s="1"/>
  <c r="AZ58" i="1" s="1"/>
  <c r="O58" i="1"/>
  <c r="U58" i="1" s="1"/>
  <c r="AA58" i="1" s="1"/>
  <c r="AG58" i="1" s="1"/>
  <c r="AM58" i="1" s="1"/>
  <c r="AS58" i="1" s="1"/>
  <c r="AY58" i="1" s="1"/>
  <c r="N58" i="1"/>
  <c r="T58" i="1" s="1"/>
  <c r="Z58" i="1" s="1"/>
  <c r="AF58" i="1" s="1"/>
  <c r="AL58" i="1" s="1"/>
  <c r="AR58" i="1" s="1"/>
  <c r="AX58" i="1" s="1"/>
  <c r="P52" i="1"/>
  <c r="V52" i="1" s="1"/>
  <c r="AB52" i="1" s="1"/>
  <c r="AH52" i="1" s="1"/>
  <c r="AN52" i="1" s="1"/>
  <c r="AT52" i="1" s="1"/>
  <c r="AZ52" i="1" s="1"/>
  <c r="O52" i="1"/>
  <c r="U52" i="1" s="1"/>
  <c r="AA52" i="1" s="1"/>
  <c r="AG52" i="1" s="1"/>
  <c r="AM52" i="1" s="1"/>
  <c r="AS52" i="1" s="1"/>
  <c r="AY52" i="1" s="1"/>
  <c r="N52" i="1"/>
  <c r="T52" i="1" s="1"/>
  <c r="Z52" i="1" s="1"/>
  <c r="AF52" i="1" s="1"/>
  <c r="AL52" i="1" s="1"/>
  <c r="AR52" i="1" s="1"/>
  <c r="AX52" i="1" s="1"/>
  <c r="P49" i="1"/>
  <c r="V49" i="1" s="1"/>
  <c r="AB49" i="1" s="1"/>
  <c r="AH49" i="1" s="1"/>
  <c r="AN49" i="1" s="1"/>
  <c r="AT49" i="1" s="1"/>
  <c r="AZ49" i="1" s="1"/>
  <c r="O49" i="1"/>
  <c r="U49" i="1" s="1"/>
  <c r="AA49" i="1" s="1"/>
  <c r="AG49" i="1" s="1"/>
  <c r="AM49" i="1" s="1"/>
  <c r="AS49" i="1" s="1"/>
  <c r="AY49" i="1" s="1"/>
  <c r="N49" i="1"/>
  <c r="T49" i="1" s="1"/>
  <c r="Z49" i="1" s="1"/>
  <c r="AF49" i="1" s="1"/>
  <c r="AL49" i="1" s="1"/>
  <c r="AR49" i="1" s="1"/>
  <c r="AX49" i="1" s="1"/>
  <c r="P36" i="1"/>
  <c r="V36" i="1" s="1"/>
  <c r="AB36" i="1" s="1"/>
  <c r="AH36" i="1" s="1"/>
  <c r="AN36" i="1" s="1"/>
  <c r="AT36" i="1" s="1"/>
  <c r="AZ36" i="1" s="1"/>
  <c r="O36" i="1"/>
  <c r="U36" i="1" s="1"/>
  <c r="AA36" i="1" s="1"/>
  <c r="AG36" i="1" s="1"/>
  <c r="AM36" i="1" s="1"/>
  <c r="AS36" i="1" s="1"/>
  <c r="AY36" i="1" s="1"/>
  <c r="N36" i="1"/>
  <c r="T36" i="1" s="1"/>
  <c r="Z36" i="1" s="1"/>
  <c r="AF36" i="1" s="1"/>
  <c r="AL36" i="1" s="1"/>
  <c r="AR36" i="1" s="1"/>
  <c r="AX36" i="1" s="1"/>
  <c r="P33" i="1"/>
  <c r="V33" i="1" s="1"/>
  <c r="AB33" i="1" s="1"/>
  <c r="AH33" i="1" s="1"/>
  <c r="AN33" i="1" s="1"/>
  <c r="AT33" i="1" s="1"/>
  <c r="AZ33" i="1" s="1"/>
  <c r="O33" i="1"/>
  <c r="U33" i="1" s="1"/>
  <c r="AA33" i="1" s="1"/>
  <c r="AG33" i="1" s="1"/>
  <c r="AM33" i="1" s="1"/>
  <c r="AS33" i="1" s="1"/>
  <c r="AY33" i="1" s="1"/>
  <c r="N33" i="1"/>
  <c r="T33" i="1" s="1"/>
  <c r="Z33" i="1" s="1"/>
  <c r="AF33" i="1" s="1"/>
  <c r="AL33" i="1" s="1"/>
  <c r="AR33" i="1" s="1"/>
  <c r="AX33" i="1" s="1"/>
  <c r="P30" i="1"/>
  <c r="V30" i="1" s="1"/>
  <c r="AB30" i="1" s="1"/>
  <c r="AH30" i="1" s="1"/>
  <c r="AN30" i="1" s="1"/>
  <c r="AT30" i="1" s="1"/>
  <c r="AZ30" i="1" s="1"/>
  <c r="O30" i="1"/>
  <c r="U30" i="1" s="1"/>
  <c r="AA30" i="1" s="1"/>
  <c r="AG30" i="1" s="1"/>
  <c r="AM30" i="1" s="1"/>
  <c r="AS30" i="1" s="1"/>
  <c r="AY30" i="1" s="1"/>
  <c r="N30" i="1"/>
  <c r="T30" i="1" s="1"/>
  <c r="Z30" i="1" s="1"/>
  <c r="AF30" i="1" s="1"/>
  <c r="AL30" i="1" s="1"/>
  <c r="AR30" i="1" s="1"/>
  <c r="AX30" i="1" s="1"/>
  <c r="P24" i="1"/>
  <c r="V24" i="1" s="1"/>
  <c r="AB24" i="1" s="1"/>
  <c r="AH24" i="1" s="1"/>
  <c r="AN24" i="1" s="1"/>
  <c r="AT24" i="1" s="1"/>
  <c r="AZ24" i="1" s="1"/>
  <c r="O24" i="1"/>
  <c r="U24" i="1" s="1"/>
  <c r="AA24" i="1" s="1"/>
  <c r="AG24" i="1" s="1"/>
  <c r="AM24" i="1" s="1"/>
  <c r="AS24" i="1" s="1"/>
  <c r="AY24" i="1" s="1"/>
  <c r="N24" i="1"/>
  <c r="T24" i="1" s="1"/>
  <c r="Z24" i="1" s="1"/>
  <c r="AF24" i="1" s="1"/>
  <c r="AL24" i="1" s="1"/>
  <c r="AR24" i="1" s="1"/>
  <c r="AX24" i="1" s="1"/>
  <c r="K376" i="1" l="1"/>
  <c r="M376" i="1"/>
  <c r="L376" i="1"/>
  <c r="L107" i="1"/>
  <c r="K107" i="1"/>
  <c r="M107" i="1"/>
  <c r="L539" i="1"/>
  <c r="L538" i="1" s="1"/>
  <c r="K539" i="1"/>
  <c r="K538" i="1" s="1"/>
  <c r="L828" i="1"/>
  <c r="K195" i="1"/>
  <c r="L205" i="1"/>
  <c r="K311" i="1"/>
  <c r="K396" i="1"/>
  <c r="M401" i="1"/>
  <c r="M205" i="1"/>
  <c r="K828" i="1"/>
  <c r="M828" i="1"/>
  <c r="M539" i="1"/>
  <c r="M538" i="1" s="1"/>
  <c r="K815" i="1"/>
  <c r="M655" i="1"/>
  <c r="M654" i="1" s="1"/>
  <c r="L655" i="1"/>
  <c r="L654" i="1" s="1"/>
  <c r="K655" i="1"/>
  <c r="K654" i="1" s="1"/>
  <c r="K355" i="1"/>
  <c r="L345" i="1"/>
  <c r="L401" i="1"/>
  <c r="L460" i="1"/>
  <c r="L459" i="1" s="1"/>
  <c r="L698" i="1"/>
  <c r="L728" i="1"/>
  <c r="K460" i="1"/>
  <c r="K459" i="1" s="1"/>
  <c r="K502" i="1"/>
  <c r="K501" i="1" s="1"/>
  <c r="K500" i="1" s="1"/>
  <c r="K698" i="1"/>
  <c r="K728" i="1"/>
  <c r="O424" i="1"/>
  <c r="U424" i="1" s="1"/>
  <c r="AA424" i="1" s="1"/>
  <c r="AG424" i="1" s="1"/>
  <c r="AM424" i="1" s="1"/>
  <c r="AS424" i="1" s="1"/>
  <c r="AY424" i="1" s="1"/>
  <c r="L815" i="1"/>
  <c r="L502" i="1"/>
  <c r="L501" i="1" s="1"/>
  <c r="L500" i="1" s="1"/>
  <c r="M796" i="1"/>
  <c r="O431" i="1"/>
  <c r="U431" i="1" s="1"/>
  <c r="AA431" i="1" s="1"/>
  <c r="AG431" i="1" s="1"/>
  <c r="AM431" i="1" s="1"/>
  <c r="AS431" i="1" s="1"/>
  <c r="AY431" i="1" s="1"/>
  <c r="L738" i="1"/>
  <c r="L770" i="1"/>
  <c r="P314" i="1"/>
  <c r="V314" i="1" s="1"/>
  <c r="AB314" i="1" s="1"/>
  <c r="AH314" i="1" s="1"/>
  <c r="AN314" i="1" s="1"/>
  <c r="AT314" i="1" s="1"/>
  <c r="AZ314" i="1" s="1"/>
  <c r="O314" i="1"/>
  <c r="U314" i="1" s="1"/>
  <c r="AA314" i="1" s="1"/>
  <c r="AG314" i="1" s="1"/>
  <c r="AM314" i="1" s="1"/>
  <c r="AS314" i="1" s="1"/>
  <c r="AY314" i="1" s="1"/>
  <c r="M396" i="1"/>
  <c r="K401" i="1"/>
  <c r="P424" i="1"/>
  <c r="V424" i="1" s="1"/>
  <c r="AB424" i="1" s="1"/>
  <c r="AH424" i="1" s="1"/>
  <c r="AN424" i="1" s="1"/>
  <c r="AT424" i="1" s="1"/>
  <c r="AZ424" i="1" s="1"/>
  <c r="M770" i="1"/>
  <c r="P431" i="1"/>
  <c r="V431" i="1" s="1"/>
  <c r="AB431" i="1" s="1"/>
  <c r="AH431" i="1" s="1"/>
  <c r="AN431" i="1" s="1"/>
  <c r="AT431" i="1" s="1"/>
  <c r="AZ431" i="1" s="1"/>
  <c r="K40" i="1"/>
  <c r="L195" i="1"/>
  <c r="M460" i="1"/>
  <c r="M459" i="1" s="1"/>
  <c r="M698" i="1"/>
  <c r="M694" i="1" s="1"/>
  <c r="M712" i="1"/>
  <c r="O412" i="1"/>
  <c r="U412" i="1" s="1"/>
  <c r="AA412" i="1" s="1"/>
  <c r="AG412" i="1" s="1"/>
  <c r="AM412" i="1" s="1"/>
  <c r="AS412" i="1" s="1"/>
  <c r="AY412" i="1" s="1"/>
  <c r="O788" i="1"/>
  <c r="U788" i="1" s="1"/>
  <c r="AA788" i="1" s="1"/>
  <c r="AG788" i="1" s="1"/>
  <c r="AM788" i="1" s="1"/>
  <c r="AS788" i="1" s="1"/>
  <c r="AY788" i="1" s="1"/>
  <c r="L145" i="1"/>
  <c r="L139" i="1" s="1"/>
  <c r="M212" i="1"/>
  <c r="M345" i="1"/>
  <c r="L396" i="1"/>
  <c r="K205" i="1"/>
  <c r="M643" i="1"/>
  <c r="K738" i="1"/>
  <c r="M355" i="1"/>
  <c r="K212" i="1"/>
  <c r="M728" i="1"/>
  <c r="L212" i="1"/>
  <c r="M281" i="1"/>
  <c r="K796" i="1"/>
  <c r="M40" i="1"/>
  <c r="L40" i="1"/>
  <c r="K161" i="1"/>
  <c r="K160" i="1" s="1"/>
  <c r="K145" i="1"/>
  <c r="K139" i="1" s="1"/>
  <c r="O411" i="1"/>
  <c r="U411" i="1" s="1"/>
  <c r="AA411" i="1" s="1"/>
  <c r="AG411" i="1" s="1"/>
  <c r="AM411" i="1" s="1"/>
  <c r="AS411" i="1" s="1"/>
  <c r="AY411" i="1" s="1"/>
  <c r="M311" i="1"/>
  <c r="M295" i="1" s="1"/>
  <c r="K345" i="1"/>
  <c r="K712" i="1"/>
  <c r="K751" i="1"/>
  <c r="M738" i="1"/>
  <c r="K770" i="1"/>
  <c r="O787" i="1"/>
  <c r="U787" i="1" s="1"/>
  <c r="AA787" i="1" s="1"/>
  <c r="AG787" i="1" s="1"/>
  <c r="AM787" i="1" s="1"/>
  <c r="AS787" i="1" s="1"/>
  <c r="AY787" i="1" s="1"/>
  <c r="K823" i="1"/>
  <c r="L161" i="1"/>
  <c r="L160" i="1" s="1"/>
  <c r="P788" i="1"/>
  <c r="V788" i="1" s="1"/>
  <c r="AB788" i="1" s="1"/>
  <c r="AH788" i="1" s="1"/>
  <c r="AN788" i="1" s="1"/>
  <c r="AT788" i="1" s="1"/>
  <c r="AZ788" i="1" s="1"/>
  <c r="M195" i="1"/>
  <c r="M194" i="1" s="1"/>
  <c r="L712" i="1"/>
  <c r="M815" i="1"/>
  <c r="P412" i="1"/>
  <c r="V412" i="1" s="1"/>
  <c r="AB412" i="1" s="1"/>
  <c r="AH412" i="1" s="1"/>
  <c r="AN412" i="1" s="1"/>
  <c r="AT412" i="1" s="1"/>
  <c r="AZ412" i="1" s="1"/>
  <c r="P411" i="1"/>
  <c r="V411" i="1" s="1"/>
  <c r="AB411" i="1" s="1"/>
  <c r="AH411" i="1" s="1"/>
  <c r="AN411" i="1" s="1"/>
  <c r="AT411" i="1" s="1"/>
  <c r="AZ411" i="1" s="1"/>
  <c r="L796" i="1"/>
  <c r="L18" i="1"/>
  <c r="K18" i="1"/>
  <c r="M18" i="1"/>
  <c r="M823" i="1"/>
  <c r="L823" i="1"/>
  <c r="P787" i="1"/>
  <c r="V787" i="1" s="1"/>
  <c r="AB787" i="1" s="1"/>
  <c r="AH787" i="1" s="1"/>
  <c r="AN787" i="1" s="1"/>
  <c r="AT787" i="1" s="1"/>
  <c r="AZ787" i="1" s="1"/>
  <c r="M751" i="1"/>
  <c r="L751" i="1"/>
  <c r="L694" i="1"/>
  <c r="K694" i="1"/>
  <c r="K643" i="1"/>
  <c r="L643" i="1"/>
  <c r="K603" i="1"/>
  <c r="M603" i="1"/>
  <c r="L603" i="1"/>
  <c r="K556" i="1"/>
  <c r="M556" i="1"/>
  <c r="L556" i="1"/>
  <c r="M502" i="1"/>
  <c r="M501" i="1" s="1"/>
  <c r="M500" i="1" s="1"/>
  <c r="K416" i="1"/>
  <c r="K415" i="1" s="1"/>
  <c r="L416" i="1"/>
  <c r="L415" i="1" s="1"/>
  <c r="M416" i="1"/>
  <c r="M415" i="1" s="1"/>
  <c r="L355" i="1"/>
  <c r="L339" i="1" s="1"/>
  <c r="L311" i="1"/>
  <c r="L295" i="1" s="1"/>
  <c r="K295" i="1"/>
  <c r="L281" i="1"/>
  <c r="K281" i="1"/>
  <c r="K268" i="1"/>
  <c r="M268" i="1"/>
  <c r="L268" i="1"/>
  <c r="K240" i="1"/>
  <c r="M240" i="1"/>
  <c r="L240" i="1"/>
  <c r="K172" i="1"/>
  <c r="M172" i="1"/>
  <c r="L172" i="1"/>
  <c r="M161" i="1"/>
  <c r="M160" i="1" s="1"/>
  <c r="M145" i="1"/>
  <c r="M139" i="1" s="1"/>
  <c r="J464" i="1"/>
  <c r="P464" i="1" s="1"/>
  <c r="V464" i="1" s="1"/>
  <c r="AB464" i="1" s="1"/>
  <c r="AH464" i="1" s="1"/>
  <c r="AN464" i="1" s="1"/>
  <c r="AT464" i="1" s="1"/>
  <c r="AZ464" i="1" s="1"/>
  <c r="I464" i="1"/>
  <c r="O464" i="1" s="1"/>
  <c r="U464" i="1" s="1"/>
  <c r="AA464" i="1" s="1"/>
  <c r="AG464" i="1" s="1"/>
  <c r="AM464" i="1" s="1"/>
  <c r="AS464" i="1" s="1"/>
  <c r="AY464" i="1" s="1"/>
  <c r="H464" i="1"/>
  <c r="N464" i="1" s="1"/>
  <c r="T464" i="1" s="1"/>
  <c r="Z464" i="1" s="1"/>
  <c r="AF464" i="1" s="1"/>
  <c r="AL464" i="1" s="1"/>
  <c r="AR464" i="1" s="1"/>
  <c r="AX464" i="1" s="1"/>
  <c r="J479" i="1"/>
  <c r="P479" i="1" s="1"/>
  <c r="V479" i="1" s="1"/>
  <c r="AB479" i="1" s="1"/>
  <c r="AH479" i="1" s="1"/>
  <c r="AN479" i="1" s="1"/>
  <c r="AT479" i="1" s="1"/>
  <c r="AZ479" i="1" s="1"/>
  <c r="I479" i="1"/>
  <c r="O479" i="1" s="1"/>
  <c r="U479" i="1" s="1"/>
  <c r="AA479" i="1" s="1"/>
  <c r="AG479" i="1" s="1"/>
  <c r="AM479" i="1" s="1"/>
  <c r="AS479" i="1" s="1"/>
  <c r="AY479" i="1" s="1"/>
  <c r="H479" i="1"/>
  <c r="N479" i="1" s="1"/>
  <c r="T479" i="1" s="1"/>
  <c r="Z479" i="1" s="1"/>
  <c r="AF479" i="1" s="1"/>
  <c r="AL479" i="1" s="1"/>
  <c r="AR479" i="1" s="1"/>
  <c r="AX479" i="1" s="1"/>
  <c r="L705" i="1" l="1"/>
  <c r="M705" i="1"/>
  <c r="K705" i="1"/>
  <c r="L194" i="1"/>
  <c r="L17" i="1" s="1"/>
  <c r="K339" i="1"/>
  <c r="M395" i="1"/>
  <c r="K395" i="1"/>
  <c r="K194" i="1"/>
  <c r="K17" i="1" s="1"/>
  <c r="L395" i="1"/>
  <c r="M339" i="1"/>
  <c r="K211" i="1"/>
  <c r="M211" i="1"/>
  <c r="L211" i="1"/>
  <c r="M17" i="1"/>
  <c r="J839" i="1"/>
  <c r="I839" i="1"/>
  <c r="H839" i="1"/>
  <c r="K16" i="1" l="1"/>
  <c r="K838" i="1" s="1"/>
  <c r="M16" i="1"/>
  <c r="M838" i="1" s="1"/>
  <c r="L16" i="1"/>
  <c r="L838" i="1" s="1"/>
  <c r="J197" i="1"/>
  <c r="I197" i="1"/>
  <c r="O197" i="1" s="1"/>
  <c r="U197" i="1" s="1"/>
  <c r="AA197" i="1" s="1"/>
  <c r="AG197" i="1" s="1"/>
  <c r="AM197" i="1" s="1"/>
  <c r="AS197" i="1" s="1"/>
  <c r="AY197" i="1" s="1"/>
  <c r="H197" i="1"/>
  <c r="J208" i="1"/>
  <c r="P208" i="1" s="1"/>
  <c r="V208" i="1" s="1"/>
  <c r="AB208" i="1" s="1"/>
  <c r="AH208" i="1" s="1"/>
  <c r="AN208" i="1" s="1"/>
  <c r="AT208" i="1" s="1"/>
  <c r="AZ208" i="1" s="1"/>
  <c r="I208" i="1"/>
  <c r="O208" i="1" s="1"/>
  <c r="U208" i="1" s="1"/>
  <c r="AA208" i="1" s="1"/>
  <c r="AG208" i="1" s="1"/>
  <c r="AM208" i="1" s="1"/>
  <c r="AS208" i="1" s="1"/>
  <c r="AY208" i="1" s="1"/>
  <c r="H208" i="1"/>
  <c r="N208" i="1" s="1"/>
  <c r="T208" i="1" s="1"/>
  <c r="Z208" i="1" s="1"/>
  <c r="AF208" i="1" s="1"/>
  <c r="AL208" i="1" s="1"/>
  <c r="AR208" i="1" s="1"/>
  <c r="AX208" i="1" s="1"/>
  <c r="J206" i="1"/>
  <c r="P206" i="1" s="1"/>
  <c r="V206" i="1" s="1"/>
  <c r="AB206" i="1" s="1"/>
  <c r="AH206" i="1" s="1"/>
  <c r="AN206" i="1" s="1"/>
  <c r="AT206" i="1" s="1"/>
  <c r="AZ206" i="1" s="1"/>
  <c r="I206" i="1"/>
  <c r="O206" i="1" s="1"/>
  <c r="U206" i="1" s="1"/>
  <c r="AA206" i="1" s="1"/>
  <c r="AG206" i="1" s="1"/>
  <c r="AM206" i="1" s="1"/>
  <c r="AS206" i="1" s="1"/>
  <c r="AY206" i="1" s="1"/>
  <c r="H206" i="1"/>
  <c r="N206" i="1" s="1"/>
  <c r="T206" i="1" s="1"/>
  <c r="Z206" i="1" s="1"/>
  <c r="AF206" i="1" s="1"/>
  <c r="AL206" i="1" s="1"/>
  <c r="AR206" i="1" s="1"/>
  <c r="AX206" i="1" s="1"/>
  <c r="J203" i="1"/>
  <c r="I203" i="1"/>
  <c r="H203" i="1"/>
  <c r="J198" i="1"/>
  <c r="P198" i="1" s="1"/>
  <c r="V198" i="1" s="1"/>
  <c r="AB198" i="1" s="1"/>
  <c r="AH198" i="1" s="1"/>
  <c r="AN198" i="1" s="1"/>
  <c r="AT198" i="1" s="1"/>
  <c r="AZ198" i="1" s="1"/>
  <c r="I198" i="1"/>
  <c r="O198" i="1" s="1"/>
  <c r="U198" i="1" s="1"/>
  <c r="AA198" i="1" s="1"/>
  <c r="AG198" i="1" s="1"/>
  <c r="AM198" i="1" s="1"/>
  <c r="AS198" i="1" s="1"/>
  <c r="AY198" i="1" s="1"/>
  <c r="H198" i="1"/>
  <c r="N198" i="1" s="1"/>
  <c r="T198" i="1" s="1"/>
  <c r="Z198" i="1" s="1"/>
  <c r="AF198" i="1" s="1"/>
  <c r="AL198" i="1" s="1"/>
  <c r="AR198" i="1" s="1"/>
  <c r="AX198" i="1" s="1"/>
  <c r="I196" i="1" l="1"/>
  <c r="I195" i="1" s="1"/>
  <c r="H196" i="1"/>
  <c r="N196" i="1" s="1"/>
  <c r="T196" i="1" s="1"/>
  <c r="Z196" i="1" s="1"/>
  <c r="AF196" i="1" s="1"/>
  <c r="AL196" i="1" s="1"/>
  <c r="AR196" i="1" s="1"/>
  <c r="AX196" i="1" s="1"/>
  <c r="N197" i="1"/>
  <c r="T197" i="1" s="1"/>
  <c r="Z197" i="1" s="1"/>
  <c r="AF197" i="1" s="1"/>
  <c r="AL197" i="1" s="1"/>
  <c r="AR197" i="1" s="1"/>
  <c r="AX197" i="1" s="1"/>
  <c r="H202" i="1"/>
  <c r="N202" i="1" s="1"/>
  <c r="T202" i="1" s="1"/>
  <c r="Z202" i="1" s="1"/>
  <c r="AF202" i="1" s="1"/>
  <c r="AL202" i="1" s="1"/>
  <c r="AR202" i="1" s="1"/>
  <c r="AX202" i="1" s="1"/>
  <c r="N203" i="1"/>
  <c r="T203" i="1" s="1"/>
  <c r="Z203" i="1" s="1"/>
  <c r="AF203" i="1" s="1"/>
  <c r="AL203" i="1" s="1"/>
  <c r="AR203" i="1" s="1"/>
  <c r="AX203" i="1" s="1"/>
  <c r="J196" i="1"/>
  <c r="P196" i="1" s="1"/>
  <c r="V196" i="1" s="1"/>
  <c r="AB196" i="1" s="1"/>
  <c r="AH196" i="1" s="1"/>
  <c r="AN196" i="1" s="1"/>
  <c r="AT196" i="1" s="1"/>
  <c r="AZ196" i="1" s="1"/>
  <c r="P197" i="1"/>
  <c r="V197" i="1" s="1"/>
  <c r="AB197" i="1" s="1"/>
  <c r="AH197" i="1" s="1"/>
  <c r="AN197" i="1" s="1"/>
  <c r="AT197" i="1" s="1"/>
  <c r="AZ197" i="1" s="1"/>
  <c r="I202" i="1"/>
  <c r="O202" i="1" s="1"/>
  <c r="U202" i="1" s="1"/>
  <c r="AA202" i="1" s="1"/>
  <c r="AG202" i="1" s="1"/>
  <c r="AM202" i="1" s="1"/>
  <c r="AS202" i="1" s="1"/>
  <c r="AY202" i="1" s="1"/>
  <c r="O203" i="1"/>
  <c r="U203" i="1" s="1"/>
  <c r="AA203" i="1" s="1"/>
  <c r="AG203" i="1" s="1"/>
  <c r="AM203" i="1" s="1"/>
  <c r="AS203" i="1" s="1"/>
  <c r="AY203" i="1" s="1"/>
  <c r="J202" i="1"/>
  <c r="P202" i="1" s="1"/>
  <c r="V202" i="1" s="1"/>
  <c r="AB202" i="1" s="1"/>
  <c r="AH202" i="1" s="1"/>
  <c r="AN202" i="1" s="1"/>
  <c r="AT202" i="1" s="1"/>
  <c r="AZ202" i="1" s="1"/>
  <c r="P203" i="1"/>
  <c r="V203" i="1" s="1"/>
  <c r="AB203" i="1" s="1"/>
  <c r="AH203" i="1" s="1"/>
  <c r="AN203" i="1" s="1"/>
  <c r="AT203" i="1" s="1"/>
  <c r="AZ203" i="1" s="1"/>
  <c r="I205" i="1"/>
  <c r="O205" i="1" s="1"/>
  <c r="U205" i="1" s="1"/>
  <c r="AA205" i="1" s="1"/>
  <c r="AG205" i="1" s="1"/>
  <c r="AM205" i="1" s="1"/>
  <c r="AS205" i="1" s="1"/>
  <c r="AY205" i="1" s="1"/>
  <c r="J205" i="1"/>
  <c r="P205" i="1" s="1"/>
  <c r="V205" i="1" s="1"/>
  <c r="AB205" i="1" s="1"/>
  <c r="AH205" i="1" s="1"/>
  <c r="AN205" i="1" s="1"/>
  <c r="AT205" i="1" s="1"/>
  <c r="AZ205" i="1" s="1"/>
  <c r="H205" i="1"/>
  <c r="N205" i="1" s="1"/>
  <c r="T205" i="1" s="1"/>
  <c r="Z205" i="1" s="1"/>
  <c r="AF205" i="1" s="1"/>
  <c r="AL205" i="1" s="1"/>
  <c r="AR205" i="1" s="1"/>
  <c r="AX205" i="1" s="1"/>
  <c r="O196" i="1" l="1"/>
  <c r="U196" i="1" s="1"/>
  <c r="AA196" i="1" s="1"/>
  <c r="AG196" i="1" s="1"/>
  <c r="AM196" i="1" s="1"/>
  <c r="AS196" i="1" s="1"/>
  <c r="AY196" i="1" s="1"/>
  <c r="O195" i="1"/>
  <c r="U195" i="1" s="1"/>
  <c r="AA195" i="1" s="1"/>
  <c r="AG195" i="1" s="1"/>
  <c r="AM195" i="1" s="1"/>
  <c r="AS195" i="1" s="1"/>
  <c r="AY195" i="1" s="1"/>
  <c r="I194" i="1"/>
  <c r="O194" i="1" s="1"/>
  <c r="U194" i="1" s="1"/>
  <c r="AA194" i="1" s="1"/>
  <c r="AG194" i="1" s="1"/>
  <c r="AM194" i="1" s="1"/>
  <c r="AS194" i="1" s="1"/>
  <c r="AY194" i="1" s="1"/>
  <c r="H195" i="1"/>
  <c r="N195" i="1" s="1"/>
  <c r="T195" i="1" s="1"/>
  <c r="Z195" i="1" s="1"/>
  <c r="AF195" i="1" s="1"/>
  <c r="AL195" i="1" s="1"/>
  <c r="AR195" i="1" s="1"/>
  <c r="AX195" i="1" s="1"/>
  <c r="J195" i="1"/>
  <c r="P195" i="1" s="1"/>
  <c r="V195" i="1" s="1"/>
  <c r="AB195" i="1" s="1"/>
  <c r="AH195" i="1" s="1"/>
  <c r="AN195" i="1" s="1"/>
  <c r="AT195" i="1" s="1"/>
  <c r="AZ195" i="1" s="1"/>
  <c r="J194" i="1" l="1"/>
  <c r="P194" i="1" s="1"/>
  <c r="V194" i="1" s="1"/>
  <c r="AB194" i="1" s="1"/>
  <c r="AH194" i="1" s="1"/>
  <c r="AN194" i="1" s="1"/>
  <c r="AT194" i="1" s="1"/>
  <c r="AZ194" i="1" s="1"/>
  <c r="H194" i="1"/>
  <c r="N194" i="1" s="1"/>
  <c r="T194" i="1" s="1"/>
  <c r="Z194" i="1" s="1"/>
  <c r="AF194" i="1" s="1"/>
  <c r="AL194" i="1" s="1"/>
  <c r="AR194" i="1" s="1"/>
  <c r="AX194" i="1" s="1"/>
  <c r="I192" i="1"/>
  <c r="J192" i="1"/>
  <c r="H192" i="1"/>
  <c r="H788" i="1"/>
  <c r="H787" i="1" l="1"/>
  <c r="N787" i="1" s="1"/>
  <c r="T787" i="1" s="1"/>
  <c r="Z787" i="1" s="1"/>
  <c r="AF787" i="1" s="1"/>
  <c r="AL787" i="1" s="1"/>
  <c r="AR787" i="1" s="1"/>
  <c r="AX787" i="1" s="1"/>
  <c r="N788" i="1"/>
  <c r="T788" i="1" s="1"/>
  <c r="Z788" i="1" s="1"/>
  <c r="AF788" i="1" s="1"/>
  <c r="AL788" i="1" s="1"/>
  <c r="AR788" i="1" s="1"/>
  <c r="AX788" i="1" s="1"/>
  <c r="H191" i="1"/>
  <c r="N191" i="1" s="1"/>
  <c r="T191" i="1" s="1"/>
  <c r="Z191" i="1" s="1"/>
  <c r="AF191" i="1" s="1"/>
  <c r="AL191" i="1" s="1"/>
  <c r="AR191" i="1" s="1"/>
  <c r="AX191" i="1" s="1"/>
  <c r="N192" i="1"/>
  <c r="T192" i="1" s="1"/>
  <c r="Z192" i="1" s="1"/>
  <c r="AF192" i="1" s="1"/>
  <c r="AL192" i="1" s="1"/>
  <c r="AR192" i="1" s="1"/>
  <c r="AX192" i="1" s="1"/>
  <c r="J191" i="1"/>
  <c r="P191" i="1" s="1"/>
  <c r="V191" i="1" s="1"/>
  <c r="AB191" i="1" s="1"/>
  <c r="AH191" i="1" s="1"/>
  <c r="AN191" i="1" s="1"/>
  <c r="AT191" i="1" s="1"/>
  <c r="AZ191" i="1" s="1"/>
  <c r="P192" i="1"/>
  <c r="V192" i="1" s="1"/>
  <c r="AB192" i="1" s="1"/>
  <c r="AH192" i="1" s="1"/>
  <c r="AN192" i="1" s="1"/>
  <c r="AT192" i="1" s="1"/>
  <c r="AZ192" i="1" s="1"/>
  <c r="I191" i="1"/>
  <c r="O191" i="1" s="1"/>
  <c r="U191" i="1" s="1"/>
  <c r="AA191" i="1" s="1"/>
  <c r="AG191" i="1" s="1"/>
  <c r="AM191" i="1" s="1"/>
  <c r="AS191" i="1" s="1"/>
  <c r="AY191" i="1" s="1"/>
  <c r="O192" i="1"/>
  <c r="U192" i="1" s="1"/>
  <c r="AA192" i="1" s="1"/>
  <c r="AG192" i="1" s="1"/>
  <c r="AM192" i="1" s="1"/>
  <c r="AS192" i="1" s="1"/>
  <c r="AY192" i="1" s="1"/>
  <c r="I749" i="1"/>
  <c r="J749" i="1"/>
  <c r="H749" i="1"/>
  <c r="I725" i="1"/>
  <c r="J725" i="1"/>
  <c r="H725" i="1"/>
  <c r="I699" i="1"/>
  <c r="O699" i="1" s="1"/>
  <c r="U699" i="1" s="1"/>
  <c r="AA699" i="1" s="1"/>
  <c r="AG699" i="1" s="1"/>
  <c r="AM699" i="1" s="1"/>
  <c r="AS699" i="1" s="1"/>
  <c r="AY699" i="1" s="1"/>
  <c r="J699" i="1"/>
  <c r="H699" i="1"/>
  <c r="N699" i="1" s="1"/>
  <c r="T699" i="1" s="1"/>
  <c r="Z699" i="1" s="1"/>
  <c r="AF699" i="1" s="1"/>
  <c r="AL699" i="1" s="1"/>
  <c r="AR699" i="1" s="1"/>
  <c r="AX699" i="1" s="1"/>
  <c r="I701" i="1"/>
  <c r="O701" i="1" s="1"/>
  <c r="U701" i="1" s="1"/>
  <c r="AA701" i="1" s="1"/>
  <c r="AG701" i="1" s="1"/>
  <c r="AM701" i="1" s="1"/>
  <c r="AS701" i="1" s="1"/>
  <c r="AY701" i="1" s="1"/>
  <c r="J701" i="1"/>
  <c r="P701" i="1" s="1"/>
  <c r="V701" i="1" s="1"/>
  <c r="AB701" i="1" s="1"/>
  <c r="AH701" i="1" s="1"/>
  <c r="AN701" i="1" s="1"/>
  <c r="AT701" i="1" s="1"/>
  <c r="AZ701" i="1" s="1"/>
  <c r="H701" i="1"/>
  <c r="N701" i="1" s="1"/>
  <c r="T701" i="1" s="1"/>
  <c r="Z701" i="1" s="1"/>
  <c r="AF701" i="1" s="1"/>
  <c r="AL701" i="1" s="1"/>
  <c r="AR701" i="1" s="1"/>
  <c r="AX701" i="1" s="1"/>
  <c r="I696" i="1"/>
  <c r="J696" i="1"/>
  <c r="H696" i="1"/>
  <c r="I656" i="1"/>
  <c r="O656" i="1" s="1"/>
  <c r="U656" i="1" s="1"/>
  <c r="AA656" i="1" s="1"/>
  <c r="AG656" i="1" s="1"/>
  <c r="AM656" i="1" s="1"/>
  <c r="AS656" i="1" s="1"/>
  <c r="AY656" i="1" s="1"/>
  <c r="J656" i="1"/>
  <c r="H656" i="1"/>
  <c r="I648" i="1"/>
  <c r="J648" i="1"/>
  <c r="H648" i="1"/>
  <c r="I645" i="1"/>
  <c r="J645" i="1"/>
  <c r="H645" i="1"/>
  <c r="H412" i="1"/>
  <c r="H368" i="1"/>
  <c r="N368" i="1" s="1"/>
  <c r="T368" i="1" s="1"/>
  <c r="Z368" i="1" s="1"/>
  <c r="AF368" i="1" s="1"/>
  <c r="AL368" i="1" s="1"/>
  <c r="AR368" i="1" s="1"/>
  <c r="AX368" i="1" s="1"/>
  <c r="J331" i="1"/>
  <c r="I331" i="1"/>
  <c r="H331" i="1"/>
  <c r="H314" i="1"/>
  <c r="N314" i="1" s="1"/>
  <c r="T314" i="1" s="1"/>
  <c r="Z314" i="1" s="1"/>
  <c r="AF314" i="1" s="1"/>
  <c r="AL314" i="1" s="1"/>
  <c r="AR314" i="1" s="1"/>
  <c r="AX314" i="1" s="1"/>
  <c r="I286" i="1"/>
  <c r="J286" i="1"/>
  <c r="H286" i="1"/>
  <c r="J284" i="1"/>
  <c r="P284" i="1" s="1"/>
  <c r="V284" i="1" s="1"/>
  <c r="AB284" i="1" s="1"/>
  <c r="AH284" i="1" s="1"/>
  <c r="AN284" i="1" s="1"/>
  <c r="AT284" i="1" s="1"/>
  <c r="AZ284" i="1" s="1"/>
  <c r="I284" i="1"/>
  <c r="O284" i="1" s="1"/>
  <c r="U284" i="1" s="1"/>
  <c r="AA284" i="1" s="1"/>
  <c r="AG284" i="1" s="1"/>
  <c r="AM284" i="1" s="1"/>
  <c r="AS284" i="1" s="1"/>
  <c r="AY284" i="1" s="1"/>
  <c r="H284" i="1"/>
  <c r="N284" i="1" s="1"/>
  <c r="T284" i="1" s="1"/>
  <c r="Z284" i="1" s="1"/>
  <c r="AF284" i="1" s="1"/>
  <c r="AL284" i="1" s="1"/>
  <c r="AR284" i="1" s="1"/>
  <c r="AX284" i="1" s="1"/>
  <c r="J277" i="1"/>
  <c r="P277" i="1" s="1"/>
  <c r="V277" i="1" s="1"/>
  <c r="AB277" i="1" s="1"/>
  <c r="AH277" i="1" s="1"/>
  <c r="AN277" i="1" s="1"/>
  <c r="AT277" i="1" s="1"/>
  <c r="AZ277" i="1" s="1"/>
  <c r="I277" i="1"/>
  <c r="O277" i="1" s="1"/>
  <c r="U277" i="1" s="1"/>
  <c r="AA277" i="1" s="1"/>
  <c r="AG277" i="1" s="1"/>
  <c r="AM277" i="1" s="1"/>
  <c r="AS277" i="1" s="1"/>
  <c r="AY277" i="1" s="1"/>
  <c r="H277" i="1"/>
  <c r="N277" i="1" s="1"/>
  <c r="T277" i="1" s="1"/>
  <c r="Z277" i="1" s="1"/>
  <c r="AF277" i="1" s="1"/>
  <c r="AL277" i="1" s="1"/>
  <c r="AR277" i="1" s="1"/>
  <c r="AX277" i="1" s="1"/>
  <c r="J267" i="1"/>
  <c r="P267" i="1" s="1"/>
  <c r="V267" i="1" s="1"/>
  <c r="AB267" i="1" s="1"/>
  <c r="AH267" i="1" s="1"/>
  <c r="AN267" i="1" s="1"/>
  <c r="AT267" i="1" s="1"/>
  <c r="AZ267" i="1" s="1"/>
  <c r="I267" i="1"/>
  <c r="O267" i="1" s="1"/>
  <c r="U267" i="1" s="1"/>
  <c r="AA267" i="1" s="1"/>
  <c r="AG267" i="1" s="1"/>
  <c r="AM267" i="1" s="1"/>
  <c r="AS267" i="1" s="1"/>
  <c r="AY267" i="1" s="1"/>
  <c r="H267" i="1"/>
  <c r="N267" i="1" s="1"/>
  <c r="T267" i="1" s="1"/>
  <c r="Z267" i="1" s="1"/>
  <c r="AF267" i="1" s="1"/>
  <c r="AL267" i="1" s="1"/>
  <c r="AR267" i="1" s="1"/>
  <c r="AX267" i="1" s="1"/>
  <c r="J264" i="1"/>
  <c r="P264" i="1" s="1"/>
  <c r="V264" i="1" s="1"/>
  <c r="AB264" i="1" s="1"/>
  <c r="AH264" i="1" s="1"/>
  <c r="AN264" i="1" s="1"/>
  <c r="AT264" i="1" s="1"/>
  <c r="AZ264" i="1" s="1"/>
  <c r="I264" i="1"/>
  <c r="O264" i="1" s="1"/>
  <c r="U264" i="1" s="1"/>
  <c r="AA264" i="1" s="1"/>
  <c r="AG264" i="1" s="1"/>
  <c r="AM264" i="1" s="1"/>
  <c r="AS264" i="1" s="1"/>
  <c r="AY264" i="1" s="1"/>
  <c r="H264" i="1"/>
  <c r="N264" i="1" s="1"/>
  <c r="T264" i="1" s="1"/>
  <c r="Z264" i="1" s="1"/>
  <c r="AF264" i="1" s="1"/>
  <c r="AL264" i="1" s="1"/>
  <c r="AR264" i="1" s="1"/>
  <c r="AX264" i="1" s="1"/>
  <c r="J252" i="1"/>
  <c r="P252" i="1" s="1"/>
  <c r="V252" i="1" s="1"/>
  <c r="AB252" i="1" s="1"/>
  <c r="AH252" i="1" s="1"/>
  <c r="AN252" i="1" s="1"/>
  <c r="AT252" i="1" s="1"/>
  <c r="AZ252" i="1" s="1"/>
  <c r="I252" i="1"/>
  <c r="O252" i="1" s="1"/>
  <c r="U252" i="1" s="1"/>
  <c r="AA252" i="1" s="1"/>
  <c r="AG252" i="1" s="1"/>
  <c r="AM252" i="1" s="1"/>
  <c r="AS252" i="1" s="1"/>
  <c r="AY252" i="1" s="1"/>
  <c r="H252" i="1"/>
  <c r="N252" i="1" s="1"/>
  <c r="T252" i="1" s="1"/>
  <c r="Z252" i="1" s="1"/>
  <c r="AF252" i="1" s="1"/>
  <c r="AL252" i="1" s="1"/>
  <c r="AR252" i="1" s="1"/>
  <c r="AX252" i="1" s="1"/>
  <c r="J224" i="1"/>
  <c r="P224" i="1" s="1"/>
  <c r="V224" i="1" s="1"/>
  <c r="AB224" i="1" s="1"/>
  <c r="AH224" i="1" s="1"/>
  <c r="AN224" i="1" s="1"/>
  <c r="AT224" i="1" s="1"/>
  <c r="AZ224" i="1" s="1"/>
  <c r="I224" i="1"/>
  <c r="O224" i="1" s="1"/>
  <c r="U224" i="1" s="1"/>
  <c r="AA224" i="1" s="1"/>
  <c r="AG224" i="1" s="1"/>
  <c r="AM224" i="1" s="1"/>
  <c r="AS224" i="1" s="1"/>
  <c r="AY224" i="1" s="1"/>
  <c r="H224" i="1"/>
  <c r="N224" i="1" s="1"/>
  <c r="T224" i="1" s="1"/>
  <c r="Z224" i="1" s="1"/>
  <c r="AF224" i="1" s="1"/>
  <c r="AL224" i="1" s="1"/>
  <c r="AR224" i="1" s="1"/>
  <c r="AX224" i="1" s="1"/>
  <c r="J88" i="1"/>
  <c r="P88" i="1" s="1"/>
  <c r="V88" i="1" s="1"/>
  <c r="AB88" i="1" s="1"/>
  <c r="AH88" i="1" s="1"/>
  <c r="AN88" i="1" s="1"/>
  <c r="AT88" i="1" s="1"/>
  <c r="AZ88" i="1" s="1"/>
  <c r="I88" i="1"/>
  <c r="O88" i="1" s="1"/>
  <c r="U88" i="1" s="1"/>
  <c r="AA88" i="1" s="1"/>
  <c r="AG88" i="1" s="1"/>
  <c r="AM88" i="1" s="1"/>
  <c r="AS88" i="1" s="1"/>
  <c r="AY88" i="1" s="1"/>
  <c r="H88" i="1"/>
  <c r="N88" i="1" s="1"/>
  <c r="T88" i="1" s="1"/>
  <c r="Z88" i="1" s="1"/>
  <c r="AF88" i="1" s="1"/>
  <c r="AL88" i="1" s="1"/>
  <c r="AR88" i="1" s="1"/>
  <c r="AX88" i="1" s="1"/>
  <c r="J91" i="1"/>
  <c r="P91" i="1" s="1"/>
  <c r="V91" i="1" s="1"/>
  <c r="AB91" i="1" s="1"/>
  <c r="AH91" i="1" s="1"/>
  <c r="AN91" i="1" s="1"/>
  <c r="AT91" i="1" s="1"/>
  <c r="AZ91" i="1" s="1"/>
  <c r="I91" i="1"/>
  <c r="O91" i="1" s="1"/>
  <c r="U91" i="1" s="1"/>
  <c r="AA91" i="1" s="1"/>
  <c r="AG91" i="1" s="1"/>
  <c r="AM91" i="1" s="1"/>
  <c r="AS91" i="1" s="1"/>
  <c r="AY91" i="1" s="1"/>
  <c r="H91" i="1"/>
  <c r="N91" i="1" s="1"/>
  <c r="T91" i="1" s="1"/>
  <c r="Z91" i="1" s="1"/>
  <c r="AF91" i="1" s="1"/>
  <c r="AL91" i="1" s="1"/>
  <c r="AR91" i="1" s="1"/>
  <c r="AX91" i="1" s="1"/>
  <c r="J46" i="1"/>
  <c r="P46" i="1" s="1"/>
  <c r="V46" i="1" s="1"/>
  <c r="AB46" i="1" s="1"/>
  <c r="AH46" i="1" s="1"/>
  <c r="AN46" i="1" s="1"/>
  <c r="AT46" i="1" s="1"/>
  <c r="AZ46" i="1" s="1"/>
  <c r="I46" i="1"/>
  <c r="O46" i="1" s="1"/>
  <c r="U46" i="1" s="1"/>
  <c r="AA46" i="1" s="1"/>
  <c r="AG46" i="1" s="1"/>
  <c r="AM46" i="1" s="1"/>
  <c r="AS46" i="1" s="1"/>
  <c r="AY46" i="1" s="1"/>
  <c r="H46" i="1"/>
  <c r="N46" i="1" s="1"/>
  <c r="T46" i="1" s="1"/>
  <c r="Z46" i="1" s="1"/>
  <c r="AF46" i="1" s="1"/>
  <c r="AL46" i="1" s="1"/>
  <c r="AR46" i="1" s="1"/>
  <c r="AX46" i="1" s="1"/>
  <c r="J21" i="1"/>
  <c r="P21" i="1" s="1"/>
  <c r="V21" i="1" s="1"/>
  <c r="AB21" i="1" s="1"/>
  <c r="AH21" i="1" s="1"/>
  <c r="AN21" i="1" s="1"/>
  <c r="AT21" i="1" s="1"/>
  <c r="AZ21" i="1" s="1"/>
  <c r="I21" i="1"/>
  <c r="O21" i="1" s="1"/>
  <c r="U21" i="1" s="1"/>
  <c r="AA21" i="1" s="1"/>
  <c r="AG21" i="1" s="1"/>
  <c r="AM21" i="1" s="1"/>
  <c r="AS21" i="1" s="1"/>
  <c r="AY21" i="1" s="1"/>
  <c r="H21" i="1"/>
  <c r="N21" i="1" s="1"/>
  <c r="T21" i="1" s="1"/>
  <c r="Z21" i="1" s="1"/>
  <c r="AF21" i="1" s="1"/>
  <c r="AL21" i="1" s="1"/>
  <c r="AR21" i="1" s="1"/>
  <c r="AX21" i="1" s="1"/>
  <c r="I655" i="1" l="1"/>
  <c r="I654" i="1" s="1"/>
  <c r="O654" i="1" s="1"/>
  <c r="U654" i="1" s="1"/>
  <c r="AA654" i="1" s="1"/>
  <c r="AG654" i="1" s="1"/>
  <c r="AM654" i="1" s="1"/>
  <c r="AS654" i="1" s="1"/>
  <c r="AY654" i="1" s="1"/>
  <c r="I285" i="1"/>
  <c r="O285" i="1" s="1"/>
  <c r="U285" i="1" s="1"/>
  <c r="AA285" i="1" s="1"/>
  <c r="AG285" i="1" s="1"/>
  <c r="AM285" i="1" s="1"/>
  <c r="AS285" i="1" s="1"/>
  <c r="AY285" i="1" s="1"/>
  <c r="O286" i="1"/>
  <c r="U286" i="1" s="1"/>
  <c r="AA286" i="1" s="1"/>
  <c r="AG286" i="1" s="1"/>
  <c r="AM286" i="1" s="1"/>
  <c r="AS286" i="1" s="1"/>
  <c r="AY286" i="1" s="1"/>
  <c r="J644" i="1"/>
  <c r="P644" i="1" s="1"/>
  <c r="V644" i="1" s="1"/>
  <c r="AB644" i="1" s="1"/>
  <c r="AH644" i="1" s="1"/>
  <c r="AN644" i="1" s="1"/>
  <c r="AT644" i="1" s="1"/>
  <c r="AZ644" i="1" s="1"/>
  <c r="P645" i="1"/>
  <c r="V645" i="1" s="1"/>
  <c r="AB645" i="1" s="1"/>
  <c r="AH645" i="1" s="1"/>
  <c r="AN645" i="1" s="1"/>
  <c r="AT645" i="1" s="1"/>
  <c r="AZ645" i="1" s="1"/>
  <c r="J698" i="1"/>
  <c r="P698" i="1" s="1"/>
  <c r="V698" i="1" s="1"/>
  <c r="AB698" i="1" s="1"/>
  <c r="AH698" i="1" s="1"/>
  <c r="AN698" i="1" s="1"/>
  <c r="AT698" i="1" s="1"/>
  <c r="AZ698" i="1" s="1"/>
  <c r="P699" i="1"/>
  <c r="V699" i="1" s="1"/>
  <c r="AB699" i="1" s="1"/>
  <c r="AH699" i="1" s="1"/>
  <c r="AN699" i="1" s="1"/>
  <c r="AT699" i="1" s="1"/>
  <c r="AZ699" i="1" s="1"/>
  <c r="I644" i="1"/>
  <c r="O644" i="1" s="1"/>
  <c r="U644" i="1" s="1"/>
  <c r="AA644" i="1" s="1"/>
  <c r="AG644" i="1" s="1"/>
  <c r="AM644" i="1" s="1"/>
  <c r="AS644" i="1" s="1"/>
  <c r="AY644" i="1" s="1"/>
  <c r="O645" i="1"/>
  <c r="U645" i="1" s="1"/>
  <c r="AA645" i="1" s="1"/>
  <c r="AG645" i="1" s="1"/>
  <c r="AM645" i="1" s="1"/>
  <c r="AS645" i="1" s="1"/>
  <c r="AY645" i="1" s="1"/>
  <c r="H655" i="1"/>
  <c r="N656" i="1"/>
  <c r="T656" i="1" s="1"/>
  <c r="Z656" i="1" s="1"/>
  <c r="AF656" i="1" s="1"/>
  <c r="AL656" i="1" s="1"/>
  <c r="AR656" i="1" s="1"/>
  <c r="AX656" i="1" s="1"/>
  <c r="H695" i="1"/>
  <c r="N695" i="1" s="1"/>
  <c r="T695" i="1" s="1"/>
  <c r="Z695" i="1" s="1"/>
  <c r="AF695" i="1" s="1"/>
  <c r="AL695" i="1" s="1"/>
  <c r="AR695" i="1" s="1"/>
  <c r="AX695" i="1" s="1"/>
  <c r="N696" i="1"/>
  <c r="T696" i="1" s="1"/>
  <c r="Z696" i="1" s="1"/>
  <c r="AF696" i="1" s="1"/>
  <c r="AL696" i="1" s="1"/>
  <c r="AR696" i="1" s="1"/>
  <c r="AX696" i="1" s="1"/>
  <c r="H748" i="1"/>
  <c r="N748" i="1" s="1"/>
  <c r="T748" i="1" s="1"/>
  <c r="Z748" i="1" s="1"/>
  <c r="AF748" i="1" s="1"/>
  <c r="AL748" i="1" s="1"/>
  <c r="AR748" i="1" s="1"/>
  <c r="AX748" i="1" s="1"/>
  <c r="N749" i="1"/>
  <c r="T749" i="1" s="1"/>
  <c r="Z749" i="1" s="1"/>
  <c r="AF749" i="1" s="1"/>
  <c r="AL749" i="1" s="1"/>
  <c r="AR749" i="1" s="1"/>
  <c r="AX749" i="1" s="1"/>
  <c r="I722" i="1"/>
  <c r="O722" i="1" s="1"/>
  <c r="U722" i="1" s="1"/>
  <c r="AA722" i="1" s="1"/>
  <c r="AG722" i="1" s="1"/>
  <c r="AM722" i="1" s="1"/>
  <c r="AS722" i="1" s="1"/>
  <c r="AY722" i="1" s="1"/>
  <c r="O725" i="1"/>
  <c r="U725" i="1" s="1"/>
  <c r="AA725" i="1" s="1"/>
  <c r="AG725" i="1" s="1"/>
  <c r="AM725" i="1" s="1"/>
  <c r="AS725" i="1" s="1"/>
  <c r="AY725" i="1" s="1"/>
  <c r="H285" i="1"/>
  <c r="N285" i="1" s="1"/>
  <c r="T285" i="1" s="1"/>
  <c r="Z285" i="1" s="1"/>
  <c r="AF285" i="1" s="1"/>
  <c r="AL285" i="1" s="1"/>
  <c r="AR285" i="1" s="1"/>
  <c r="AX285" i="1" s="1"/>
  <c r="N286" i="1"/>
  <c r="T286" i="1" s="1"/>
  <c r="Z286" i="1" s="1"/>
  <c r="AF286" i="1" s="1"/>
  <c r="AL286" i="1" s="1"/>
  <c r="AR286" i="1" s="1"/>
  <c r="AX286" i="1" s="1"/>
  <c r="H330" i="1"/>
  <c r="N330" i="1" s="1"/>
  <c r="T330" i="1" s="1"/>
  <c r="Z330" i="1" s="1"/>
  <c r="AF330" i="1" s="1"/>
  <c r="AL330" i="1" s="1"/>
  <c r="AR330" i="1" s="1"/>
  <c r="AX330" i="1" s="1"/>
  <c r="N331" i="1"/>
  <c r="T331" i="1" s="1"/>
  <c r="Z331" i="1" s="1"/>
  <c r="AF331" i="1" s="1"/>
  <c r="AL331" i="1" s="1"/>
  <c r="AR331" i="1" s="1"/>
  <c r="AX331" i="1" s="1"/>
  <c r="H411" i="1"/>
  <c r="N411" i="1" s="1"/>
  <c r="T411" i="1" s="1"/>
  <c r="Z411" i="1" s="1"/>
  <c r="AF411" i="1" s="1"/>
  <c r="AL411" i="1" s="1"/>
  <c r="AR411" i="1" s="1"/>
  <c r="AX411" i="1" s="1"/>
  <c r="N412" i="1"/>
  <c r="T412" i="1" s="1"/>
  <c r="Z412" i="1" s="1"/>
  <c r="AF412" i="1" s="1"/>
  <c r="AL412" i="1" s="1"/>
  <c r="AR412" i="1" s="1"/>
  <c r="AX412" i="1" s="1"/>
  <c r="H647" i="1"/>
  <c r="N647" i="1" s="1"/>
  <c r="T647" i="1" s="1"/>
  <c r="Z647" i="1" s="1"/>
  <c r="AF647" i="1" s="1"/>
  <c r="AL647" i="1" s="1"/>
  <c r="AR647" i="1" s="1"/>
  <c r="AX647" i="1" s="1"/>
  <c r="N648" i="1"/>
  <c r="T648" i="1" s="1"/>
  <c r="Z648" i="1" s="1"/>
  <c r="AF648" i="1" s="1"/>
  <c r="AL648" i="1" s="1"/>
  <c r="AR648" i="1" s="1"/>
  <c r="AX648" i="1" s="1"/>
  <c r="J655" i="1"/>
  <c r="P656" i="1"/>
  <c r="V656" i="1" s="1"/>
  <c r="AB656" i="1" s="1"/>
  <c r="AH656" i="1" s="1"/>
  <c r="AN656" i="1" s="1"/>
  <c r="AT656" i="1" s="1"/>
  <c r="AZ656" i="1" s="1"/>
  <c r="J695" i="1"/>
  <c r="P695" i="1" s="1"/>
  <c r="V695" i="1" s="1"/>
  <c r="AB695" i="1" s="1"/>
  <c r="AH695" i="1" s="1"/>
  <c r="AN695" i="1" s="1"/>
  <c r="AT695" i="1" s="1"/>
  <c r="AZ695" i="1" s="1"/>
  <c r="P696" i="1"/>
  <c r="V696" i="1" s="1"/>
  <c r="AB696" i="1" s="1"/>
  <c r="AH696" i="1" s="1"/>
  <c r="AN696" i="1" s="1"/>
  <c r="AT696" i="1" s="1"/>
  <c r="AZ696" i="1" s="1"/>
  <c r="H722" i="1"/>
  <c r="N722" i="1" s="1"/>
  <c r="T722" i="1" s="1"/>
  <c r="Z722" i="1" s="1"/>
  <c r="AF722" i="1" s="1"/>
  <c r="AL722" i="1" s="1"/>
  <c r="AR722" i="1" s="1"/>
  <c r="AX722" i="1" s="1"/>
  <c r="N725" i="1"/>
  <c r="T725" i="1" s="1"/>
  <c r="Z725" i="1" s="1"/>
  <c r="AF725" i="1" s="1"/>
  <c r="AL725" i="1" s="1"/>
  <c r="AR725" i="1" s="1"/>
  <c r="AX725" i="1" s="1"/>
  <c r="J748" i="1"/>
  <c r="P748" i="1" s="1"/>
  <c r="V748" i="1" s="1"/>
  <c r="AB748" i="1" s="1"/>
  <c r="AH748" i="1" s="1"/>
  <c r="AN748" i="1" s="1"/>
  <c r="AT748" i="1" s="1"/>
  <c r="AZ748" i="1" s="1"/>
  <c r="P749" i="1"/>
  <c r="V749" i="1" s="1"/>
  <c r="AB749" i="1" s="1"/>
  <c r="AH749" i="1" s="1"/>
  <c r="AN749" i="1" s="1"/>
  <c r="AT749" i="1" s="1"/>
  <c r="AZ749" i="1" s="1"/>
  <c r="J330" i="1"/>
  <c r="P330" i="1" s="1"/>
  <c r="V330" i="1" s="1"/>
  <c r="AB330" i="1" s="1"/>
  <c r="AH330" i="1" s="1"/>
  <c r="AN330" i="1" s="1"/>
  <c r="AT330" i="1" s="1"/>
  <c r="AZ330" i="1" s="1"/>
  <c r="P331" i="1"/>
  <c r="V331" i="1" s="1"/>
  <c r="AB331" i="1" s="1"/>
  <c r="AH331" i="1" s="1"/>
  <c r="AN331" i="1" s="1"/>
  <c r="AT331" i="1" s="1"/>
  <c r="AZ331" i="1" s="1"/>
  <c r="I647" i="1"/>
  <c r="O647" i="1" s="1"/>
  <c r="U647" i="1" s="1"/>
  <c r="AA647" i="1" s="1"/>
  <c r="AG647" i="1" s="1"/>
  <c r="AM647" i="1" s="1"/>
  <c r="AS647" i="1" s="1"/>
  <c r="AY647" i="1" s="1"/>
  <c r="O648" i="1"/>
  <c r="U648" i="1" s="1"/>
  <c r="AA648" i="1" s="1"/>
  <c r="AG648" i="1" s="1"/>
  <c r="AM648" i="1" s="1"/>
  <c r="AS648" i="1" s="1"/>
  <c r="AY648" i="1" s="1"/>
  <c r="J285" i="1"/>
  <c r="P285" i="1" s="1"/>
  <c r="V285" i="1" s="1"/>
  <c r="AB285" i="1" s="1"/>
  <c r="AH285" i="1" s="1"/>
  <c r="AN285" i="1" s="1"/>
  <c r="AT285" i="1" s="1"/>
  <c r="AZ285" i="1" s="1"/>
  <c r="P286" i="1"/>
  <c r="V286" i="1" s="1"/>
  <c r="AB286" i="1" s="1"/>
  <c r="AH286" i="1" s="1"/>
  <c r="AN286" i="1" s="1"/>
  <c r="AT286" i="1" s="1"/>
  <c r="AZ286" i="1" s="1"/>
  <c r="I330" i="1"/>
  <c r="O330" i="1" s="1"/>
  <c r="U330" i="1" s="1"/>
  <c r="AA330" i="1" s="1"/>
  <c r="AG330" i="1" s="1"/>
  <c r="AM330" i="1" s="1"/>
  <c r="AS330" i="1" s="1"/>
  <c r="AY330" i="1" s="1"/>
  <c r="O331" i="1"/>
  <c r="U331" i="1" s="1"/>
  <c r="AA331" i="1" s="1"/>
  <c r="AG331" i="1" s="1"/>
  <c r="AM331" i="1" s="1"/>
  <c r="AS331" i="1" s="1"/>
  <c r="AY331" i="1" s="1"/>
  <c r="H644" i="1"/>
  <c r="N644" i="1" s="1"/>
  <c r="T644" i="1" s="1"/>
  <c r="Z644" i="1" s="1"/>
  <c r="AF644" i="1" s="1"/>
  <c r="AL644" i="1" s="1"/>
  <c r="AR644" i="1" s="1"/>
  <c r="AX644" i="1" s="1"/>
  <c r="N645" i="1"/>
  <c r="T645" i="1" s="1"/>
  <c r="Z645" i="1" s="1"/>
  <c r="AF645" i="1" s="1"/>
  <c r="AL645" i="1" s="1"/>
  <c r="AR645" i="1" s="1"/>
  <c r="AX645" i="1" s="1"/>
  <c r="J647" i="1"/>
  <c r="P647" i="1" s="1"/>
  <c r="V647" i="1" s="1"/>
  <c r="AB647" i="1" s="1"/>
  <c r="AH647" i="1" s="1"/>
  <c r="AN647" i="1" s="1"/>
  <c r="AT647" i="1" s="1"/>
  <c r="AZ647" i="1" s="1"/>
  <c r="P648" i="1"/>
  <c r="V648" i="1" s="1"/>
  <c r="AB648" i="1" s="1"/>
  <c r="AH648" i="1" s="1"/>
  <c r="AN648" i="1" s="1"/>
  <c r="AT648" i="1" s="1"/>
  <c r="AZ648" i="1" s="1"/>
  <c r="I695" i="1"/>
  <c r="O695" i="1" s="1"/>
  <c r="U695" i="1" s="1"/>
  <c r="AA695" i="1" s="1"/>
  <c r="AG695" i="1" s="1"/>
  <c r="AM695" i="1" s="1"/>
  <c r="AS695" i="1" s="1"/>
  <c r="AY695" i="1" s="1"/>
  <c r="O696" i="1"/>
  <c r="U696" i="1" s="1"/>
  <c r="AA696" i="1" s="1"/>
  <c r="AG696" i="1" s="1"/>
  <c r="AM696" i="1" s="1"/>
  <c r="AS696" i="1" s="1"/>
  <c r="AY696" i="1" s="1"/>
  <c r="J722" i="1"/>
  <c r="P722" i="1" s="1"/>
  <c r="V722" i="1" s="1"/>
  <c r="AB722" i="1" s="1"/>
  <c r="AH722" i="1" s="1"/>
  <c r="AN722" i="1" s="1"/>
  <c r="AT722" i="1" s="1"/>
  <c r="AZ722" i="1" s="1"/>
  <c r="P725" i="1"/>
  <c r="V725" i="1" s="1"/>
  <c r="AB725" i="1" s="1"/>
  <c r="AH725" i="1" s="1"/>
  <c r="AN725" i="1" s="1"/>
  <c r="AT725" i="1" s="1"/>
  <c r="AZ725" i="1" s="1"/>
  <c r="I748" i="1"/>
  <c r="O748" i="1" s="1"/>
  <c r="U748" i="1" s="1"/>
  <c r="AA748" i="1" s="1"/>
  <c r="AG748" i="1" s="1"/>
  <c r="AM748" i="1" s="1"/>
  <c r="AS748" i="1" s="1"/>
  <c r="AY748" i="1" s="1"/>
  <c r="O749" i="1"/>
  <c r="U749" i="1" s="1"/>
  <c r="AA749" i="1" s="1"/>
  <c r="AG749" i="1" s="1"/>
  <c r="AM749" i="1" s="1"/>
  <c r="AS749" i="1" s="1"/>
  <c r="AY749" i="1" s="1"/>
  <c r="I698" i="1"/>
  <c r="H698" i="1"/>
  <c r="H431" i="1"/>
  <c r="H424" i="1"/>
  <c r="J829" i="1"/>
  <c r="P829" i="1" s="1"/>
  <c r="V829" i="1" s="1"/>
  <c r="AB829" i="1" s="1"/>
  <c r="AH829" i="1" s="1"/>
  <c r="AN829" i="1" s="1"/>
  <c r="AT829" i="1" s="1"/>
  <c r="AZ829" i="1" s="1"/>
  <c r="I829" i="1"/>
  <c r="O829" i="1" s="1"/>
  <c r="U829" i="1" s="1"/>
  <c r="AA829" i="1" s="1"/>
  <c r="AG829" i="1" s="1"/>
  <c r="AM829" i="1" s="1"/>
  <c r="AS829" i="1" s="1"/>
  <c r="AY829" i="1" s="1"/>
  <c r="H829" i="1"/>
  <c r="N829" i="1" s="1"/>
  <c r="T829" i="1" s="1"/>
  <c r="Z829" i="1" s="1"/>
  <c r="AF829" i="1" s="1"/>
  <c r="AL829" i="1" s="1"/>
  <c r="AR829" i="1" s="1"/>
  <c r="AX829" i="1" s="1"/>
  <c r="J824" i="1"/>
  <c r="P824" i="1" s="1"/>
  <c r="V824" i="1" s="1"/>
  <c r="AB824" i="1" s="1"/>
  <c r="AH824" i="1" s="1"/>
  <c r="AN824" i="1" s="1"/>
  <c r="AT824" i="1" s="1"/>
  <c r="AZ824" i="1" s="1"/>
  <c r="I824" i="1"/>
  <c r="O824" i="1" s="1"/>
  <c r="U824" i="1" s="1"/>
  <c r="AA824" i="1" s="1"/>
  <c r="AG824" i="1" s="1"/>
  <c r="AM824" i="1" s="1"/>
  <c r="AS824" i="1" s="1"/>
  <c r="AY824" i="1" s="1"/>
  <c r="H824" i="1"/>
  <c r="N824" i="1" s="1"/>
  <c r="T824" i="1" s="1"/>
  <c r="Z824" i="1" s="1"/>
  <c r="AF824" i="1" s="1"/>
  <c r="AL824" i="1" s="1"/>
  <c r="AR824" i="1" s="1"/>
  <c r="AX824" i="1" s="1"/>
  <c r="I799" i="1"/>
  <c r="O799" i="1" s="1"/>
  <c r="U799" i="1" s="1"/>
  <c r="AA799" i="1" s="1"/>
  <c r="AG799" i="1" s="1"/>
  <c r="AM799" i="1" s="1"/>
  <c r="AS799" i="1" s="1"/>
  <c r="AY799" i="1" s="1"/>
  <c r="J799" i="1"/>
  <c r="P799" i="1" s="1"/>
  <c r="V799" i="1" s="1"/>
  <c r="AB799" i="1" s="1"/>
  <c r="AH799" i="1" s="1"/>
  <c r="AN799" i="1" s="1"/>
  <c r="AT799" i="1" s="1"/>
  <c r="AZ799" i="1" s="1"/>
  <c r="H799" i="1"/>
  <c r="N799" i="1" s="1"/>
  <c r="T799" i="1" s="1"/>
  <c r="Z799" i="1" s="1"/>
  <c r="AF799" i="1" s="1"/>
  <c r="AL799" i="1" s="1"/>
  <c r="AR799" i="1" s="1"/>
  <c r="AX799" i="1" s="1"/>
  <c r="I797" i="1"/>
  <c r="O797" i="1" s="1"/>
  <c r="U797" i="1" s="1"/>
  <c r="AA797" i="1" s="1"/>
  <c r="AG797" i="1" s="1"/>
  <c r="AM797" i="1" s="1"/>
  <c r="AS797" i="1" s="1"/>
  <c r="AY797" i="1" s="1"/>
  <c r="J797" i="1"/>
  <c r="P797" i="1" s="1"/>
  <c r="V797" i="1" s="1"/>
  <c r="AB797" i="1" s="1"/>
  <c r="AH797" i="1" s="1"/>
  <c r="AN797" i="1" s="1"/>
  <c r="AT797" i="1" s="1"/>
  <c r="AZ797" i="1" s="1"/>
  <c r="H797" i="1"/>
  <c r="N797" i="1" s="1"/>
  <c r="T797" i="1" s="1"/>
  <c r="Z797" i="1" s="1"/>
  <c r="AF797" i="1" s="1"/>
  <c r="AL797" i="1" s="1"/>
  <c r="AR797" i="1" s="1"/>
  <c r="AX797" i="1" s="1"/>
  <c r="I775" i="1"/>
  <c r="O775" i="1" s="1"/>
  <c r="U775" i="1" s="1"/>
  <c r="AA775" i="1" s="1"/>
  <c r="AG775" i="1" s="1"/>
  <c r="AM775" i="1" s="1"/>
  <c r="AS775" i="1" s="1"/>
  <c r="AY775" i="1" s="1"/>
  <c r="J775" i="1"/>
  <c r="P775" i="1" s="1"/>
  <c r="V775" i="1" s="1"/>
  <c r="AB775" i="1" s="1"/>
  <c r="AH775" i="1" s="1"/>
  <c r="AN775" i="1" s="1"/>
  <c r="AT775" i="1" s="1"/>
  <c r="AZ775" i="1" s="1"/>
  <c r="H775" i="1"/>
  <c r="N775" i="1" s="1"/>
  <c r="T775" i="1" s="1"/>
  <c r="Z775" i="1" s="1"/>
  <c r="AF775" i="1" s="1"/>
  <c r="AL775" i="1" s="1"/>
  <c r="AR775" i="1" s="1"/>
  <c r="AX775" i="1" s="1"/>
  <c r="I771" i="1"/>
  <c r="O771" i="1" s="1"/>
  <c r="U771" i="1" s="1"/>
  <c r="AA771" i="1" s="1"/>
  <c r="AG771" i="1" s="1"/>
  <c r="AM771" i="1" s="1"/>
  <c r="AS771" i="1" s="1"/>
  <c r="AY771" i="1" s="1"/>
  <c r="J771" i="1"/>
  <c r="P771" i="1" s="1"/>
  <c r="V771" i="1" s="1"/>
  <c r="AB771" i="1" s="1"/>
  <c r="AH771" i="1" s="1"/>
  <c r="AN771" i="1" s="1"/>
  <c r="AT771" i="1" s="1"/>
  <c r="AZ771" i="1" s="1"/>
  <c r="H771" i="1"/>
  <c r="N771" i="1" s="1"/>
  <c r="T771" i="1" s="1"/>
  <c r="Z771" i="1" s="1"/>
  <c r="AF771" i="1" s="1"/>
  <c r="AL771" i="1" s="1"/>
  <c r="AR771" i="1" s="1"/>
  <c r="AX771" i="1" s="1"/>
  <c r="I729" i="1"/>
  <c r="O729" i="1" s="1"/>
  <c r="U729" i="1" s="1"/>
  <c r="AA729" i="1" s="1"/>
  <c r="AG729" i="1" s="1"/>
  <c r="AM729" i="1" s="1"/>
  <c r="AS729" i="1" s="1"/>
  <c r="AY729" i="1" s="1"/>
  <c r="J729" i="1"/>
  <c r="P729" i="1" s="1"/>
  <c r="V729" i="1" s="1"/>
  <c r="AB729" i="1" s="1"/>
  <c r="AH729" i="1" s="1"/>
  <c r="AN729" i="1" s="1"/>
  <c r="AT729" i="1" s="1"/>
  <c r="AZ729" i="1" s="1"/>
  <c r="H729" i="1"/>
  <c r="N729" i="1" s="1"/>
  <c r="T729" i="1" s="1"/>
  <c r="Z729" i="1" s="1"/>
  <c r="AF729" i="1" s="1"/>
  <c r="AL729" i="1" s="1"/>
  <c r="AR729" i="1" s="1"/>
  <c r="AX729" i="1" s="1"/>
  <c r="H731" i="1"/>
  <c r="N731" i="1" s="1"/>
  <c r="T731" i="1" s="1"/>
  <c r="Z731" i="1" s="1"/>
  <c r="AF731" i="1" s="1"/>
  <c r="AL731" i="1" s="1"/>
  <c r="AR731" i="1" s="1"/>
  <c r="AX731" i="1" s="1"/>
  <c r="I731" i="1"/>
  <c r="O731" i="1" s="1"/>
  <c r="U731" i="1" s="1"/>
  <c r="AA731" i="1" s="1"/>
  <c r="AG731" i="1" s="1"/>
  <c r="AM731" i="1" s="1"/>
  <c r="AS731" i="1" s="1"/>
  <c r="AY731" i="1" s="1"/>
  <c r="J731" i="1"/>
  <c r="I628" i="1"/>
  <c r="J628" i="1"/>
  <c r="H628" i="1"/>
  <c r="I617" i="1"/>
  <c r="J617" i="1"/>
  <c r="H617" i="1"/>
  <c r="I595" i="1"/>
  <c r="J595" i="1"/>
  <c r="H595" i="1"/>
  <c r="I567" i="1"/>
  <c r="J567" i="1"/>
  <c r="H567" i="1"/>
  <c r="I581" i="1"/>
  <c r="J581" i="1"/>
  <c r="H581" i="1"/>
  <c r="J561" i="1"/>
  <c r="I561" i="1"/>
  <c r="H561" i="1"/>
  <c r="I558" i="1"/>
  <c r="J558" i="1"/>
  <c r="H558" i="1"/>
  <c r="I550" i="1"/>
  <c r="J550" i="1"/>
  <c r="H550" i="1"/>
  <c r="I542" i="1"/>
  <c r="O542" i="1" s="1"/>
  <c r="U542" i="1" s="1"/>
  <c r="AA542" i="1" s="1"/>
  <c r="AG542" i="1" s="1"/>
  <c r="AM542" i="1" s="1"/>
  <c r="AS542" i="1" s="1"/>
  <c r="AY542" i="1" s="1"/>
  <c r="J542" i="1"/>
  <c r="P542" i="1" s="1"/>
  <c r="V542" i="1" s="1"/>
  <c r="AB542" i="1" s="1"/>
  <c r="AH542" i="1" s="1"/>
  <c r="AN542" i="1" s="1"/>
  <c r="AT542" i="1" s="1"/>
  <c r="AZ542" i="1" s="1"/>
  <c r="H542" i="1"/>
  <c r="N542" i="1" s="1"/>
  <c r="T542" i="1" s="1"/>
  <c r="Z542" i="1" s="1"/>
  <c r="AF542" i="1" s="1"/>
  <c r="AL542" i="1" s="1"/>
  <c r="AR542" i="1" s="1"/>
  <c r="AX542" i="1" s="1"/>
  <c r="I540" i="1"/>
  <c r="O540" i="1" s="1"/>
  <c r="U540" i="1" s="1"/>
  <c r="AA540" i="1" s="1"/>
  <c r="AG540" i="1" s="1"/>
  <c r="AM540" i="1" s="1"/>
  <c r="AS540" i="1" s="1"/>
  <c r="AY540" i="1" s="1"/>
  <c r="J540" i="1"/>
  <c r="P540" i="1" s="1"/>
  <c r="V540" i="1" s="1"/>
  <c r="AB540" i="1" s="1"/>
  <c r="AH540" i="1" s="1"/>
  <c r="AN540" i="1" s="1"/>
  <c r="AT540" i="1" s="1"/>
  <c r="AZ540" i="1" s="1"/>
  <c r="H540" i="1"/>
  <c r="N540" i="1" s="1"/>
  <c r="T540" i="1" s="1"/>
  <c r="Z540" i="1" s="1"/>
  <c r="AF540" i="1" s="1"/>
  <c r="AL540" i="1" s="1"/>
  <c r="AR540" i="1" s="1"/>
  <c r="AX540" i="1" s="1"/>
  <c r="I483" i="1"/>
  <c r="J483" i="1"/>
  <c r="H483" i="1"/>
  <c r="I643" i="1" l="1"/>
  <c r="O643" i="1" s="1"/>
  <c r="U643" i="1" s="1"/>
  <c r="AA643" i="1" s="1"/>
  <c r="AG643" i="1" s="1"/>
  <c r="AM643" i="1" s="1"/>
  <c r="AS643" i="1" s="1"/>
  <c r="AY643" i="1" s="1"/>
  <c r="O655" i="1"/>
  <c r="U655" i="1" s="1"/>
  <c r="AA655" i="1" s="1"/>
  <c r="AG655" i="1" s="1"/>
  <c r="AM655" i="1" s="1"/>
  <c r="AS655" i="1" s="1"/>
  <c r="AY655" i="1" s="1"/>
  <c r="N424" i="1"/>
  <c r="T424" i="1" s="1"/>
  <c r="Z424" i="1" s="1"/>
  <c r="AF424" i="1" s="1"/>
  <c r="AL424" i="1" s="1"/>
  <c r="AR424" i="1" s="1"/>
  <c r="AX424" i="1" s="1"/>
  <c r="H423" i="1"/>
  <c r="N431" i="1"/>
  <c r="T431" i="1" s="1"/>
  <c r="Z431" i="1" s="1"/>
  <c r="AF431" i="1" s="1"/>
  <c r="AL431" i="1" s="1"/>
  <c r="AR431" i="1" s="1"/>
  <c r="AX431" i="1" s="1"/>
  <c r="H430" i="1"/>
  <c r="J694" i="1"/>
  <c r="P694" i="1" s="1"/>
  <c r="V694" i="1" s="1"/>
  <c r="AB694" i="1" s="1"/>
  <c r="AH694" i="1" s="1"/>
  <c r="AN694" i="1" s="1"/>
  <c r="AT694" i="1" s="1"/>
  <c r="AZ694" i="1" s="1"/>
  <c r="H643" i="1"/>
  <c r="N643" i="1" s="1"/>
  <c r="T643" i="1" s="1"/>
  <c r="Z643" i="1" s="1"/>
  <c r="AF643" i="1" s="1"/>
  <c r="AL643" i="1" s="1"/>
  <c r="AR643" i="1" s="1"/>
  <c r="AX643" i="1" s="1"/>
  <c r="J643" i="1"/>
  <c r="P643" i="1" s="1"/>
  <c r="V643" i="1" s="1"/>
  <c r="AB643" i="1" s="1"/>
  <c r="AH643" i="1" s="1"/>
  <c r="AN643" i="1" s="1"/>
  <c r="AT643" i="1" s="1"/>
  <c r="AZ643" i="1" s="1"/>
  <c r="J480" i="1"/>
  <c r="P480" i="1" s="1"/>
  <c r="V480" i="1" s="1"/>
  <c r="AB480" i="1" s="1"/>
  <c r="AH480" i="1" s="1"/>
  <c r="AN480" i="1" s="1"/>
  <c r="AT480" i="1" s="1"/>
  <c r="AZ480" i="1" s="1"/>
  <c r="P483" i="1"/>
  <c r="V483" i="1" s="1"/>
  <c r="AB483" i="1" s="1"/>
  <c r="AH483" i="1" s="1"/>
  <c r="AN483" i="1" s="1"/>
  <c r="AT483" i="1" s="1"/>
  <c r="AZ483" i="1" s="1"/>
  <c r="H549" i="1"/>
  <c r="N549" i="1" s="1"/>
  <c r="T549" i="1" s="1"/>
  <c r="Z549" i="1" s="1"/>
  <c r="AF549" i="1" s="1"/>
  <c r="AL549" i="1" s="1"/>
  <c r="AR549" i="1" s="1"/>
  <c r="AX549" i="1" s="1"/>
  <c r="N550" i="1"/>
  <c r="T550" i="1" s="1"/>
  <c r="Z550" i="1" s="1"/>
  <c r="AF550" i="1" s="1"/>
  <c r="AL550" i="1" s="1"/>
  <c r="AR550" i="1" s="1"/>
  <c r="AX550" i="1" s="1"/>
  <c r="J557" i="1"/>
  <c r="P557" i="1" s="1"/>
  <c r="V557" i="1" s="1"/>
  <c r="AB557" i="1" s="1"/>
  <c r="AH557" i="1" s="1"/>
  <c r="AN557" i="1" s="1"/>
  <c r="AT557" i="1" s="1"/>
  <c r="AZ557" i="1" s="1"/>
  <c r="P558" i="1"/>
  <c r="V558" i="1" s="1"/>
  <c r="AB558" i="1" s="1"/>
  <c r="AH558" i="1" s="1"/>
  <c r="AN558" i="1" s="1"/>
  <c r="AT558" i="1" s="1"/>
  <c r="AZ558" i="1" s="1"/>
  <c r="J560" i="1"/>
  <c r="P560" i="1" s="1"/>
  <c r="V560" i="1" s="1"/>
  <c r="AB560" i="1" s="1"/>
  <c r="AH560" i="1" s="1"/>
  <c r="AN560" i="1" s="1"/>
  <c r="AT560" i="1" s="1"/>
  <c r="AZ560" i="1" s="1"/>
  <c r="P561" i="1"/>
  <c r="V561" i="1" s="1"/>
  <c r="AB561" i="1" s="1"/>
  <c r="AH561" i="1" s="1"/>
  <c r="AN561" i="1" s="1"/>
  <c r="AT561" i="1" s="1"/>
  <c r="AZ561" i="1" s="1"/>
  <c r="J594" i="1"/>
  <c r="P595" i="1"/>
  <c r="V595" i="1" s="1"/>
  <c r="AB595" i="1" s="1"/>
  <c r="AH595" i="1" s="1"/>
  <c r="AN595" i="1" s="1"/>
  <c r="AT595" i="1" s="1"/>
  <c r="AZ595" i="1" s="1"/>
  <c r="J728" i="1"/>
  <c r="P728" i="1" s="1"/>
  <c r="V728" i="1" s="1"/>
  <c r="AB728" i="1" s="1"/>
  <c r="AH728" i="1" s="1"/>
  <c r="AN728" i="1" s="1"/>
  <c r="AT728" i="1" s="1"/>
  <c r="AZ728" i="1" s="1"/>
  <c r="P731" i="1"/>
  <c r="V731" i="1" s="1"/>
  <c r="AB731" i="1" s="1"/>
  <c r="AH731" i="1" s="1"/>
  <c r="AN731" i="1" s="1"/>
  <c r="AT731" i="1" s="1"/>
  <c r="AZ731" i="1" s="1"/>
  <c r="I480" i="1"/>
  <c r="O480" i="1" s="1"/>
  <c r="U480" i="1" s="1"/>
  <c r="AA480" i="1" s="1"/>
  <c r="AG480" i="1" s="1"/>
  <c r="AM480" i="1" s="1"/>
  <c r="AS480" i="1" s="1"/>
  <c r="AY480" i="1" s="1"/>
  <c r="O483" i="1"/>
  <c r="U483" i="1" s="1"/>
  <c r="AA483" i="1" s="1"/>
  <c r="AG483" i="1" s="1"/>
  <c r="AM483" i="1" s="1"/>
  <c r="AS483" i="1" s="1"/>
  <c r="AY483" i="1" s="1"/>
  <c r="J549" i="1"/>
  <c r="P549" i="1" s="1"/>
  <c r="V549" i="1" s="1"/>
  <c r="AB549" i="1" s="1"/>
  <c r="AH549" i="1" s="1"/>
  <c r="AN549" i="1" s="1"/>
  <c r="AT549" i="1" s="1"/>
  <c r="AZ549" i="1" s="1"/>
  <c r="P550" i="1"/>
  <c r="V550" i="1" s="1"/>
  <c r="AB550" i="1" s="1"/>
  <c r="AH550" i="1" s="1"/>
  <c r="AN550" i="1" s="1"/>
  <c r="AT550" i="1" s="1"/>
  <c r="AZ550" i="1" s="1"/>
  <c r="I557" i="1"/>
  <c r="O557" i="1" s="1"/>
  <c r="U557" i="1" s="1"/>
  <c r="AA557" i="1" s="1"/>
  <c r="AG557" i="1" s="1"/>
  <c r="AM557" i="1" s="1"/>
  <c r="AS557" i="1" s="1"/>
  <c r="AY557" i="1" s="1"/>
  <c r="O558" i="1"/>
  <c r="U558" i="1" s="1"/>
  <c r="AA558" i="1" s="1"/>
  <c r="AG558" i="1" s="1"/>
  <c r="AM558" i="1" s="1"/>
  <c r="AS558" i="1" s="1"/>
  <c r="AY558" i="1" s="1"/>
  <c r="H580" i="1"/>
  <c r="N580" i="1" s="1"/>
  <c r="T580" i="1" s="1"/>
  <c r="Z580" i="1" s="1"/>
  <c r="AF580" i="1" s="1"/>
  <c r="AL580" i="1" s="1"/>
  <c r="AR580" i="1" s="1"/>
  <c r="AX580" i="1" s="1"/>
  <c r="N581" i="1"/>
  <c r="T581" i="1" s="1"/>
  <c r="Z581" i="1" s="1"/>
  <c r="AF581" i="1" s="1"/>
  <c r="AL581" i="1" s="1"/>
  <c r="AR581" i="1" s="1"/>
  <c r="AX581" i="1" s="1"/>
  <c r="J566" i="1"/>
  <c r="P566" i="1" s="1"/>
  <c r="V566" i="1" s="1"/>
  <c r="AB566" i="1" s="1"/>
  <c r="AH566" i="1" s="1"/>
  <c r="AN566" i="1" s="1"/>
  <c r="AT566" i="1" s="1"/>
  <c r="AZ566" i="1" s="1"/>
  <c r="P567" i="1"/>
  <c r="V567" i="1" s="1"/>
  <c r="AB567" i="1" s="1"/>
  <c r="AH567" i="1" s="1"/>
  <c r="AN567" i="1" s="1"/>
  <c r="AT567" i="1" s="1"/>
  <c r="AZ567" i="1" s="1"/>
  <c r="I594" i="1"/>
  <c r="O595" i="1"/>
  <c r="U595" i="1" s="1"/>
  <c r="AA595" i="1" s="1"/>
  <c r="AG595" i="1" s="1"/>
  <c r="AM595" i="1" s="1"/>
  <c r="AS595" i="1" s="1"/>
  <c r="AY595" i="1" s="1"/>
  <c r="H627" i="1"/>
  <c r="N627" i="1" s="1"/>
  <c r="T627" i="1" s="1"/>
  <c r="Z627" i="1" s="1"/>
  <c r="AF627" i="1" s="1"/>
  <c r="AL627" i="1" s="1"/>
  <c r="AR627" i="1" s="1"/>
  <c r="AX627" i="1" s="1"/>
  <c r="N628" i="1"/>
  <c r="T628" i="1" s="1"/>
  <c r="Z628" i="1" s="1"/>
  <c r="AF628" i="1" s="1"/>
  <c r="AL628" i="1" s="1"/>
  <c r="AR628" i="1" s="1"/>
  <c r="AX628" i="1" s="1"/>
  <c r="J654" i="1"/>
  <c r="P654" i="1" s="1"/>
  <c r="V654" i="1" s="1"/>
  <c r="AB654" i="1" s="1"/>
  <c r="AH654" i="1" s="1"/>
  <c r="AN654" i="1" s="1"/>
  <c r="AT654" i="1" s="1"/>
  <c r="AZ654" i="1" s="1"/>
  <c r="P655" i="1"/>
  <c r="V655" i="1" s="1"/>
  <c r="AB655" i="1" s="1"/>
  <c r="AH655" i="1" s="1"/>
  <c r="AN655" i="1" s="1"/>
  <c r="AT655" i="1" s="1"/>
  <c r="AZ655" i="1" s="1"/>
  <c r="H654" i="1"/>
  <c r="N654" i="1" s="1"/>
  <c r="T654" i="1" s="1"/>
  <c r="Z654" i="1" s="1"/>
  <c r="AF654" i="1" s="1"/>
  <c r="AL654" i="1" s="1"/>
  <c r="AR654" i="1" s="1"/>
  <c r="AX654" i="1" s="1"/>
  <c r="N655" i="1"/>
  <c r="T655" i="1" s="1"/>
  <c r="Z655" i="1" s="1"/>
  <c r="AF655" i="1" s="1"/>
  <c r="AL655" i="1" s="1"/>
  <c r="AR655" i="1" s="1"/>
  <c r="AX655" i="1" s="1"/>
  <c r="H566" i="1"/>
  <c r="N566" i="1" s="1"/>
  <c r="T566" i="1" s="1"/>
  <c r="Z566" i="1" s="1"/>
  <c r="AF566" i="1" s="1"/>
  <c r="AL566" i="1" s="1"/>
  <c r="AR566" i="1" s="1"/>
  <c r="AX566" i="1" s="1"/>
  <c r="N567" i="1"/>
  <c r="T567" i="1" s="1"/>
  <c r="Z567" i="1" s="1"/>
  <c r="AF567" i="1" s="1"/>
  <c r="AL567" i="1" s="1"/>
  <c r="AR567" i="1" s="1"/>
  <c r="AX567" i="1" s="1"/>
  <c r="I616" i="1"/>
  <c r="O616" i="1" s="1"/>
  <c r="U616" i="1" s="1"/>
  <c r="AA616" i="1" s="1"/>
  <c r="AG616" i="1" s="1"/>
  <c r="AM616" i="1" s="1"/>
  <c r="AS616" i="1" s="1"/>
  <c r="AY616" i="1" s="1"/>
  <c r="O617" i="1"/>
  <c r="U617" i="1" s="1"/>
  <c r="AA617" i="1" s="1"/>
  <c r="AG617" i="1" s="1"/>
  <c r="AM617" i="1" s="1"/>
  <c r="AS617" i="1" s="1"/>
  <c r="AY617" i="1" s="1"/>
  <c r="I549" i="1"/>
  <c r="O549" i="1" s="1"/>
  <c r="U549" i="1" s="1"/>
  <c r="AA549" i="1" s="1"/>
  <c r="AG549" i="1" s="1"/>
  <c r="AM549" i="1" s="1"/>
  <c r="AS549" i="1" s="1"/>
  <c r="AY549" i="1" s="1"/>
  <c r="O550" i="1"/>
  <c r="U550" i="1" s="1"/>
  <c r="AA550" i="1" s="1"/>
  <c r="AG550" i="1" s="1"/>
  <c r="AM550" i="1" s="1"/>
  <c r="AS550" i="1" s="1"/>
  <c r="AY550" i="1" s="1"/>
  <c r="H560" i="1"/>
  <c r="N560" i="1" s="1"/>
  <c r="T560" i="1" s="1"/>
  <c r="Z560" i="1" s="1"/>
  <c r="AF560" i="1" s="1"/>
  <c r="AL560" i="1" s="1"/>
  <c r="AR560" i="1" s="1"/>
  <c r="AX560" i="1" s="1"/>
  <c r="N561" i="1"/>
  <c r="T561" i="1" s="1"/>
  <c r="Z561" i="1" s="1"/>
  <c r="AF561" i="1" s="1"/>
  <c r="AL561" i="1" s="1"/>
  <c r="AR561" i="1" s="1"/>
  <c r="AX561" i="1" s="1"/>
  <c r="J580" i="1"/>
  <c r="P580" i="1" s="1"/>
  <c r="V580" i="1" s="1"/>
  <c r="AB580" i="1" s="1"/>
  <c r="AH580" i="1" s="1"/>
  <c r="AN580" i="1" s="1"/>
  <c r="AT580" i="1" s="1"/>
  <c r="AZ580" i="1" s="1"/>
  <c r="P581" i="1"/>
  <c r="V581" i="1" s="1"/>
  <c r="AB581" i="1" s="1"/>
  <c r="AH581" i="1" s="1"/>
  <c r="AN581" i="1" s="1"/>
  <c r="AT581" i="1" s="1"/>
  <c r="AZ581" i="1" s="1"/>
  <c r="I566" i="1"/>
  <c r="O566" i="1" s="1"/>
  <c r="U566" i="1" s="1"/>
  <c r="AA566" i="1" s="1"/>
  <c r="AG566" i="1" s="1"/>
  <c r="AM566" i="1" s="1"/>
  <c r="AS566" i="1" s="1"/>
  <c r="AY566" i="1" s="1"/>
  <c r="O567" i="1"/>
  <c r="U567" i="1" s="1"/>
  <c r="AA567" i="1" s="1"/>
  <c r="AG567" i="1" s="1"/>
  <c r="AM567" i="1" s="1"/>
  <c r="AS567" i="1" s="1"/>
  <c r="AY567" i="1" s="1"/>
  <c r="H616" i="1"/>
  <c r="N616" i="1" s="1"/>
  <c r="T616" i="1" s="1"/>
  <c r="Z616" i="1" s="1"/>
  <c r="AF616" i="1" s="1"/>
  <c r="AL616" i="1" s="1"/>
  <c r="AR616" i="1" s="1"/>
  <c r="AX616" i="1" s="1"/>
  <c r="N617" i="1"/>
  <c r="T617" i="1" s="1"/>
  <c r="Z617" i="1" s="1"/>
  <c r="AF617" i="1" s="1"/>
  <c r="AL617" i="1" s="1"/>
  <c r="AR617" i="1" s="1"/>
  <c r="AX617" i="1" s="1"/>
  <c r="J627" i="1"/>
  <c r="P627" i="1" s="1"/>
  <c r="V627" i="1" s="1"/>
  <c r="AB627" i="1" s="1"/>
  <c r="AH627" i="1" s="1"/>
  <c r="AN627" i="1" s="1"/>
  <c r="AT627" i="1" s="1"/>
  <c r="AZ627" i="1" s="1"/>
  <c r="P628" i="1"/>
  <c r="V628" i="1" s="1"/>
  <c r="AB628" i="1" s="1"/>
  <c r="AH628" i="1" s="1"/>
  <c r="AN628" i="1" s="1"/>
  <c r="AT628" i="1" s="1"/>
  <c r="AZ628" i="1" s="1"/>
  <c r="H694" i="1"/>
  <c r="N694" i="1" s="1"/>
  <c r="T694" i="1" s="1"/>
  <c r="Z694" i="1" s="1"/>
  <c r="AF694" i="1" s="1"/>
  <c r="AL694" i="1" s="1"/>
  <c r="AR694" i="1" s="1"/>
  <c r="AX694" i="1" s="1"/>
  <c r="N698" i="1"/>
  <c r="T698" i="1" s="1"/>
  <c r="Z698" i="1" s="1"/>
  <c r="AF698" i="1" s="1"/>
  <c r="AL698" i="1" s="1"/>
  <c r="AR698" i="1" s="1"/>
  <c r="AX698" i="1" s="1"/>
  <c r="H480" i="1"/>
  <c r="N480" i="1" s="1"/>
  <c r="T480" i="1" s="1"/>
  <c r="Z480" i="1" s="1"/>
  <c r="AF480" i="1" s="1"/>
  <c r="AL480" i="1" s="1"/>
  <c r="AR480" i="1" s="1"/>
  <c r="AX480" i="1" s="1"/>
  <c r="N483" i="1"/>
  <c r="T483" i="1" s="1"/>
  <c r="Z483" i="1" s="1"/>
  <c r="AF483" i="1" s="1"/>
  <c r="AL483" i="1" s="1"/>
  <c r="AR483" i="1" s="1"/>
  <c r="AX483" i="1" s="1"/>
  <c r="H557" i="1"/>
  <c r="N557" i="1" s="1"/>
  <c r="T557" i="1" s="1"/>
  <c r="Z557" i="1" s="1"/>
  <c r="AF557" i="1" s="1"/>
  <c r="AL557" i="1" s="1"/>
  <c r="AR557" i="1" s="1"/>
  <c r="AX557" i="1" s="1"/>
  <c r="N558" i="1"/>
  <c r="T558" i="1" s="1"/>
  <c r="Z558" i="1" s="1"/>
  <c r="AF558" i="1" s="1"/>
  <c r="AL558" i="1" s="1"/>
  <c r="AR558" i="1" s="1"/>
  <c r="AX558" i="1" s="1"/>
  <c r="I560" i="1"/>
  <c r="O560" i="1" s="1"/>
  <c r="U560" i="1" s="1"/>
  <c r="AA560" i="1" s="1"/>
  <c r="AG560" i="1" s="1"/>
  <c r="AM560" i="1" s="1"/>
  <c r="AS560" i="1" s="1"/>
  <c r="AY560" i="1" s="1"/>
  <c r="O561" i="1"/>
  <c r="U561" i="1" s="1"/>
  <c r="AA561" i="1" s="1"/>
  <c r="AG561" i="1" s="1"/>
  <c r="AM561" i="1" s="1"/>
  <c r="AS561" i="1" s="1"/>
  <c r="AY561" i="1" s="1"/>
  <c r="I580" i="1"/>
  <c r="O580" i="1" s="1"/>
  <c r="U580" i="1" s="1"/>
  <c r="AA580" i="1" s="1"/>
  <c r="AG580" i="1" s="1"/>
  <c r="AM580" i="1" s="1"/>
  <c r="AS580" i="1" s="1"/>
  <c r="AY580" i="1" s="1"/>
  <c r="O581" i="1"/>
  <c r="U581" i="1" s="1"/>
  <c r="AA581" i="1" s="1"/>
  <c r="AG581" i="1" s="1"/>
  <c r="AM581" i="1" s="1"/>
  <c r="AS581" i="1" s="1"/>
  <c r="AY581" i="1" s="1"/>
  <c r="H594" i="1"/>
  <c r="N595" i="1"/>
  <c r="T595" i="1" s="1"/>
  <c r="Z595" i="1" s="1"/>
  <c r="AF595" i="1" s="1"/>
  <c r="AL595" i="1" s="1"/>
  <c r="AR595" i="1" s="1"/>
  <c r="AX595" i="1" s="1"/>
  <c r="J616" i="1"/>
  <c r="P616" i="1" s="1"/>
  <c r="V616" i="1" s="1"/>
  <c r="AB616" i="1" s="1"/>
  <c r="AH616" i="1" s="1"/>
  <c r="AN616" i="1" s="1"/>
  <c r="AT616" i="1" s="1"/>
  <c r="AZ616" i="1" s="1"/>
  <c r="P617" i="1"/>
  <c r="V617" i="1" s="1"/>
  <c r="AB617" i="1" s="1"/>
  <c r="AH617" i="1" s="1"/>
  <c r="AN617" i="1" s="1"/>
  <c r="AT617" i="1" s="1"/>
  <c r="AZ617" i="1" s="1"/>
  <c r="I627" i="1"/>
  <c r="O627" i="1" s="1"/>
  <c r="U627" i="1" s="1"/>
  <c r="AA627" i="1" s="1"/>
  <c r="AG627" i="1" s="1"/>
  <c r="AM627" i="1" s="1"/>
  <c r="AS627" i="1" s="1"/>
  <c r="AY627" i="1" s="1"/>
  <c r="O628" i="1"/>
  <c r="U628" i="1" s="1"/>
  <c r="AA628" i="1" s="1"/>
  <c r="AG628" i="1" s="1"/>
  <c r="AM628" i="1" s="1"/>
  <c r="AS628" i="1" s="1"/>
  <c r="AY628" i="1" s="1"/>
  <c r="I694" i="1"/>
  <c r="O694" i="1" s="1"/>
  <c r="U694" i="1" s="1"/>
  <c r="AA694" i="1" s="1"/>
  <c r="AG694" i="1" s="1"/>
  <c r="AM694" i="1" s="1"/>
  <c r="AS694" i="1" s="1"/>
  <c r="AY694" i="1" s="1"/>
  <c r="O698" i="1"/>
  <c r="U698" i="1" s="1"/>
  <c r="AA698" i="1" s="1"/>
  <c r="AG698" i="1" s="1"/>
  <c r="AM698" i="1" s="1"/>
  <c r="AS698" i="1" s="1"/>
  <c r="AY698" i="1" s="1"/>
  <c r="I728" i="1"/>
  <c r="O728" i="1" s="1"/>
  <c r="U728" i="1" s="1"/>
  <c r="AA728" i="1" s="1"/>
  <c r="AG728" i="1" s="1"/>
  <c r="AM728" i="1" s="1"/>
  <c r="AS728" i="1" s="1"/>
  <c r="AY728" i="1" s="1"/>
  <c r="H796" i="1"/>
  <c r="N796" i="1" s="1"/>
  <c r="T796" i="1" s="1"/>
  <c r="Z796" i="1" s="1"/>
  <c r="AF796" i="1" s="1"/>
  <c r="AL796" i="1" s="1"/>
  <c r="AR796" i="1" s="1"/>
  <c r="AX796" i="1" s="1"/>
  <c r="J796" i="1"/>
  <c r="P796" i="1" s="1"/>
  <c r="V796" i="1" s="1"/>
  <c r="AB796" i="1" s="1"/>
  <c r="AH796" i="1" s="1"/>
  <c r="AN796" i="1" s="1"/>
  <c r="AT796" i="1" s="1"/>
  <c r="AZ796" i="1" s="1"/>
  <c r="I796" i="1"/>
  <c r="O796" i="1" s="1"/>
  <c r="U796" i="1" s="1"/>
  <c r="AA796" i="1" s="1"/>
  <c r="AG796" i="1" s="1"/>
  <c r="AM796" i="1" s="1"/>
  <c r="AS796" i="1" s="1"/>
  <c r="AY796" i="1" s="1"/>
  <c r="I539" i="1"/>
  <c r="O539" i="1" s="1"/>
  <c r="U539" i="1" s="1"/>
  <c r="AA539" i="1" s="1"/>
  <c r="AG539" i="1" s="1"/>
  <c r="AM539" i="1" s="1"/>
  <c r="AS539" i="1" s="1"/>
  <c r="AY539" i="1" s="1"/>
  <c r="H728" i="1"/>
  <c r="N728" i="1" s="1"/>
  <c r="T728" i="1" s="1"/>
  <c r="Z728" i="1" s="1"/>
  <c r="AF728" i="1" s="1"/>
  <c r="AL728" i="1" s="1"/>
  <c r="AR728" i="1" s="1"/>
  <c r="AX728" i="1" s="1"/>
  <c r="H539" i="1"/>
  <c r="N539" i="1" s="1"/>
  <c r="T539" i="1" s="1"/>
  <c r="Z539" i="1" s="1"/>
  <c r="AF539" i="1" s="1"/>
  <c r="AL539" i="1" s="1"/>
  <c r="AR539" i="1" s="1"/>
  <c r="AX539" i="1" s="1"/>
  <c r="J539" i="1"/>
  <c r="P539" i="1" s="1"/>
  <c r="V539" i="1" s="1"/>
  <c r="AB539" i="1" s="1"/>
  <c r="AH539" i="1" s="1"/>
  <c r="AN539" i="1" s="1"/>
  <c r="AT539" i="1" s="1"/>
  <c r="AZ539" i="1" s="1"/>
  <c r="I478" i="1"/>
  <c r="J478" i="1"/>
  <c r="H478" i="1"/>
  <c r="I475" i="1"/>
  <c r="J475" i="1"/>
  <c r="H475" i="1"/>
  <c r="I472" i="1"/>
  <c r="J472" i="1"/>
  <c r="H472" i="1"/>
  <c r="I461" i="1"/>
  <c r="O461" i="1" s="1"/>
  <c r="U461" i="1" s="1"/>
  <c r="AA461" i="1" s="1"/>
  <c r="AG461" i="1" s="1"/>
  <c r="AM461" i="1" s="1"/>
  <c r="AS461" i="1" s="1"/>
  <c r="AY461" i="1" s="1"/>
  <c r="J461" i="1"/>
  <c r="P461" i="1" s="1"/>
  <c r="V461" i="1" s="1"/>
  <c r="AB461" i="1" s="1"/>
  <c r="AH461" i="1" s="1"/>
  <c r="AN461" i="1" s="1"/>
  <c r="AT461" i="1" s="1"/>
  <c r="AZ461" i="1" s="1"/>
  <c r="H461" i="1"/>
  <c r="N461" i="1" s="1"/>
  <c r="T461" i="1" s="1"/>
  <c r="Z461" i="1" s="1"/>
  <c r="AF461" i="1" s="1"/>
  <c r="AL461" i="1" s="1"/>
  <c r="AR461" i="1" s="1"/>
  <c r="AX461" i="1" s="1"/>
  <c r="I452" i="1"/>
  <c r="J452" i="1"/>
  <c r="H452" i="1"/>
  <c r="I386" i="1"/>
  <c r="J386" i="1"/>
  <c r="H386" i="1"/>
  <c r="I350" i="1"/>
  <c r="O350" i="1" s="1"/>
  <c r="U350" i="1" s="1"/>
  <c r="AA350" i="1" s="1"/>
  <c r="AG350" i="1" s="1"/>
  <c r="AM350" i="1" s="1"/>
  <c r="AS350" i="1" s="1"/>
  <c r="AY350" i="1" s="1"/>
  <c r="J350" i="1"/>
  <c r="P350" i="1" s="1"/>
  <c r="V350" i="1" s="1"/>
  <c r="AB350" i="1" s="1"/>
  <c r="AH350" i="1" s="1"/>
  <c r="AN350" i="1" s="1"/>
  <c r="AT350" i="1" s="1"/>
  <c r="AZ350" i="1" s="1"/>
  <c r="H350" i="1"/>
  <c r="N350" i="1" s="1"/>
  <c r="T350" i="1" s="1"/>
  <c r="Z350" i="1" s="1"/>
  <c r="AF350" i="1" s="1"/>
  <c r="AL350" i="1" s="1"/>
  <c r="AR350" i="1" s="1"/>
  <c r="AX350" i="1" s="1"/>
  <c r="I360" i="1"/>
  <c r="O360" i="1" s="1"/>
  <c r="U360" i="1" s="1"/>
  <c r="AA360" i="1" s="1"/>
  <c r="AG360" i="1" s="1"/>
  <c r="AM360" i="1" s="1"/>
  <c r="AS360" i="1" s="1"/>
  <c r="AY360" i="1" s="1"/>
  <c r="J360" i="1"/>
  <c r="P360" i="1" s="1"/>
  <c r="V360" i="1" s="1"/>
  <c r="AB360" i="1" s="1"/>
  <c r="AH360" i="1" s="1"/>
  <c r="AN360" i="1" s="1"/>
  <c r="AT360" i="1" s="1"/>
  <c r="AZ360" i="1" s="1"/>
  <c r="H360" i="1"/>
  <c r="N360" i="1" s="1"/>
  <c r="T360" i="1" s="1"/>
  <c r="Z360" i="1" s="1"/>
  <c r="AF360" i="1" s="1"/>
  <c r="AL360" i="1" s="1"/>
  <c r="AR360" i="1" s="1"/>
  <c r="AX360" i="1" s="1"/>
  <c r="I245" i="1"/>
  <c r="J245" i="1"/>
  <c r="H245" i="1"/>
  <c r="I217" i="1"/>
  <c r="J217" i="1"/>
  <c r="H217" i="1"/>
  <c r="I216" i="1" l="1"/>
  <c r="O216" i="1" s="1"/>
  <c r="U216" i="1" s="1"/>
  <c r="AA216" i="1" s="1"/>
  <c r="AG216" i="1" s="1"/>
  <c r="AM216" i="1" s="1"/>
  <c r="AS216" i="1" s="1"/>
  <c r="AY216" i="1" s="1"/>
  <c r="O217" i="1"/>
  <c r="U217" i="1" s="1"/>
  <c r="AA217" i="1" s="1"/>
  <c r="AG217" i="1" s="1"/>
  <c r="AM217" i="1" s="1"/>
  <c r="AS217" i="1" s="1"/>
  <c r="AY217" i="1" s="1"/>
  <c r="I385" i="1"/>
  <c r="O385" i="1" s="1"/>
  <c r="U385" i="1" s="1"/>
  <c r="AA385" i="1" s="1"/>
  <c r="AG385" i="1" s="1"/>
  <c r="AM385" i="1" s="1"/>
  <c r="AS385" i="1" s="1"/>
  <c r="AY385" i="1" s="1"/>
  <c r="O386" i="1"/>
  <c r="U386" i="1" s="1"/>
  <c r="AA386" i="1" s="1"/>
  <c r="AG386" i="1" s="1"/>
  <c r="AM386" i="1" s="1"/>
  <c r="AS386" i="1" s="1"/>
  <c r="AY386" i="1" s="1"/>
  <c r="J471" i="1"/>
  <c r="P471" i="1" s="1"/>
  <c r="V471" i="1" s="1"/>
  <c r="AB471" i="1" s="1"/>
  <c r="AH471" i="1" s="1"/>
  <c r="AN471" i="1" s="1"/>
  <c r="AT471" i="1" s="1"/>
  <c r="AZ471" i="1" s="1"/>
  <c r="P472" i="1"/>
  <c r="V472" i="1" s="1"/>
  <c r="AB472" i="1" s="1"/>
  <c r="AH472" i="1" s="1"/>
  <c r="AN472" i="1" s="1"/>
  <c r="AT472" i="1" s="1"/>
  <c r="AZ472" i="1" s="1"/>
  <c r="I474" i="1"/>
  <c r="O474" i="1" s="1"/>
  <c r="U474" i="1" s="1"/>
  <c r="AA474" i="1" s="1"/>
  <c r="AG474" i="1" s="1"/>
  <c r="AM474" i="1" s="1"/>
  <c r="AS474" i="1" s="1"/>
  <c r="AY474" i="1" s="1"/>
  <c r="O475" i="1"/>
  <c r="U475" i="1" s="1"/>
  <c r="AA475" i="1" s="1"/>
  <c r="AG475" i="1" s="1"/>
  <c r="AM475" i="1" s="1"/>
  <c r="AS475" i="1" s="1"/>
  <c r="AY475" i="1" s="1"/>
  <c r="H244" i="1"/>
  <c r="N244" i="1" s="1"/>
  <c r="T244" i="1" s="1"/>
  <c r="Z244" i="1" s="1"/>
  <c r="AF244" i="1" s="1"/>
  <c r="AL244" i="1" s="1"/>
  <c r="AR244" i="1" s="1"/>
  <c r="AX244" i="1" s="1"/>
  <c r="N245" i="1"/>
  <c r="T245" i="1" s="1"/>
  <c r="Z245" i="1" s="1"/>
  <c r="AF245" i="1" s="1"/>
  <c r="AL245" i="1" s="1"/>
  <c r="AR245" i="1" s="1"/>
  <c r="AX245" i="1" s="1"/>
  <c r="H451" i="1"/>
  <c r="N451" i="1" s="1"/>
  <c r="T451" i="1" s="1"/>
  <c r="Z451" i="1" s="1"/>
  <c r="AF451" i="1" s="1"/>
  <c r="AL451" i="1" s="1"/>
  <c r="AR451" i="1" s="1"/>
  <c r="AX451" i="1" s="1"/>
  <c r="N452" i="1"/>
  <c r="T452" i="1" s="1"/>
  <c r="Z452" i="1" s="1"/>
  <c r="AF452" i="1" s="1"/>
  <c r="AL452" i="1" s="1"/>
  <c r="AR452" i="1" s="1"/>
  <c r="AX452" i="1" s="1"/>
  <c r="I471" i="1"/>
  <c r="O471" i="1" s="1"/>
  <c r="U471" i="1" s="1"/>
  <c r="AA471" i="1" s="1"/>
  <c r="AG471" i="1" s="1"/>
  <c r="AM471" i="1" s="1"/>
  <c r="AS471" i="1" s="1"/>
  <c r="AY471" i="1" s="1"/>
  <c r="O472" i="1"/>
  <c r="U472" i="1" s="1"/>
  <c r="AA472" i="1" s="1"/>
  <c r="AG472" i="1" s="1"/>
  <c r="AM472" i="1" s="1"/>
  <c r="AS472" i="1" s="1"/>
  <c r="AY472" i="1" s="1"/>
  <c r="H477" i="1"/>
  <c r="N477" i="1" s="1"/>
  <c r="T477" i="1" s="1"/>
  <c r="Z477" i="1" s="1"/>
  <c r="AF477" i="1" s="1"/>
  <c r="AL477" i="1" s="1"/>
  <c r="AR477" i="1" s="1"/>
  <c r="AX477" i="1" s="1"/>
  <c r="N478" i="1"/>
  <c r="T478" i="1" s="1"/>
  <c r="Z478" i="1" s="1"/>
  <c r="AF478" i="1" s="1"/>
  <c r="AL478" i="1" s="1"/>
  <c r="AR478" i="1" s="1"/>
  <c r="AX478" i="1" s="1"/>
  <c r="I593" i="1"/>
  <c r="O593" i="1" s="1"/>
  <c r="U593" i="1" s="1"/>
  <c r="AA593" i="1" s="1"/>
  <c r="AG593" i="1" s="1"/>
  <c r="AM593" i="1" s="1"/>
  <c r="AS593" i="1" s="1"/>
  <c r="AY593" i="1" s="1"/>
  <c r="O594" i="1"/>
  <c r="U594" i="1" s="1"/>
  <c r="AA594" i="1" s="1"/>
  <c r="AG594" i="1" s="1"/>
  <c r="AM594" i="1" s="1"/>
  <c r="AS594" i="1" s="1"/>
  <c r="AY594" i="1" s="1"/>
  <c r="H216" i="1"/>
  <c r="N216" i="1" s="1"/>
  <c r="T216" i="1" s="1"/>
  <c r="Z216" i="1" s="1"/>
  <c r="AF216" i="1" s="1"/>
  <c r="AL216" i="1" s="1"/>
  <c r="AR216" i="1" s="1"/>
  <c r="AX216" i="1" s="1"/>
  <c r="N217" i="1"/>
  <c r="T217" i="1" s="1"/>
  <c r="Z217" i="1" s="1"/>
  <c r="AF217" i="1" s="1"/>
  <c r="AL217" i="1" s="1"/>
  <c r="AR217" i="1" s="1"/>
  <c r="AX217" i="1" s="1"/>
  <c r="J244" i="1"/>
  <c r="P244" i="1" s="1"/>
  <c r="V244" i="1" s="1"/>
  <c r="AB244" i="1" s="1"/>
  <c r="AH244" i="1" s="1"/>
  <c r="AN244" i="1" s="1"/>
  <c r="AT244" i="1" s="1"/>
  <c r="AZ244" i="1" s="1"/>
  <c r="P245" i="1"/>
  <c r="V245" i="1" s="1"/>
  <c r="AB245" i="1" s="1"/>
  <c r="AH245" i="1" s="1"/>
  <c r="AN245" i="1" s="1"/>
  <c r="AT245" i="1" s="1"/>
  <c r="AZ245" i="1" s="1"/>
  <c r="H385" i="1"/>
  <c r="N385" i="1" s="1"/>
  <c r="T385" i="1" s="1"/>
  <c r="Z385" i="1" s="1"/>
  <c r="AF385" i="1" s="1"/>
  <c r="AL385" i="1" s="1"/>
  <c r="AR385" i="1" s="1"/>
  <c r="AX385" i="1" s="1"/>
  <c r="N386" i="1"/>
  <c r="T386" i="1" s="1"/>
  <c r="Z386" i="1" s="1"/>
  <c r="AF386" i="1" s="1"/>
  <c r="AL386" i="1" s="1"/>
  <c r="AR386" i="1" s="1"/>
  <c r="AX386" i="1" s="1"/>
  <c r="J451" i="1"/>
  <c r="P451" i="1" s="1"/>
  <c r="V451" i="1" s="1"/>
  <c r="AB451" i="1" s="1"/>
  <c r="AH451" i="1" s="1"/>
  <c r="AN451" i="1" s="1"/>
  <c r="AT451" i="1" s="1"/>
  <c r="AZ451" i="1" s="1"/>
  <c r="P452" i="1"/>
  <c r="V452" i="1" s="1"/>
  <c r="AB452" i="1" s="1"/>
  <c r="AH452" i="1" s="1"/>
  <c r="AN452" i="1" s="1"/>
  <c r="AT452" i="1" s="1"/>
  <c r="AZ452" i="1" s="1"/>
  <c r="H474" i="1"/>
  <c r="N474" i="1" s="1"/>
  <c r="T474" i="1" s="1"/>
  <c r="Z474" i="1" s="1"/>
  <c r="AF474" i="1" s="1"/>
  <c r="AL474" i="1" s="1"/>
  <c r="AR474" i="1" s="1"/>
  <c r="AX474" i="1" s="1"/>
  <c r="N475" i="1"/>
  <c r="T475" i="1" s="1"/>
  <c r="Z475" i="1" s="1"/>
  <c r="AF475" i="1" s="1"/>
  <c r="AL475" i="1" s="1"/>
  <c r="AR475" i="1" s="1"/>
  <c r="AX475" i="1" s="1"/>
  <c r="J477" i="1"/>
  <c r="P477" i="1" s="1"/>
  <c r="V477" i="1" s="1"/>
  <c r="AB477" i="1" s="1"/>
  <c r="AH477" i="1" s="1"/>
  <c r="AN477" i="1" s="1"/>
  <c r="AT477" i="1" s="1"/>
  <c r="AZ477" i="1" s="1"/>
  <c r="P478" i="1"/>
  <c r="V478" i="1" s="1"/>
  <c r="AB478" i="1" s="1"/>
  <c r="AH478" i="1" s="1"/>
  <c r="AN478" i="1" s="1"/>
  <c r="AT478" i="1" s="1"/>
  <c r="AZ478" i="1" s="1"/>
  <c r="J216" i="1"/>
  <c r="P216" i="1" s="1"/>
  <c r="V216" i="1" s="1"/>
  <c r="AB216" i="1" s="1"/>
  <c r="AH216" i="1" s="1"/>
  <c r="AN216" i="1" s="1"/>
  <c r="AT216" i="1" s="1"/>
  <c r="AZ216" i="1" s="1"/>
  <c r="P217" i="1"/>
  <c r="V217" i="1" s="1"/>
  <c r="AB217" i="1" s="1"/>
  <c r="AH217" i="1" s="1"/>
  <c r="AN217" i="1" s="1"/>
  <c r="AT217" i="1" s="1"/>
  <c r="AZ217" i="1" s="1"/>
  <c r="I244" i="1"/>
  <c r="O244" i="1" s="1"/>
  <c r="U244" i="1" s="1"/>
  <c r="AA244" i="1" s="1"/>
  <c r="AG244" i="1" s="1"/>
  <c r="AM244" i="1" s="1"/>
  <c r="AS244" i="1" s="1"/>
  <c r="AY244" i="1" s="1"/>
  <c r="O245" i="1"/>
  <c r="U245" i="1" s="1"/>
  <c r="AA245" i="1" s="1"/>
  <c r="AG245" i="1" s="1"/>
  <c r="AM245" i="1" s="1"/>
  <c r="AS245" i="1" s="1"/>
  <c r="AY245" i="1" s="1"/>
  <c r="J385" i="1"/>
  <c r="P385" i="1" s="1"/>
  <c r="V385" i="1" s="1"/>
  <c r="AB385" i="1" s="1"/>
  <c r="AH385" i="1" s="1"/>
  <c r="AN385" i="1" s="1"/>
  <c r="AT385" i="1" s="1"/>
  <c r="AZ385" i="1" s="1"/>
  <c r="P386" i="1"/>
  <c r="V386" i="1" s="1"/>
  <c r="AB386" i="1" s="1"/>
  <c r="AH386" i="1" s="1"/>
  <c r="AN386" i="1" s="1"/>
  <c r="AT386" i="1" s="1"/>
  <c r="AZ386" i="1" s="1"/>
  <c r="I451" i="1"/>
  <c r="O451" i="1" s="1"/>
  <c r="U451" i="1" s="1"/>
  <c r="AA451" i="1" s="1"/>
  <c r="AG451" i="1" s="1"/>
  <c r="AM451" i="1" s="1"/>
  <c r="AS451" i="1" s="1"/>
  <c r="AY451" i="1" s="1"/>
  <c r="O452" i="1"/>
  <c r="U452" i="1" s="1"/>
  <c r="AA452" i="1" s="1"/>
  <c r="AG452" i="1" s="1"/>
  <c r="AM452" i="1" s="1"/>
  <c r="AS452" i="1" s="1"/>
  <c r="AY452" i="1" s="1"/>
  <c r="H471" i="1"/>
  <c r="N471" i="1" s="1"/>
  <c r="T471" i="1" s="1"/>
  <c r="Z471" i="1" s="1"/>
  <c r="AF471" i="1" s="1"/>
  <c r="AL471" i="1" s="1"/>
  <c r="AR471" i="1" s="1"/>
  <c r="AX471" i="1" s="1"/>
  <c r="N472" i="1"/>
  <c r="T472" i="1" s="1"/>
  <c r="Z472" i="1" s="1"/>
  <c r="AF472" i="1" s="1"/>
  <c r="AL472" i="1" s="1"/>
  <c r="AR472" i="1" s="1"/>
  <c r="AX472" i="1" s="1"/>
  <c r="J474" i="1"/>
  <c r="P474" i="1" s="1"/>
  <c r="V474" i="1" s="1"/>
  <c r="AB474" i="1" s="1"/>
  <c r="AH474" i="1" s="1"/>
  <c r="AN474" i="1" s="1"/>
  <c r="AT474" i="1" s="1"/>
  <c r="AZ474" i="1" s="1"/>
  <c r="P475" i="1"/>
  <c r="V475" i="1" s="1"/>
  <c r="AB475" i="1" s="1"/>
  <c r="AH475" i="1" s="1"/>
  <c r="AN475" i="1" s="1"/>
  <c r="AT475" i="1" s="1"/>
  <c r="AZ475" i="1" s="1"/>
  <c r="I477" i="1"/>
  <c r="O477" i="1" s="1"/>
  <c r="U477" i="1" s="1"/>
  <c r="AA477" i="1" s="1"/>
  <c r="AG477" i="1" s="1"/>
  <c r="AM477" i="1" s="1"/>
  <c r="AS477" i="1" s="1"/>
  <c r="AY477" i="1" s="1"/>
  <c r="O478" i="1"/>
  <c r="U478" i="1" s="1"/>
  <c r="AA478" i="1" s="1"/>
  <c r="AG478" i="1" s="1"/>
  <c r="AM478" i="1" s="1"/>
  <c r="AS478" i="1" s="1"/>
  <c r="AY478" i="1" s="1"/>
  <c r="H593" i="1"/>
  <c r="N593" i="1" s="1"/>
  <c r="T593" i="1" s="1"/>
  <c r="Z593" i="1" s="1"/>
  <c r="AF593" i="1" s="1"/>
  <c r="AL593" i="1" s="1"/>
  <c r="AR593" i="1" s="1"/>
  <c r="AX593" i="1" s="1"/>
  <c r="N594" i="1"/>
  <c r="T594" i="1" s="1"/>
  <c r="Z594" i="1" s="1"/>
  <c r="AF594" i="1" s="1"/>
  <c r="AL594" i="1" s="1"/>
  <c r="AR594" i="1" s="1"/>
  <c r="AX594" i="1" s="1"/>
  <c r="J593" i="1"/>
  <c r="P593" i="1" s="1"/>
  <c r="V593" i="1" s="1"/>
  <c r="AB593" i="1" s="1"/>
  <c r="AH593" i="1" s="1"/>
  <c r="AN593" i="1" s="1"/>
  <c r="AT593" i="1" s="1"/>
  <c r="AZ593" i="1" s="1"/>
  <c r="P594" i="1"/>
  <c r="V594" i="1" s="1"/>
  <c r="AB594" i="1" s="1"/>
  <c r="AH594" i="1" s="1"/>
  <c r="AN594" i="1" s="1"/>
  <c r="AT594" i="1" s="1"/>
  <c r="AZ594" i="1" s="1"/>
  <c r="I623" i="1"/>
  <c r="O623" i="1" s="1"/>
  <c r="U623" i="1" s="1"/>
  <c r="AA623" i="1" s="1"/>
  <c r="AG623" i="1" s="1"/>
  <c r="AM623" i="1" s="1"/>
  <c r="AS623" i="1" s="1"/>
  <c r="AY623" i="1" s="1"/>
  <c r="J623" i="1"/>
  <c r="P623" i="1" s="1"/>
  <c r="V623" i="1" s="1"/>
  <c r="AB623" i="1" s="1"/>
  <c r="AH623" i="1" s="1"/>
  <c r="AN623" i="1" s="1"/>
  <c r="AT623" i="1" s="1"/>
  <c r="AZ623" i="1" s="1"/>
  <c r="H623" i="1"/>
  <c r="N623" i="1" s="1"/>
  <c r="T623" i="1" s="1"/>
  <c r="Z623" i="1" s="1"/>
  <c r="AF623" i="1" s="1"/>
  <c r="AL623" i="1" s="1"/>
  <c r="AR623" i="1" s="1"/>
  <c r="AX623" i="1" s="1"/>
  <c r="I548" i="1"/>
  <c r="O548" i="1" s="1"/>
  <c r="U548" i="1" s="1"/>
  <c r="AA548" i="1" s="1"/>
  <c r="AG548" i="1" s="1"/>
  <c r="AM548" i="1" s="1"/>
  <c r="AS548" i="1" s="1"/>
  <c r="AY548" i="1" s="1"/>
  <c r="J548" i="1"/>
  <c r="P548" i="1" s="1"/>
  <c r="V548" i="1" s="1"/>
  <c r="AB548" i="1" s="1"/>
  <c r="AH548" i="1" s="1"/>
  <c r="AN548" i="1" s="1"/>
  <c r="AT548" i="1" s="1"/>
  <c r="AZ548" i="1" s="1"/>
  <c r="H548" i="1"/>
  <c r="N548" i="1" s="1"/>
  <c r="T548" i="1" s="1"/>
  <c r="Z548" i="1" s="1"/>
  <c r="AF548" i="1" s="1"/>
  <c r="AL548" i="1" s="1"/>
  <c r="AR548" i="1" s="1"/>
  <c r="AX548" i="1" s="1"/>
  <c r="I519" i="1"/>
  <c r="J519" i="1"/>
  <c r="P519" i="1" s="1"/>
  <c r="V519" i="1" s="1"/>
  <c r="AB519" i="1" s="1"/>
  <c r="AH519" i="1" s="1"/>
  <c r="AN519" i="1" s="1"/>
  <c r="AT519" i="1" s="1"/>
  <c r="AZ519" i="1" s="1"/>
  <c r="H519" i="1"/>
  <c r="N519" i="1" s="1"/>
  <c r="T519" i="1" s="1"/>
  <c r="Z519" i="1" s="1"/>
  <c r="AF519" i="1" s="1"/>
  <c r="AL519" i="1" s="1"/>
  <c r="AR519" i="1" s="1"/>
  <c r="AX519" i="1" s="1"/>
  <c r="I518" i="1" l="1"/>
  <c r="O519" i="1"/>
  <c r="U519" i="1" s="1"/>
  <c r="AA519" i="1" s="1"/>
  <c r="AG519" i="1" s="1"/>
  <c r="AM519" i="1" s="1"/>
  <c r="AS519" i="1" s="1"/>
  <c r="AY519" i="1" s="1"/>
  <c r="J518" i="1"/>
  <c r="H518" i="1"/>
  <c r="N518" i="1" s="1"/>
  <c r="T518" i="1" s="1"/>
  <c r="Z518" i="1" s="1"/>
  <c r="AF518" i="1" s="1"/>
  <c r="AL518" i="1" s="1"/>
  <c r="AR518" i="1" s="1"/>
  <c r="AX518" i="1" s="1"/>
  <c r="J517" i="1" l="1"/>
  <c r="P517" i="1" s="1"/>
  <c r="V517" i="1" s="1"/>
  <c r="AB517" i="1" s="1"/>
  <c r="AH517" i="1" s="1"/>
  <c r="AN517" i="1" s="1"/>
  <c r="AT517" i="1" s="1"/>
  <c r="AZ517" i="1" s="1"/>
  <c r="P518" i="1"/>
  <c r="V518" i="1" s="1"/>
  <c r="AB518" i="1" s="1"/>
  <c r="AH518" i="1" s="1"/>
  <c r="AN518" i="1" s="1"/>
  <c r="AT518" i="1" s="1"/>
  <c r="AZ518" i="1" s="1"/>
  <c r="I517" i="1"/>
  <c r="O517" i="1" s="1"/>
  <c r="U517" i="1" s="1"/>
  <c r="AA517" i="1" s="1"/>
  <c r="AG517" i="1" s="1"/>
  <c r="AM517" i="1" s="1"/>
  <c r="AS517" i="1" s="1"/>
  <c r="AY517" i="1" s="1"/>
  <c r="O518" i="1"/>
  <c r="U518" i="1" s="1"/>
  <c r="AA518" i="1" s="1"/>
  <c r="AG518" i="1" s="1"/>
  <c r="AM518" i="1" s="1"/>
  <c r="AS518" i="1" s="1"/>
  <c r="AY518" i="1" s="1"/>
  <c r="H517" i="1"/>
  <c r="N517" i="1" s="1"/>
  <c r="T517" i="1" s="1"/>
  <c r="Z517" i="1" s="1"/>
  <c r="AF517" i="1" s="1"/>
  <c r="AL517" i="1" s="1"/>
  <c r="AR517" i="1" s="1"/>
  <c r="AX517" i="1" s="1"/>
  <c r="I283" i="1" l="1"/>
  <c r="H283" i="1"/>
  <c r="J289" i="1"/>
  <c r="I289" i="1"/>
  <c r="H289" i="1"/>
  <c r="H282" i="1" l="1"/>
  <c r="N282" i="1" s="1"/>
  <c r="T282" i="1" s="1"/>
  <c r="Z282" i="1" s="1"/>
  <c r="AF282" i="1" s="1"/>
  <c r="AL282" i="1" s="1"/>
  <c r="AR282" i="1" s="1"/>
  <c r="AX282" i="1" s="1"/>
  <c r="N283" i="1"/>
  <c r="T283" i="1" s="1"/>
  <c r="Z283" i="1" s="1"/>
  <c r="AF283" i="1" s="1"/>
  <c r="AL283" i="1" s="1"/>
  <c r="AR283" i="1" s="1"/>
  <c r="AX283" i="1" s="1"/>
  <c r="H288" i="1"/>
  <c r="N288" i="1" s="1"/>
  <c r="T288" i="1" s="1"/>
  <c r="Z288" i="1" s="1"/>
  <c r="AF288" i="1" s="1"/>
  <c r="AL288" i="1" s="1"/>
  <c r="AR288" i="1" s="1"/>
  <c r="AX288" i="1" s="1"/>
  <c r="N289" i="1"/>
  <c r="T289" i="1" s="1"/>
  <c r="Z289" i="1" s="1"/>
  <c r="AF289" i="1" s="1"/>
  <c r="AL289" i="1" s="1"/>
  <c r="AR289" i="1" s="1"/>
  <c r="AX289" i="1" s="1"/>
  <c r="I282" i="1"/>
  <c r="O282" i="1" s="1"/>
  <c r="U282" i="1" s="1"/>
  <c r="AA282" i="1" s="1"/>
  <c r="AG282" i="1" s="1"/>
  <c r="AM282" i="1" s="1"/>
  <c r="AS282" i="1" s="1"/>
  <c r="AY282" i="1" s="1"/>
  <c r="O283" i="1"/>
  <c r="U283" i="1" s="1"/>
  <c r="AA283" i="1" s="1"/>
  <c r="AG283" i="1" s="1"/>
  <c r="AM283" i="1" s="1"/>
  <c r="AS283" i="1" s="1"/>
  <c r="AY283" i="1" s="1"/>
  <c r="I288" i="1"/>
  <c r="O288" i="1" s="1"/>
  <c r="U288" i="1" s="1"/>
  <c r="AA288" i="1" s="1"/>
  <c r="AG288" i="1" s="1"/>
  <c r="AM288" i="1" s="1"/>
  <c r="AS288" i="1" s="1"/>
  <c r="AY288" i="1" s="1"/>
  <c r="O289" i="1"/>
  <c r="U289" i="1" s="1"/>
  <c r="AA289" i="1" s="1"/>
  <c r="AG289" i="1" s="1"/>
  <c r="AM289" i="1" s="1"/>
  <c r="AS289" i="1" s="1"/>
  <c r="AY289" i="1" s="1"/>
  <c r="J288" i="1"/>
  <c r="P289" i="1"/>
  <c r="V289" i="1" s="1"/>
  <c r="AB289" i="1" s="1"/>
  <c r="AH289" i="1" s="1"/>
  <c r="AN289" i="1" s="1"/>
  <c r="AT289" i="1" s="1"/>
  <c r="AZ289" i="1" s="1"/>
  <c r="H281" i="1"/>
  <c r="N281" i="1" s="1"/>
  <c r="T281" i="1" s="1"/>
  <c r="Z281" i="1" s="1"/>
  <c r="AF281" i="1" s="1"/>
  <c r="AL281" i="1" s="1"/>
  <c r="AR281" i="1" s="1"/>
  <c r="AX281" i="1" s="1"/>
  <c r="I469" i="1"/>
  <c r="J469" i="1"/>
  <c r="H469" i="1"/>
  <c r="I463" i="1"/>
  <c r="J463" i="1"/>
  <c r="H463" i="1"/>
  <c r="I281" i="1" l="1"/>
  <c r="O281" i="1" s="1"/>
  <c r="U281" i="1" s="1"/>
  <c r="AA281" i="1" s="1"/>
  <c r="AG281" i="1" s="1"/>
  <c r="AM281" i="1" s="1"/>
  <c r="AS281" i="1" s="1"/>
  <c r="AY281" i="1" s="1"/>
  <c r="I460" i="1"/>
  <c r="O460" i="1" s="1"/>
  <c r="U460" i="1" s="1"/>
  <c r="AA460" i="1" s="1"/>
  <c r="AG460" i="1" s="1"/>
  <c r="AM460" i="1" s="1"/>
  <c r="AS460" i="1" s="1"/>
  <c r="AY460" i="1" s="1"/>
  <c r="O463" i="1"/>
  <c r="U463" i="1" s="1"/>
  <c r="AA463" i="1" s="1"/>
  <c r="AG463" i="1" s="1"/>
  <c r="AM463" i="1" s="1"/>
  <c r="AS463" i="1" s="1"/>
  <c r="AY463" i="1" s="1"/>
  <c r="H468" i="1"/>
  <c r="N468" i="1" s="1"/>
  <c r="T468" i="1" s="1"/>
  <c r="Z468" i="1" s="1"/>
  <c r="AF468" i="1" s="1"/>
  <c r="AL468" i="1" s="1"/>
  <c r="AR468" i="1" s="1"/>
  <c r="AX468" i="1" s="1"/>
  <c r="N469" i="1"/>
  <c r="T469" i="1" s="1"/>
  <c r="Z469" i="1" s="1"/>
  <c r="AF469" i="1" s="1"/>
  <c r="AL469" i="1" s="1"/>
  <c r="AR469" i="1" s="1"/>
  <c r="AX469" i="1" s="1"/>
  <c r="H460" i="1"/>
  <c r="N460" i="1" s="1"/>
  <c r="T460" i="1" s="1"/>
  <c r="Z460" i="1" s="1"/>
  <c r="AF460" i="1" s="1"/>
  <c r="AL460" i="1" s="1"/>
  <c r="AR460" i="1" s="1"/>
  <c r="AX460" i="1" s="1"/>
  <c r="N463" i="1"/>
  <c r="T463" i="1" s="1"/>
  <c r="Z463" i="1" s="1"/>
  <c r="AF463" i="1" s="1"/>
  <c r="AL463" i="1" s="1"/>
  <c r="AR463" i="1" s="1"/>
  <c r="AX463" i="1" s="1"/>
  <c r="J460" i="1"/>
  <c r="P460" i="1" s="1"/>
  <c r="V460" i="1" s="1"/>
  <c r="AB460" i="1" s="1"/>
  <c r="AH460" i="1" s="1"/>
  <c r="AN460" i="1" s="1"/>
  <c r="AT460" i="1" s="1"/>
  <c r="AZ460" i="1" s="1"/>
  <c r="P463" i="1"/>
  <c r="V463" i="1" s="1"/>
  <c r="AB463" i="1" s="1"/>
  <c r="AH463" i="1" s="1"/>
  <c r="AN463" i="1" s="1"/>
  <c r="AT463" i="1" s="1"/>
  <c r="AZ463" i="1" s="1"/>
  <c r="J468" i="1"/>
  <c r="P468" i="1" s="1"/>
  <c r="V468" i="1" s="1"/>
  <c r="AB468" i="1" s="1"/>
  <c r="AH468" i="1" s="1"/>
  <c r="AN468" i="1" s="1"/>
  <c r="AT468" i="1" s="1"/>
  <c r="AZ468" i="1" s="1"/>
  <c r="P469" i="1"/>
  <c r="V469" i="1" s="1"/>
  <c r="AB469" i="1" s="1"/>
  <c r="AH469" i="1" s="1"/>
  <c r="AN469" i="1" s="1"/>
  <c r="AT469" i="1" s="1"/>
  <c r="AZ469" i="1" s="1"/>
  <c r="I468" i="1"/>
  <c r="O468" i="1" s="1"/>
  <c r="U468" i="1" s="1"/>
  <c r="AA468" i="1" s="1"/>
  <c r="AG468" i="1" s="1"/>
  <c r="AM468" i="1" s="1"/>
  <c r="AS468" i="1" s="1"/>
  <c r="AY468" i="1" s="1"/>
  <c r="O469" i="1"/>
  <c r="U469" i="1" s="1"/>
  <c r="AA469" i="1" s="1"/>
  <c r="AG469" i="1" s="1"/>
  <c r="AM469" i="1" s="1"/>
  <c r="AS469" i="1" s="1"/>
  <c r="AY469" i="1" s="1"/>
  <c r="J283" i="1"/>
  <c r="P288" i="1"/>
  <c r="V288" i="1" s="1"/>
  <c r="AB288" i="1" s="1"/>
  <c r="AH288" i="1" s="1"/>
  <c r="AN288" i="1" s="1"/>
  <c r="AT288" i="1" s="1"/>
  <c r="AZ288" i="1" s="1"/>
  <c r="J497" i="1"/>
  <c r="I497" i="1"/>
  <c r="H497" i="1"/>
  <c r="J831" i="1"/>
  <c r="I831" i="1"/>
  <c r="J826" i="1"/>
  <c r="I826" i="1"/>
  <c r="J821" i="1"/>
  <c r="I821" i="1"/>
  <c r="J818" i="1"/>
  <c r="P818" i="1" s="1"/>
  <c r="V818" i="1" s="1"/>
  <c r="AB818" i="1" s="1"/>
  <c r="AH818" i="1" s="1"/>
  <c r="AN818" i="1" s="1"/>
  <c r="AT818" i="1" s="1"/>
  <c r="AZ818" i="1" s="1"/>
  <c r="I818" i="1"/>
  <c r="O818" i="1" s="1"/>
  <c r="U818" i="1" s="1"/>
  <c r="AA818" i="1" s="1"/>
  <c r="AG818" i="1" s="1"/>
  <c r="AM818" i="1" s="1"/>
  <c r="AS818" i="1" s="1"/>
  <c r="AY818" i="1" s="1"/>
  <c r="J816" i="1"/>
  <c r="P816" i="1" s="1"/>
  <c r="V816" i="1" s="1"/>
  <c r="AB816" i="1" s="1"/>
  <c r="AH816" i="1" s="1"/>
  <c r="AN816" i="1" s="1"/>
  <c r="AT816" i="1" s="1"/>
  <c r="AZ816" i="1" s="1"/>
  <c r="I816" i="1"/>
  <c r="O816" i="1" s="1"/>
  <c r="U816" i="1" s="1"/>
  <c r="AA816" i="1" s="1"/>
  <c r="AG816" i="1" s="1"/>
  <c r="AM816" i="1" s="1"/>
  <c r="AS816" i="1" s="1"/>
  <c r="AY816" i="1" s="1"/>
  <c r="J805" i="1"/>
  <c r="I805" i="1"/>
  <c r="J802" i="1"/>
  <c r="I802" i="1"/>
  <c r="J794" i="1"/>
  <c r="I794" i="1"/>
  <c r="J791" i="1"/>
  <c r="I791" i="1"/>
  <c r="J785" i="1"/>
  <c r="I785" i="1"/>
  <c r="J773" i="1"/>
  <c r="I773" i="1"/>
  <c r="J768" i="1"/>
  <c r="I768" i="1"/>
  <c r="J765" i="1"/>
  <c r="I765" i="1"/>
  <c r="J762" i="1"/>
  <c r="I762" i="1"/>
  <c r="J746" i="1"/>
  <c r="I746" i="1"/>
  <c r="J743" i="1"/>
  <c r="P743" i="1" s="1"/>
  <c r="V743" i="1" s="1"/>
  <c r="AB743" i="1" s="1"/>
  <c r="AH743" i="1" s="1"/>
  <c r="AN743" i="1" s="1"/>
  <c r="AT743" i="1" s="1"/>
  <c r="AZ743" i="1" s="1"/>
  <c r="I743" i="1"/>
  <c r="O743" i="1" s="1"/>
  <c r="U743" i="1" s="1"/>
  <c r="AA743" i="1" s="1"/>
  <c r="AG743" i="1" s="1"/>
  <c r="AM743" i="1" s="1"/>
  <c r="AS743" i="1" s="1"/>
  <c r="AY743" i="1" s="1"/>
  <c r="J741" i="1"/>
  <c r="P741" i="1" s="1"/>
  <c r="V741" i="1" s="1"/>
  <c r="AB741" i="1" s="1"/>
  <c r="AH741" i="1" s="1"/>
  <c r="AN741" i="1" s="1"/>
  <c r="AT741" i="1" s="1"/>
  <c r="AZ741" i="1" s="1"/>
  <c r="I741" i="1"/>
  <c r="O741" i="1" s="1"/>
  <c r="U741" i="1" s="1"/>
  <c r="AA741" i="1" s="1"/>
  <c r="AG741" i="1" s="1"/>
  <c r="AM741" i="1" s="1"/>
  <c r="AS741" i="1" s="1"/>
  <c r="AY741" i="1" s="1"/>
  <c r="J739" i="1"/>
  <c r="P739" i="1" s="1"/>
  <c r="V739" i="1" s="1"/>
  <c r="AB739" i="1" s="1"/>
  <c r="AH739" i="1" s="1"/>
  <c r="AN739" i="1" s="1"/>
  <c r="AT739" i="1" s="1"/>
  <c r="AZ739" i="1" s="1"/>
  <c r="I739" i="1"/>
  <c r="O739" i="1" s="1"/>
  <c r="U739" i="1" s="1"/>
  <c r="AA739" i="1" s="1"/>
  <c r="AG739" i="1" s="1"/>
  <c r="AM739" i="1" s="1"/>
  <c r="AS739" i="1" s="1"/>
  <c r="AY739" i="1" s="1"/>
  <c r="J736" i="1"/>
  <c r="I736" i="1"/>
  <c r="J754" i="1"/>
  <c r="P754" i="1" s="1"/>
  <c r="V754" i="1" s="1"/>
  <c r="AB754" i="1" s="1"/>
  <c r="AH754" i="1" s="1"/>
  <c r="AN754" i="1" s="1"/>
  <c r="AT754" i="1" s="1"/>
  <c r="AZ754" i="1" s="1"/>
  <c r="I754" i="1"/>
  <c r="O754" i="1" s="1"/>
  <c r="U754" i="1" s="1"/>
  <c r="AA754" i="1" s="1"/>
  <c r="AG754" i="1" s="1"/>
  <c r="AM754" i="1" s="1"/>
  <c r="AS754" i="1" s="1"/>
  <c r="AY754" i="1" s="1"/>
  <c r="J752" i="1"/>
  <c r="P752" i="1" s="1"/>
  <c r="V752" i="1" s="1"/>
  <c r="AB752" i="1" s="1"/>
  <c r="AH752" i="1" s="1"/>
  <c r="AN752" i="1" s="1"/>
  <c r="AT752" i="1" s="1"/>
  <c r="AZ752" i="1" s="1"/>
  <c r="I752" i="1"/>
  <c r="O752" i="1" s="1"/>
  <c r="U752" i="1" s="1"/>
  <c r="AA752" i="1" s="1"/>
  <c r="AG752" i="1" s="1"/>
  <c r="AM752" i="1" s="1"/>
  <c r="AS752" i="1" s="1"/>
  <c r="AY752" i="1" s="1"/>
  <c r="J719" i="1"/>
  <c r="P719" i="1" s="1"/>
  <c r="V719" i="1" s="1"/>
  <c r="AB719" i="1" s="1"/>
  <c r="AH719" i="1" s="1"/>
  <c r="AN719" i="1" s="1"/>
  <c r="AT719" i="1" s="1"/>
  <c r="AZ719" i="1" s="1"/>
  <c r="I719" i="1"/>
  <c r="O719" i="1" s="1"/>
  <c r="U719" i="1" s="1"/>
  <c r="AA719" i="1" s="1"/>
  <c r="AG719" i="1" s="1"/>
  <c r="AM719" i="1" s="1"/>
  <c r="AS719" i="1" s="1"/>
  <c r="AY719" i="1" s="1"/>
  <c r="J715" i="1"/>
  <c r="P715" i="1" s="1"/>
  <c r="V715" i="1" s="1"/>
  <c r="AB715" i="1" s="1"/>
  <c r="AH715" i="1" s="1"/>
  <c r="AN715" i="1" s="1"/>
  <c r="AT715" i="1" s="1"/>
  <c r="AZ715" i="1" s="1"/>
  <c r="I715" i="1"/>
  <c r="O715" i="1" s="1"/>
  <c r="U715" i="1" s="1"/>
  <c r="AA715" i="1" s="1"/>
  <c r="AG715" i="1" s="1"/>
  <c r="AM715" i="1" s="1"/>
  <c r="AS715" i="1" s="1"/>
  <c r="AY715" i="1" s="1"/>
  <c r="J713" i="1"/>
  <c r="P713" i="1" s="1"/>
  <c r="V713" i="1" s="1"/>
  <c r="AB713" i="1" s="1"/>
  <c r="AH713" i="1" s="1"/>
  <c r="AN713" i="1" s="1"/>
  <c r="AT713" i="1" s="1"/>
  <c r="AZ713" i="1" s="1"/>
  <c r="I713" i="1"/>
  <c r="O713" i="1" s="1"/>
  <c r="U713" i="1" s="1"/>
  <c r="AA713" i="1" s="1"/>
  <c r="AG713" i="1" s="1"/>
  <c r="AM713" i="1" s="1"/>
  <c r="AS713" i="1" s="1"/>
  <c r="AY713" i="1" s="1"/>
  <c r="J710" i="1"/>
  <c r="I710" i="1"/>
  <c r="J707" i="1"/>
  <c r="I707" i="1"/>
  <c r="J614" i="1"/>
  <c r="I614" i="1"/>
  <c r="J611" i="1"/>
  <c r="I611" i="1"/>
  <c r="J608" i="1"/>
  <c r="I608" i="1"/>
  <c r="J600" i="1"/>
  <c r="I600" i="1"/>
  <c r="J574" i="1"/>
  <c r="I574" i="1"/>
  <c r="J564" i="1"/>
  <c r="I564" i="1"/>
  <c r="J538" i="1"/>
  <c r="P538" i="1" s="1"/>
  <c r="V538" i="1" s="1"/>
  <c r="AB538" i="1" s="1"/>
  <c r="AH538" i="1" s="1"/>
  <c r="AN538" i="1" s="1"/>
  <c r="AT538" i="1" s="1"/>
  <c r="AZ538" i="1" s="1"/>
  <c r="I538" i="1"/>
  <c r="O538" i="1" s="1"/>
  <c r="U538" i="1" s="1"/>
  <c r="AA538" i="1" s="1"/>
  <c r="AG538" i="1" s="1"/>
  <c r="AM538" i="1" s="1"/>
  <c r="AS538" i="1" s="1"/>
  <c r="AY538" i="1" s="1"/>
  <c r="J524" i="1"/>
  <c r="I524" i="1"/>
  <c r="J514" i="1"/>
  <c r="I514" i="1"/>
  <c r="J509" i="1"/>
  <c r="I509" i="1"/>
  <c r="J505" i="1"/>
  <c r="P505" i="1" s="1"/>
  <c r="V505" i="1" s="1"/>
  <c r="AB505" i="1" s="1"/>
  <c r="AH505" i="1" s="1"/>
  <c r="AN505" i="1" s="1"/>
  <c r="AT505" i="1" s="1"/>
  <c r="AZ505" i="1" s="1"/>
  <c r="I505" i="1"/>
  <c r="O505" i="1" s="1"/>
  <c r="U505" i="1" s="1"/>
  <c r="AA505" i="1" s="1"/>
  <c r="AG505" i="1" s="1"/>
  <c r="AM505" i="1" s="1"/>
  <c r="AS505" i="1" s="1"/>
  <c r="AY505" i="1" s="1"/>
  <c r="J503" i="1"/>
  <c r="P503" i="1" s="1"/>
  <c r="V503" i="1" s="1"/>
  <c r="AB503" i="1" s="1"/>
  <c r="AH503" i="1" s="1"/>
  <c r="AN503" i="1" s="1"/>
  <c r="AT503" i="1" s="1"/>
  <c r="AZ503" i="1" s="1"/>
  <c r="I503" i="1"/>
  <c r="O503" i="1" s="1"/>
  <c r="U503" i="1" s="1"/>
  <c r="AA503" i="1" s="1"/>
  <c r="AG503" i="1" s="1"/>
  <c r="AM503" i="1" s="1"/>
  <c r="AS503" i="1" s="1"/>
  <c r="AY503" i="1" s="1"/>
  <c r="J449" i="1"/>
  <c r="I449" i="1"/>
  <c r="J421" i="1"/>
  <c r="I421" i="1"/>
  <c r="J404" i="1"/>
  <c r="P404" i="1" s="1"/>
  <c r="V404" i="1" s="1"/>
  <c r="AB404" i="1" s="1"/>
  <c r="AH404" i="1" s="1"/>
  <c r="AN404" i="1" s="1"/>
  <c r="AT404" i="1" s="1"/>
  <c r="AZ404" i="1" s="1"/>
  <c r="I404" i="1"/>
  <c r="O404" i="1" s="1"/>
  <c r="U404" i="1" s="1"/>
  <c r="AA404" i="1" s="1"/>
  <c r="AG404" i="1" s="1"/>
  <c r="AM404" i="1" s="1"/>
  <c r="AS404" i="1" s="1"/>
  <c r="AY404" i="1" s="1"/>
  <c r="J402" i="1"/>
  <c r="P402" i="1" s="1"/>
  <c r="V402" i="1" s="1"/>
  <c r="AB402" i="1" s="1"/>
  <c r="AH402" i="1" s="1"/>
  <c r="AN402" i="1" s="1"/>
  <c r="AT402" i="1" s="1"/>
  <c r="AZ402" i="1" s="1"/>
  <c r="I402" i="1"/>
  <c r="O402" i="1" s="1"/>
  <c r="U402" i="1" s="1"/>
  <c r="AA402" i="1" s="1"/>
  <c r="AG402" i="1" s="1"/>
  <c r="AM402" i="1" s="1"/>
  <c r="AS402" i="1" s="1"/>
  <c r="AY402" i="1" s="1"/>
  <c r="J399" i="1"/>
  <c r="P399" i="1" s="1"/>
  <c r="V399" i="1" s="1"/>
  <c r="AB399" i="1" s="1"/>
  <c r="AH399" i="1" s="1"/>
  <c r="AN399" i="1" s="1"/>
  <c r="AT399" i="1" s="1"/>
  <c r="AZ399" i="1" s="1"/>
  <c r="I399" i="1"/>
  <c r="O399" i="1" s="1"/>
  <c r="U399" i="1" s="1"/>
  <c r="AA399" i="1" s="1"/>
  <c r="AG399" i="1" s="1"/>
  <c r="AM399" i="1" s="1"/>
  <c r="AS399" i="1" s="1"/>
  <c r="AY399" i="1" s="1"/>
  <c r="J397" i="1"/>
  <c r="P397" i="1" s="1"/>
  <c r="V397" i="1" s="1"/>
  <c r="AB397" i="1" s="1"/>
  <c r="AH397" i="1" s="1"/>
  <c r="AN397" i="1" s="1"/>
  <c r="AT397" i="1" s="1"/>
  <c r="AZ397" i="1" s="1"/>
  <c r="I397" i="1"/>
  <c r="O397" i="1" s="1"/>
  <c r="U397" i="1" s="1"/>
  <c r="AA397" i="1" s="1"/>
  <c r="AG397" i="1" s="1"/>
  <c r="AM397" i="1" s="1"/>
  <c r="AS397" i="1" s="1"/>
  <c r="AY397" i="1" s="1"/>
  <c r="J389" i="1"/>
  <c r="I389" i="1"/>
  <c r="J383" i="1"/>
  <c r="J382" i="1" s="1"/>
  <c r="P382" i="1" s="1"/>
  <c r="V382" i="1" s="1"/>
  <c r="AB382" i="1" s="1"/>
  <c r="AH382" i="1" s="1"/>
  <c r="AN382" i="1" s="1"/>
  <c r="AT382" i="1" s="1"/>
  <c r="AZ382" i="1" s="1"/>
  <c r="I383" i="1"/>
  <c r="I382" i="1" s="1"/>
  <c r="J348" i="1"/>
  <c r="P348" i="1" s="1"/>
  <c r="V348" i="1" s="1"/>
  <c r="AB348" i="1" s="1"/>
  <c r="AH348" i="1" s="1"/>
  <c r="AN348" i="1" s="1"/>
  <c r="AT348" i="1" s="1"/>
  <c r="AZ348" i="1" s="1"/>
  <c r="I348" i="1"/>
  <c r="O348" i="1" s="1"/>
  <c r="U348" i="1" s="1"/>
  <c r="AA348" i="1" s="1"/>
  <c r="AG348" i="1" s="1"/>
  <c r="AM348" i="1" s="1"/>
  <c r="AS348" i="1" s="1"/>
  <c r="AY348" i="1" s="1"/>
  <c r="J346" i="1"/>
  <c r="P346" i="1" s="1"/>
  <c r="V346" i="1" s="1"/>
  <c r="AB346" i="1" s="1"/>
  <c r="AH346" i="1" s="1"/>
  <c r="AN346" i="1" s="1"/>
  <c r="AT346" i="1" s="1"/>
  <c r="AZ346" i="1" s="1"/>
  <c r="I346" i="1"/>
  <c r="O346" i="1" s="1"/>
  <c r="U346" i="1" s="1"/>
  <c r="AA346" i="1" s="1"/>
  <c r="AG346" i="1" s="1"/>
  <c r="AM346" i="1" s="1"/>
  <c r="AS346" i="1" s="1"/>
  <c r="AY346" i="1" s="1"/>
  <c r="J358" i="1"/>
  <c r="P358" i="1" s="1"/>
  <c r="V358" i="1" s="1"/>
  <c r="AB358" i="1" s="1"/>
  <c r="AH358" i="1" s="1"/>
  <c r="AN358" i="1" s="1"/>
  <c r="AT358" i="1" s="1"/>
  <c r="AZ358" i="1" s="1"/>
  <c r="I358" i="1"/>
  <c r="O358" i="1" s="1"/>
  <c r="U358" i="1" s="1"/>
  <c r="AA358" i="1" s="1"/>
  <c r="AG358" i="1" s="1"/>
  <c r="AM358" i="1" s="1"/>
  <c r="AS358" i="1" s="1"/>
  <c r="AY358" i="1" s="1"/>
  <c r="J356" i="1"/>
  <c r="P356" i="1" s="1"/>
  <c r="V356" i="1" s="1"/>
  <c r="AB356" i="1" s="1"/>
  <c r="AH356" i="1" s="1"/>
  <c r="AN356" i="1" s="1"/>
  <c r="AT356" i="1" s="1"/>
  <c r="AZ356" i="1" s="1"/>
  <c r="I356" i="1"/>
  <c r="O356" i="1" s="1"/>
  <c r="U356" i="1" s="1"/>
  <c r="AA356" i="1" s="1"/>
  <c r="AG356" i="1" s="1"/>
  <c r="AM356" i="1" s="1"/>
  <c r="AS356" i="1" s="1"/>
  <c r="AY356" i="1" s="1"/>
  <c r="J367" i="1"/>
  <c r="I367" i="1"/>
  <c r="J353" i="1"/>
  <c r="I353" i="1"/>
  <c r="J336" i="1"/>
  <c r="I336" i="1"/>
  <c r="J328" i="1"/>
  <c r="I328" i="1"/>
  <c r="J325" i="1"/>
  <c r="I325" i="1"/>
  <c r="J320" i="1"/>
  <c r="I320" i="1"/>
  <c r="J312" i="1"/>
  <c r="I312" i="1"/>
  <c r="J309" i="1"/>
  <c r="I309" i="1"/>
  <c r="J303" i="1"/>
  <c r="I303" i="1"/>
  <c r="J297" i="1"/>
  <c r="I297" i="1"/>
  <c r="J279" i="1"/>
  <c r="I279" i="1"/>
  <c r="J276" i="1"/>
  <c r="I276" i="1"/>
  <c r="J273" i="1"/>
  <c r="I273" i="1"/>
  <c r="J270" i="1"/>
  <c r="I270" i="1"/>
  <c r="J266" i="1"/>
  <c r="I266" i="1"/>
  <c r="J260" i="1"/>
  <c r="I260" i="1"/>
  <c r="J254" i="1"/>
  <c r="I254" i="1"/>
  <c r="J263" i="1"/>
  <c r="I263" i="1"/>
  <c r="J251" i="1"/>
  <c r="I251" i="1"/>
  <c r="J248" i="1"/>
  <c r="I248" i="1"/>
  <c r="J229" i="1"/>
  <c r="I229" i="1"/>
  <c r="J235" i="1"/>
  <c r="I235" i="1"/>
  <c r="J226" i="1"/>
  <c r="I226" i="1"/>
  <c r="J223" i="1"/>
  <c r="I223" i="1"/>
  <c r="J220" i="1"/>
  <c r="I220" i="1"/>
  <c r="J189" i="1"/>
  <c r="I189" i="1"/>
  <c r="J186" i="1"/>
  <c r="I186" i="1"/>
  <c r="J183" i="1"/>
  <c r="I183" i="1"/>
  <c r="J180" i="1"/>
  <c r="I180" i="1"/>
  <c r="J177" i="1"/>
  <c r="I177" i="1"/>
  <c r="J174" i="1"/>
  <c r="I174" i="1"/>
  <c r="J167" i="1"/>
  <c r="P167" i="1" s="1"/>
  <c r="V167" i="1" s="1"/>
  <c r="AB167" i="1" s="1"/>
  <c r="AH167" i="1" s="1"/>
  <c r="AN167" i="1" s="1"/>
  <c r="AT167" i="1" s="1"/>
  <c r="AZ167" i="1" s="1"/>
  <c r="I167" i="1"/>
  <c r="O167" i="1" s="1"/>
  <c r="U167" i="1" s="1"/>
  <c r="AA167" i="1" s="1"/>
  <c r="AG167" i="1" s="1"/>
  <c r="AM167" i="1" s="1"/>
  <c r="AS167" i="1" s="1"/>
  <c r="AY167" i="1" s="1"/>
  <c r="J164" i="1"/>
  <c r="P164" i="1" s="1"/>
  <c r="V164" i="1" s="1"/>
  <c r="AB164" i="1" s="1"/>
  <c r="AH164" i="1" s="1"/>
  <c r="AN164" i="1" s="1"/>
  <c r="AT164" i="1" s="1"/>
  <c r="AZ164" i="1" s="1"/>
  <c r="I164" i="1"/>
  <c r="O164" i="1" s="1"/>
  <c r="U164" i="1" s="1"/>
  <c r="AA164" i="1" s="1"/>
  <c r="AG164" i="1" s="1"/>
  <c r="AM164" i="1" s="1"/>
  <c r="AS164" i="1" s="1"/>
  <c r="AY164" i="1" s="1"/>
  <c r="J162" i="1"/>
  <c r="P162" i="1" s="1"/>
  <c r="V162" i="1" s="1"/>
  <c r="AB162" i="1" s="1"/>
  <c r="AH162" i="1" s="1"/>
  <c r="AN162" i="1" s="1"/>
  <c r="AT162" i="1" s="1"/>
  <c r="AZ162" i="1" s="1"/>
  <c r="I162" i="1"/>
  <c r="O162" i="1" s="1"/>
  <c r="U162" i="1" s="1"/>
  <c r="AA162" i="1" s="1"/>
  <c r="AG162" i="1" s="1"/>
  <c r="AM162" i="1" s="1"/>
  <c r="AS162" i="1" s="1"/>
  <c r="AY162" i="1" s="1"/>
  <c r="J151" i="1"/>
  <c r="P151" i="1" s="1"/>
  <c r="V151" i="1" s="1"/>
  <c r="AB151" i="1" s="1"/>
  <c r="AH151" i="1" s="1"/>
  <c r="AN151" i="1" s="1"/>
  <c r="AT151" i="1" s="1"/>
  <c r="AZ151" i="1" s="1"/>
  <c r="I151" i="1"/>
  <c r="O151" i="1" s="1"/>
  <c r="U151" i="1" s="1"/>
  <c r="AA151" i="1" s="1"/>
  <c r="AG151" i="1" s="1"/>
  <c r="AM151" i="1" s="1"/>
  <c r="AS151" i="1" s="1"/>
  <c r="AY151" i="1" s="1"/>
  <c r="J148" i="1"/>
  <c r="P148" i="1" s="1"/>
  <c r="V148" i="1" s="1"/>
  <c r="AB148" i="1" s="1"/>
  <c r="AH148" i="1" s="1"/>
  <c r="AN148" i="1" s="1"/>
  <c r="AT148" i="1" s="1"/>
  <c r="AZ148" i="1" s="1"/>
  <c r="I148" i="1"/>
  <c r="O148" i="1" s="1"/>
  <c r="U148" i="1" s="1"/>
  <c r="AA148" i="1" s="1"/>
  <c r="AG148" i="1" s="1"/>
  <c r="AM148" i="1" s="1"/>
  <c r="AS148" i="1" s="1"/>
  <c r="AY148" i="1" s="1"/>
  <c r="J146" i="1"/>
  <c r="P146" i="1" s="1"/>
  <c r="V146" i="1" s="1"/>
  <c r="AB146" i="1" s="1"/>
  <c r="AH146" i="1" s="1"/>
  <c r="AN146" i="1" s="1"/>
  <c r="AT146" i="1" s="1"/>
  <c r="AZ146" i="1" s="1"/>
  <c r="I146" i="1"/>
  <c r="O146" i="1" s="1"/>
  <c r="U146" i="1" s="1"/>
  <c r="AA146" i="1" s="1"/>
  <c r="AG146" i="1" s="1"/>
  <c r="AM146" i="1" s="1"/>
  <c r="AS146" i="1" s="1"/>
  <c r="AY146" i="1" s="1"/>
  <c r="J131" i="1"/>
  <c r="I131" i="1"/>
  <c r="J128" i="1"/>
  <c r="I128" i="1"/>
  <c r="J125" i="1"/>
  <c r="I125" i="1"/>
  <c r="J116" i="1"/>
  <c r="I116" i="1"/>
  <c r="J113" i="1"/>
  <c r="I113" i="1"/>
  <c r="J90" i="1"/>
  <c r="I90" i="1"/>
  <c r="J87" i="1"/>
  <c r="I87" i="1"/>
  <c r="J66" i="1"/>
  <c r="I66" i="1"/>
  <c r="J63" i="1"/>
  <c r="I63" i="1"/>
  <c r="J57" i="1"/>
  <c r="I57" i="1"/>
  <c r="J51" i="1"/>
  <c r="I51" i="1"/>
  <c r="J48" i="1"/>
  <c r="I48" i="1"/>
  <c r="J45" i="1"/>
  <c r="I45" i="1"/>
  <c r="J35" i="1"/>
  <c r="I35" i="1"/>
  <c r="J32" i="1"/>
  <c r="I32" i="1"/>
  <c r="J29" i="1"/>
  <c r="I29" i="1"/>
  <c r="J23" i="1"/>
  <c r="I23" i="1"/>
  <c r="J20" i="1"/>
  <c r="I20" i="1"/>
  <c r="O113" i="1" l="1"/>
  <c r="U113" i="1" s="1"/>
  <c r="AA113" i="1" s="1"/>
  <c r="AG113" i="1" s="1"/>
  <c r="AM113" i="1" s="1"/>
  <c r="AS113" i="1" s="1"/>
  <c r="AY113" i="1" s="1"/>
  <c r="I108" i="1"/>
  <c r="O108" i="1" s="1"/>
  <c r="U108" i="1" s="1"/>
  <c r="AA108" i="1" s="1"/>
  <c r="AG108" i="1" s="1"/>
  <c r="AM108" i="1" s="1"/>
  <c r="AS108" i="1" s="1"/>
  <c r="AY108" i="1" s="1"/>
  <c r="P113" i="1"/>
  <c r="V113" i="1" s="1"/>
  <c r="AB113" i="1" s="1"/>
  <c r="AH113" i="1" s="1"/>
  <c r="AN113" i="1" s="1"/>
  <c r="AT113" i="1" s="1"/>
  <c r="AZ113" i="1" s="1"/>
  <c r="J108" i="1"/>
  <c r="P108" i="1" s="1"/>
  <c r="V108" i="1" s="1"/>
  <c r="AB108" i="1" s="1"/>
  <c r="AH108" i="1" s="1"/>
  <c r="AN108" i="1" s="1"/>
  <c r="AT108" i="1" s="1"/>
  <c r="AZ108" i="1" s="1"/>
  <c r="O382" i="1"/>
  <c r="U382" i="1" s="1"/>
  <c r="AA382" i="1" s="1"/>
  <c r="AG382" i="1" s="1"/>
  <c r="AM382" i="1" s="1"/>
  <c r="AS382" i="1" s="1"/>
  <c r="AY382" i="1" s="1"/>
  <c r="J459" i="1"/>
  <c r="P459" i="1" s="1"/>
  <c r="V459" i="1" s="1"/>
  <c r="AB459" i="1" s="1"/>
  <c r="AH459" i="1" s="1"/>
  <c r="AN459" i="1" s="1"/>
  <c r="AT459" i="1" s="1"/>
  <c r="AZ459" i="1" s="1"/>
  <c r="H459" i="1"/>
  <c r="N459" i="1" s="1"/>
  <c r="T459" i="1" s="1"/>
  <c r="Z459" i="1" s="1"/>
  <c r="AF459" i="1" s="1"/>
  <c r="AL459" i="1" s="1"/>
  <c r="AR459" i="1" s="1"/>
  <c r="AX459" i="1" s="1"/>
  <c r="I311" i="1"/>
  <c r="O311" i="1" s="1"/>
  <c r="U311" i="1" s="1"/>
  <c r="AA311" i="1" s="1"/>
  <c r="AG311" i="1" s="1"/>
  <c r="AM311" i="1" s="1"/>
  <c r="AS311" i="1" s="1"/>
  <c r="AY311" i="1" s="1"/>
  <c r="O312" i="1"/>
  <c r="U312" i="1" s="1"/>
  <c r="AA312" i="1" s="1"/>
  <c r="AG312" i="1" s="1"/>
  <c r="AM312" i="1" s="1"/>
  <c r="AS312" i="1" s="1"/>
  <c r="AY312" i="1" s="1"/>
  <c r="I610" i="1"/>
  <c r="O610" i="1" s="1"/>
  <c r="U610" i="1" s="1"/>
  <c r="AA610" i="1" s="1"/>
  <c r="AG610" i="1" s="1"/>
  <c r="AM610" i="1" s="1"/>
  <c r="AS610" i="1" s="1"/>
  <c r="AY610" i="1" s="1"/>
  <c r="O611" i="1"/>
  <c r="U611" i="1" s="1"/>
  <c r="AA611" i="1" s="1"/>
  <c r="AG611" i="1" s="1"/>
  <c r="AM611" i="1" s="1"/>
  <c r="AS611" i="1" s="1"/>
  <c r="AY611" i="1" s="1"/>
  <c r="I706" i="1"/>
  <c r="O707" i="1"/>
  <c r="U707" i="1" s="1"/>
  <c r="AA707" i="1" s="1"/>
  <c r="AG707" i="1" s="1"/>
  <c r="AM707" i="1" s="1"/>
  <c r="AS707" i="1" s="1"/>
  <c r="AY707" i="1" s="1"/>
  <c r="J311" i="1"/>
  <c r="P311" i="1" s="1"/>
  <c r="V311" i="1" s="1"/>
  <c r="AB311" i="1" s="1"/>
  <c r="AH311" i="1" s="1"/>
  <c r="AN311" i="1" s="1"/>
  <c r="AT311" i="1" s="1"/>
  <c r="AZ311" i="1" s="1"/>
  <c r="P312" i="1"/>
  <c r="V312" i="1" s="1"/>
  <c r="AB312" i="1" s="1"/>
  <c r="AH312" i="1" s="1"/>
  <c r="AN312" i="1" s="1"/>
  <c r="AT312" i="1" s="1"/>
  <c r="AZ312" i="1" s="1"/>
  <c r="J610" i="1"/>
  <c r="P610" i="1" s="1"/>
  <c r="V610" i="1" s="1"/>
  <c r="AB610" i="1" s="1"/>
  <c r="AH610" i="1" s="1"/>
  <c r="AN610" i="1" s="1"/>
  <c r="AT610" i="1" s="1"/>
  <c r="AZ610" i="1" s="1"/>
  <c r="P611" i="1"/>
  <c r="V611" i="1" s="1"/>
  <c r="AB611" i="1" s="1"/>
  <c r="AH611" i="1" s="1"/>
  <c r="AN611" i="1" s="1"/>
  <c r="AT611" i="1" s="1"/>
  <c r="AZ611" i="1" s="1"/>
  <c r="J767" i="1"/>
  <c r="P767" i="1" s="1"/>
  <c r="V767" i="1" s="1"/>
  <c r="AB767" i="1" s="1"/>
  <c r="AH767" i="1" s="1"/>
  <c r="AN767" i="1" s="1"/>
  <c r="AT767" i="1" s="1"/>
  <c r="AZ767" i="1" s="1"/>
  <c r="P768" i="1"/>
  <c r="V768" i="1" s="1"/>
  <c r="AB768" i="1" s="1"/>
  <c r="AH768" i="1" s="1"/>
  <c r="AN768" i="1" s="1"/>
  <c r="AT768" i="1" s="1"/>
  <c r="AZ768" i="1" s="1"/>
  <c r="J790" i="1"/>
  <c r="P790" i="1" s="1"/>
  <c r="V790" i="1" s="1"/>
  <c r="AB790" i="1" s="1"/>
  <c r="AH790" i="1" s="1"/>
  <c r="AN790" i="1" s="1"/>
  <c r="AT790" i="1" s="1"/>
  <c r="AZ790" i="1" s="1"/>
  <c r="P791" i="1"/>
  <c r="V791" i="1" s="1"/>
  <c r="AB791" i="1" s="1"/>
  <c r="AH791" i="1" s="1"/>
  <c r="AN791" i="1" s="1"/>
  <c r="AT791" i="1" s="1"/>
  <c r="AZ791" i="1" s="1"/>
  <c r="J801" i="1"/>
  <c r="P801" i="1" s="1"/>
  <c r="V801" i="1" s="1"/>
  <c r="AB801" i="1" s="1"/>
  <c r="AH801" i="1" s="1"/>
  <c r="AN801" i="1" s="1"/>
  <c r="AT801" i="1" s="1"/>
  <c r="AZ801" i="1" s="1"/>
  <c r="P802" i="1"/>
  <c r="V802" i="1" s="1"/>
  <c r="AB802" i="1" s="1"/>
  <c r="AH802" i="1" s="1"/>
  <c r="AN802" i="1" s="1"/>
  <c r="AT802" i="1" s="1"/>
  <c r="AZ802" i="1" s="1"/>
  <c r="J820" i="1"/>
  <c r="P820" i="1" s="1"/>
  <c r="V820" i="1" s="1"/>
  <c r="AB820" i="1" s="1"/>
  <c r="AH820" i="1" s="1"/>
  <c r="AN820" i="1" s="1"/>
  <c r="AT820" i="1" s="1"/>
  <c r="AZ820" i="1" s="1"/>
  <c r="P821" i="1"/>
  <c r="V821" i="1" s="1"/>
  <c r="AB821" i="1" s="1"/>
  <c r="AH821" i="1" s="1"/>
  <c r="AN821" i="1" s="1"/>
  <c r="AT821" i="1" s="1"/>
  <c r="AZ821" i="1" s="1"/>
  <c r="J828" i="1"/>
  <c r="P828" i="1" s="1"/>
  <c r="V828" i="1" s="1"/>
  <c r="AB828" i="1" s="1"/>
  <c r="AH828" i="1" s="1"/>
  <c r="AN828" i="1" s="1"/>
  <c r="AT828" i="1" s="1"/>
  <c r="AZ828" i="1" s="1"/>
  <c r="P831" i="1"/>
  <c r="V831" i="1" s="1"/>
  <c r="AB831" i="1" s="1"/>
  <c r="AH831" i="1" s="1"/>
  <c r="AN831" i="1" s="1"/>
  <c r="AT831" i="1" s="1"/>
  <c r="AZ831" i="1" s="1"/>
  <c r="I327" i="1"/>
  <c r="O327" i="1" s="1"/>
  <c r="U327" i="1" s="1"/>
  <c r="AA327" i="1" s="1"/>
  <c r="AG327" i="1" s="1"/>
  <c r="AM327" i="1" s="1"/>
  <c r="AS327" i="1" s="1"/>
  <c r="AY327" i="1" s="1"/>
  <c r="O328" i="1"/>
  <c r="U328" i="1" s="1"/>
  <c r="AA328" i="1" s="1"/>
  <c r="AG328" i="1" s="1"/>
  <c r="AM328" i="1" s="1"/>
  <c r="AS328" i="1" s="1"/>
  <c r="AY328" i="1" s="1"/>
  <c r="I607" i="1"/>
  <c r="O607" i="1" s="1"/>
  <c r="U607" i="1" s="1"/>
  <c r="AA607" i="1" s="1"/>
  <c r="AG607" i="1" s="1"/>
  <c r="AM607" i="1" s="1"/>
  <c r="AS607" i="1" s="1"/>
  <c r="AY607" i="1" s="1"/>
  <c r="O608" i="1"/>
  <c r="U608" i="1" s="1"/>
  <c r="AA608" i="1" s="1"/>
  <c r="AG608" i="1" s="1"/>
  <c r="AM608" i="1" s="1"/>
  <c r="AS608" i="1" s="1"/>
  <c r="AY608" i="1" s="1"/>
  <c r="I613" i="1"/>
  <c r="O613" i="1" s="1"/>
  <c r="U613" i="1" s="1"/>
  <c r="AA613" i="1" s="1"/>
  <c r="AG613" i="1" s="1"/>
  <c r="AM613" i="1" s="1"/>
  <c r="AS613" i="1" s="1"/>
  <c r="AY613" i="1" s="1"/>
  <c r="O614" i="1"/>
  <c r="U614" i="1" s="1"/>
  <c r="AA614" i="1" s="1"/>
  <c r="AG614" i="1" s="1"/>
  <c r="AM614" i="1" s="1"/>
  <c r="AS614" i="1" s="1"/>
  <c r="AY614" i="1" s="1"/>
  <c r="I709" i="1"/>
  <c r="O709" i="1" s="1"/>
  <c r="U709" i="1" s="1"/>
  <c r="AA709" i="1" s="1"/>
  <c r="AG709" i="1" s="1"/>
  <c r="AM709" i="1" s="1"/>
  <c r="AS709" i="1" s="1"/>
  <c r="AY709" i="1" s="1"/>
  <c r="O710" i="1"/>
  <c r="U710" i="1" s="1"/>
  <c r="AA710" i="1" s="1"/>
  <c r="AG710" i="1" s="1"/>
  <c r="AM710" i="1" s="1"/>
  <c r="AS710" i="1" s="1"/>
  <c r="AY710" i="1" s="1"/>
  <c r="I735" i="1"/>
  <c r="O735" i="1" s="1"/>
  <c r="U735" i="1" s="1"/>
  <c r="AA735" i="1" s="1"/>
  <c r="AG735" i="1" s="1"/>
  <c r="AM735" i="1" s="1"/>
  <c r="AS735" i="1" s="1"/>
  <c r="AY735" i="1" s="1"/>
  <c r="O736" i="1"/>
  <c r="U736" i="1" s="1"/>
  <c r="AA736" i="1" s="1"/>
  <c r="AG736" i="1" s="1"/>
  <c r="AM736" i="1" s="1"/>
  <c r="AS736" i="1" s="1"/>
  <c r="AY736" i="1" s="1"/>
  <c r="I745" i="1"/>
  <c r="O745" i="1" s="1"/>
  <c r="U745" i="1" s="1"/>
  <c r="AA745" i="1" s="1"/>
  <c r="AG745" i="1" s="1"/>
  <c r="AM745" i="1" s="1"/>
  <c r="AS745" i="1" s="1"/>
  <c r="AY745" i="1" s="1"/>
  <c r="O746" i="1"/>
  <c r="U746" i="1" s="1"/>
  <c r="AA746" i="1" s="1"/>
  <c r="AG746" i="1" s="1"/>
  <c r="AM746" i="1" s="1"/>
  <c r="AS746" i="1" s="1"/>
  <c r="AY746" i="1" s="1"/>
  <c r="I764" i="1"/>
  <c r="O764" i="1" s="1"/>
  <c r="U764" i="1" s="1"/>
  <c r="AA764" i="1" s="1"/>
  <c r="AG764" i="1" s="1"/>
  <c r="AM764" i="1" s="1"/>
  <c r="AS764" i="1" s="1"/>
  <c r="AY764" i="1" s="1"/>
  <c r="O765" i="1"/>
  <c r="U765" i="1" s="1"/>
  <c r="AA765" i="1" s="1"/>
  <c r="AG765" i="1" s="1"/>
  <c r="AM765" i="1" s="1"/>
  <c r="AS765" i="1" s="1"/>
  <c r="AY765" i="1" s="1"/>
  <c r="I770" i="1"/>
  <c r="O770" i="1" s="1"/>
  <c r="U770" i="1" s="1"/>
  <c r="AA770" i="1" s="1"/>
  <c r="AG770" i="1" s="1"/>
  <c r="AM770" i="1" s="1"/>
  <c r="AS770" i="1" s="1"/>
  <c r="AY770" i="1" s="1"/>
  <c r="O773" i="1"/>
  <c r="U773" i="1" s="1"/>
  <c r="AA773" i="1" s="1"/>
  <c r="AG773" i="1" s="1"/>
  <c r="AM773" i="1" s="1"/>
  <c r="AS773" i="1" s="1"/>
  <c r="AY773" i="1" s="1"/>
  <c r="I780" i="1"/>
  <c r="O780" i="1" s="1"/>
  <c r="U780" i="1" s="1"/>
  <c r="AA780" i="1" s="1"/>
  <c r="AG780" i="1" s="1"/>
  <c r="AM780" i="1" s="1"/>
  <c r="AS780" i="1" s="1"/>
  <c r="AY780" i="1" s="1"/>
  <c r="O785" i="1"/>
  <c r="U785" i="1" s="1"/>
  <c r="AA785" i="1" s="1"/>
  <c r="AG785" i="1" s="1"/>
  <c r="AM785" i="1" s="1"/>
  <c r="AS785" i="1" s="1"/>
  <c r="AY785" i="1" s="1"/>
  <c r="I793" i="1"/>
  <c r="O793" i="1" s="1"/>
  <c r="U793" i="1" s="1"/>
  <c r="AA793" i="1" s="1"/>
  <c r="AG793" i="1" s="1"/>
  <c r="AM793" i="1" s="1"/>
  <c r="AS793" i="1" s="1"/>
  <c r="AY793" i="1" s="1"/>
  <c r="O794" i="1"/>
  <c r="U794" i="1" s="1"/>
  <c r="AA794" i="1" s="1"/>
  <c r="AG794" i="1" s="1"/>
  <c r="AM794" i="1" s="1"/>
  <c r="AS794" i="1" s="1"/>
  <c r="AY794" i="1" s="1"/>
  <c r="I804" i="1"/>
  <c r="O804" i="1" s="1"/>
  <c r="U804" i="1" s="1"/>
  <c r="AA804" i="1" s="1"/>
  <c r="AG804" i="1" s="1"/>
  <c r="AM804" i="1" s="1"/>
  <c r="AS804" i="1" s="1"/>
  <c r="AY804" i="1" s="1"/>
  <c r="O805" i="1"/>
  <c r="U805" i="1" s="1"/>
  <c r="AA805" i="1" s="1"/>
  <c r="AG805" i="1" s="1"/>
  <c r="AM805" i="1" s="1"/>
  <c r="AS805" i="1" s="1"/>
  <c r="AY805" i="1" s="1"/>
  <c r="I823" i="1"/>
  <c r="O823" i="1" s="1"/>
  <c r="U823" i="1" s="1"/>
  <c r="AA823" i="1" s="1"/>
  <c r="AG823" i="1" s="1"/>
  <c r="AM823" i="1" s="1"/>
  <c r="AS823" i="1" s="1"/>
  <c r="AY823" i="1" s="1"/>
  <c r="O826" i="1"/>
  <c r="U826" i="1" s="1"/>
  <c r="AA826" i="1" s="1"/>
  <c r="AG826" i="1" s="1"/>
  <c r="AM826" i="1" s="1"/>
  <c r="AS826" i="1" s="1"/>
  <c r="AY826" i="1" s="1"/>
  <c r="H496" i="1"/>
  <c r="N496" i="1" s="1"/>
  <c r="T496" i="1" s="1"/>
  <c r="Z496" i="1" s="1"/>
  <c r="AF496" i="1" s="1"/>
  <c r="AL496" i="1" s="1"/>
  <c r="AR496" i="1" s="1"/>
  <c r="AX496" i="1" s="1"/>
  <c r="N497" i="1"/>
  <c r="T497" i="1" s="1"/>
  <c r="Z497" i="1" s="1"/>
  <c r="AF497" i="1" s="1"/>
  <c r="AL497" i="1" s="1"/>
  <c r="AR497" i="1" s="1"/>
  <c r="AX497" i="1" s="1"/>
  <c r="I599" i="1"/>
  <c r="O600" i="1"/>
  <c r="U600" i="1" s="1"/>
  <c r="AA600" i="1" s="1"/>
  <c r="AG600" i="1" s="1"/>
  <c r="AM600" i="1" s="1"/>
  <c r="AS600" i="1" s="1"/>
  <c r="AY600" i="1" s="1"/>
  <c r="I761" i="1"/>
  <c r="O761" i="1" s="1"/>
  <c r="U761" i="1" s="1"/>
  <c r="AA761" i="1" s="1"/>
  <c r="AG761" i="1" s="1"/>
  <c r="AM761" i="1" s="1"/>
  <c r="AS761" i="1" s="1"/>
  <c r="AY761" i="1" s="1"/>
  <c r="O762" i="1"/>
  <c r="U762" i="1" s="1"/>
  <c r="AA762" i="1" s="1"/>
  <c r="AG762" i="1" s="1"/>
  <c r="AM762" i="1" s="1"/>
  <c r="AS762" i="1" s="1"/>
  <c r="AY762" i="1" s="1"/>
  <c r="I767" i="1"/>
  <c r="O767" i="1" s="1"/>
  <c r="U767" i="1" s="1"/>
  <c r="AA767" i="1" s="1"/>
  <c r="AG767" i="1" s="1"/>
  <c r="AM767" i="1" s="1"/>
  <c r="AS767" i="1" s="1"/>
  <c r="AY767" i="1" s="1"/>
  <c r="O768" i="1"/>
  <c r="U768" i="1" s="1"/>
  <c r="AA768" i="1" s="1"/>
  <c r="AG768" i="1" s="1"/>
  <c r="AM768" i="1" s="1"/>
  <c r="AS768" i="1" s="1"/>
  <c r="AY768" i="1" s="1"/>
  <c r="J599" i="1"/>
  <c r="P600" i="1"/>
  <c r="V600" i="1" s="1"/>
  <c r="AB600" i="1" s="1"/>
  <c r="AH600" i="1" s="1"/>
  <c r="AN600" i="1" s="1"/>
  <c r="AT600" i="1" s="1"/>
  <c r="AZ600" i="1" s="1"/>
  <c r="J706" i="1"/>
  <c r="P707" i="1"/>
  <c r="V707" i="1" s="1"/>
  <c r="AB707" i="1" s="1"/>
  <c r="AH707" i="1" s="1"/>
  <c r="AN707" i="1" s="1"/>
  <c r="AT707" i="1" s="1"/>
  <c r="AZ707" i="1" s="1"/>
  <c r="J761" i="1"/>
  <c r="P761" i="1" s="1"/>
  <c r="V761" i="1" s="1"/>
  <c r="AB761" i="1" s="1"/>
  <c r="AH761" i="1" s="1"/>
  <c r="AN761" i="1" s="1"/>
  <c r="AT761" i="1" s="1"/>
  <c r="AZ761" i="1" s="1"/>
  <c r="P762" i="1"/>
  <c r="V762" i="1" s="1"/>
  <c r="AB762" i="1" s="1"/>
  <c r="AH762" i="1" s="1"/>
  <c r="AN762" i="1" s="1"/>
  <c r="AT762" i="1" s="1"/>
  <c r="AZ762" i="1" s="1"/>
  <c r="J327" i="1"/>
  <c r="P327" i="1" s="1"/>
  <c r="V327" i="1" s="1"/>
  <c r="AB327" i="1" s="1"/>
  <c r="AH327" i="1" s="1"/>
  <c r="AN327" i="1" s="1"/>
  <c r="AT327" i="1" s="1"/>
  <c r="AZ327" i="1" s="1"/>
  <c r="P328" i="1"/>
  <c r="V328" i="1" s="1"/>
  <c r="AB328" i="1" s="1"/>
  <c r="AH328" i="1" s="1"/>
  <c r="AN328" i="1" s="1"/>
  <c r="AT328" i="1" s="1"/>
  <c r="AZ328" i="1" s="1"/>
  <c r="J607" i="1"/>
  <c r="P607" i="1" s="1"/>
  <c r="V607" i="1" s="1"/>
  <c r="AB607" i="1" s="1"/>
  <c r="AH607" i="1" s="1"/>
  <c r="AN607" i="1" s="1"/>
  <c r="AT607" i="1" s="1"/>
  <c r="AZ607" i="1" s="1"/>
  <c r="P608" i="1"/>
  <c r="V608" i="1" s="1"/>
  <c r="AB608" i="1" s="1"/>
  <c r="AH608" i="1" s="1"/>
  <c r="AN608" i="1" s="1"/>
  <c r="AT608" i="1" s="1"/>
  <c r="AZ608" i="1" s="1"/>
  <c r="J613" i="1"/>
  <c r="P613" i="1" s="1"/>
  <c r="V613" i="1" s="1"/>
  <c r="AB613" i="1" s="1"/>
  <c r="AH613" i="1" s="1"/>
  <c r="AN613" i="1" s="1"/>
  <c r="AT613" i="1" s="1"/>
  <c r="AZ613" i="1" s="1"/>
  <c r="P614" i="1"/>
  <c r="V614" i="1" s="1"/>
  <c r="AB614" i="1" s="1"/>
  <c r="AH614" i="1" s="1"/>
  <c r="AN614" i="1" s="1"/>
  <c r="AT614" i="1" s="1"/>
  <c r="AZ614" i="1" s="1"/>
  <c r="J709" i="1"/>
  <c r="P709" i="1" s="1"/>
  <c r="V709" i="1" s="1"/>
  <c r="AB709" i="1" s="1"/>
  <c r="AH709" i="1" s="1"/>
  <c r="AN709" i="1" s="1"/>
  <c r="AT709" i="1" s="1"/>
  <c r="AZ709" i="1" s="1"/>
  <c r="P710" i="1"/>
  <c r="V710" i="1" s="1"/>
  <c r="AB710" i="1" s="1"/>
  <c r="AH710" i="1" s="1"/>
  <c r="AN710" i="1" s="1"/>
  <c r="AT710" i="1" s="1"/>
  <c r="AZ710" i="1" s="1"/>
  <c r="J735" i="1"/>
  <c r="P735" i="1" s="1"/>
  <c r="V735" i="1" s="1"/>
  <c r="AB735" i="1" s="1"/>
  <c r="AH735" i="1" s="1"/>
  <c r="AN735" i="1" s="1"/>
  <c r="AT735" i="1" s="1"/>
  <c r="AZ735" i="1" s="1"/>
  <c r="P736" i="1"/>
  <c r="V736" i="1" s="1"/>
  <c r="AB736" i="1" s="1"/>
  <c r="AH736" i="1" s="1"/>
  <c r="AN736" i="1" s="1"/>
  <c r="AT736" i="1" s="1"/>
  <c r="AZ736" i="1" s="1"/>
  <c r="J745" i="1"/>
  <c r="P745" i="1" s="1"/>
  <c r="V745" i="1" s="1"/>
  <c r="AB745" i="1" s="1"/>
  <c r="AH745" i="1" s="1"/>
  <c r="AN745" i="1" s="1"/>
  <c r="AT745" i="1" s="1"/>
  <c r="AZ745" i="1" s="1"/>
  <c r="P746" i="1"/>
  <c r="V746" i="1" s="1"/>
  <c r="AB746" i="1" s="1"/>
  <c r="AH746" i="1" s="1"/>
  <c r="AN746" i="1" s="1"/>
  <c r="AT746" i="1" s="1"/>
  <c r="AZ746" i="1" s="1"/>
  <c r="J764" i="1"/>
  <c r="P764" i="1" s="1"/>
  <c r="V764" i="1" s="1"/>
  <c r="AB764" i="1" s="1"/>
  <c r="AH764" i="1" s="1"/>
  <c r="AN764" i="1" s="1"/>
  <c r="AT764" i="1" s="1"/>
  <c r="AZ764" i="1" s="1"/>
  <c r="P765" i="1"/>
  <c r="V765" i="1" s="1"/>
  <c r="AB765" i="1" s="1"/>
  <c r="AH765" i="1" s="1"/>
  <c r="AN765" i="1" s="1"/>
  <c r="AT765" i="1" s="1"/>
  <c r="AZ765" i="1" s="1"/>
  <c r="J770" i="1"/>
  <c r="P770" i="1" s="1"/>
  <c r="V770" i="1" s="1"/>
  <c r="AB770" i="1" s="1"/>
  <c r="AH770" i="1" s="1"/>
  <c r="AN770" i="1" s="1"/>
  <c r="AT770" i="1" s="1"/>
  <c r="AZ770" i="1" s="1"/>
  <c r="P773" i="1"/>
  <c r="V773" i="1" s="1"/>
  <c r="AB773" i="1" s="1"/>
  <c r="AH773" i="1" s="1"/>
  <c r="AN773" i="1" s="1"/>
  <c r="AT773" i="1" s="1"/>
  <c r="AZ773" i="1" s="1"/>
  <c r="J780" i="1"/>
  <c r="P780" i="1" s="1"/>
  <c r="V780" i="1" s="1"/>
  <c r="AB780" i="1" s="1"/>
  <c r="AH780" i="1" s="1"/>
  <c r="AN780" i="1" s="1"/>
  <c r="AT780" i="1" s="1"/>
  <c r="AZ780" i="1" s="1"/>
  <c r="P785" i="1"/>
  <c r="V785" i="1" s="1"/>
  <c r="AB785" i="1" s="1"/>
  <c r="AH785" i="1" s="1"/>
  <c r="AN785" i="1" s="1"/>
  <c r="AT785" i="1" s="1"/>
  <c r="AZ785" i="1" s="1"/>
  <c r="J793" i="1"/>
  <c r="P793" i="1" s="1"/>
  <c r="V793" i="1" s="1"/>
  <c r="AB793" i="1" s="1"/>
  <c r="AH793" i="1" s="1"/>
  <c r="AN793" i="1" s="1"/>
  <c r="AT793" i="1" s="1"/>
  <c r="AZ793" i="1" s="1"/>
  <c r="P794" i="1"/>
  <c r="V794" i="1" s="1"/>
  <c r="AB794" i="1" s="1"/>
  <c r="AH794" i="1" s="1"/>
  <c r="AN794" i="1" s="1"/>
  <c r="AT794" i="1" s="1"/>
  <c r="AZ794" i="1" s="1"/>
  <c r="J804" i="1"/>
  <c r="P804" i="1" s="1"/>
  <c r="V804" i="1" s="1"/>
  <c r="AB804" i="1" s="1"/>
  <c r="AH804" i="1" s="1"/>
  <c r="AN804" i="1" s="1"/>
  <c r="AT804" i="1" s="1"/>
  <c r="AZ804" i="1" s="1"/>
  <c r="P805" i="1"/>
  <c r="V805" i="1" s="1"/>
  <c r="AB805" i="1" s="1"/>
  <c r="AH805" i="1" s="1"/>
  <c r="AN805" i="1" s="1"/>
  <c r="AT805" i="1" s="1"/>
  <c r="AZ805" i="1" s="1"/>
  <c r="J823" i="1"/>
  <c r="P823" i="1" s="1"/>
  <c r="V823" i="1" s="1"/>
  <c r="AB823" i="1" s="1"/>
  <c r="AH823" i="1" s="1"/>
  <c r="AN823" i="1" s="1"/>
  <c r="AT823" i="1" s="1"/>
  <c r="AZ823" i="1" s="1"/>
  <c r="P826" i="1"/>
  <c r="V826" i="1" s="1"/>
  <c r="AB826" i="1" s="1"/>
  <c r="AH826" i="1" s="1"/>
  <c r="AN826" i="1" s="1"/>
  <c r="AT826" i="1" s="1"/>
  <c r="AZ826" i="1" s="1"/>
  <c r="I496" i="1"/>
  <c r="O497" i="1"/>
  <c r="U497" i="1" s="1"/>
  <c r="AA497" i="1" s="1"/>
  <c r="AG497" i="1" s="1"/>
  <c r="AM497" i="1" s="1"/>
  <c r="AS497" i="1" s="1"/>
  <c r="AY497" i="1" s="1"/>
  <c r="I790" i="1"/>
  <c r="O790" i="1" s="1"/>
  <c r="U790" i="1" s="1"/>
  <c r="AA790" i="1" s="1"/>
  <c r="AG790" i="1" s="1"/>
  <c r="AM790" i="1" s="1"/>
  <c r="AS790" i="1" s="1"/>
  <c r="AY790" i="1" s="1"/>
  <c r="O791" i="1"/>
  <c r="U791" i="1" s="1"/>
  <c r="AA791" i="1" s="1"/>
  <c r="AG791" i="1" s="1"/>
  <c r="AM791" i="1" s="1"/>
  <c r="AS791" i="1" s="1"/>
  <c r="AY791" i="1" s="1"/>
  <c r="I801" i="1"/>
  <c r="O801" i="1" s="1"/>
  <c r="U801" i="1" s="1"/>
  <c r="AA801" i="1" s="1"/>
  <c r="AG801" i="1" s="1"/>
  <c r="AM801" i="1" s="1"/>
  <c r="AS801" i="1" s="1"/>
  <c r="AY801" i="1" s="1"/>
  <c r="O802" i="1"/>
  <c r="U802" i="1" s="1"/>
  <c r="AA802" i="1" s="1"/>
  <c r="AG802" i="1" s="1"/>
  <c r="AM802" i="1" s="1"/>
  <c r="AS802" i="1" s="1"/>
  <c r="AY802" i="1" s="1"/>
  <c r="I820" i="1"/>
  <c r="O820" i="1" s="1"/>
  <c r="U820" i="1" s="1"/>
  <c r="AA820" i="1" s="1"/>
  <c r="AG820" i="1" s="1"/>
  <c r="AM820" i="1" s="1"/>
  <c r="AS820" i="1" s="1"/>
  <c r="AY820" i="1" s="1"/>
  <c r="O821" i="1"/>
  <c r="U821" i="1" s="1"/>
  <c r="AA821" i="1" s="1"/>
  <c r="AG821" i="1" s="1"/>
  <c r="AM821" i="1" s="1"/>
  <c r="AS821" i="1" s="1"/>
  <c r="AY821" i="1" s="1"/>
  <c r="I828" i="1"/>
  <c r="O828" i="1" s="1"/>
  <c r="U828" i="1" s="1"/>
  <c r="AA828" i="1" s="1"/>
  <c r="AG828" i="1" s="1"/>
  <c r="AM828" i="1" s="1"/>
  <c r="AS828" i="1" s="1"/>
  <c r="AY828" i="1" s="1"/>
  <c r="O831" i="1"/>
  <c r="U831" i="1" s="1"/>
  <c r="AA831" i="1" s="1"/>
  <c r="AG831" i="1" s="1"/>
  <c r="AM831" i="1" s="1"/>
  <c r="AS831" i="1" s="1"/>
  <c r="AY831" i="1" s="1"/>
  <c r="J496" i="1"/>
  <c r="P497" i="1"/>
  <c r="V497" i="1" s="1"/>
  <c r="AB497" i="1" s="1"/>
  <c r="AH497" i="1" s="1"/>
  <c r="AN497" i="1" s="1"/>
  <c r="AT497" i="1" s="1"/>
  <c r="AZ497" i="1" s="1"/>
  <c r="J563" i="1"/>
  <c r="P563" i="1" s="1"/>
  <c r="V563" i="1" s="1"/>
  <c r="AB563" i="1" s="1"/>
  <c r="AH563" i="1" s="1"/>
  <c r="AN563" i="1" s="1"/>
  <c r="AT563" i="1" s="1"/>
  <c r="AZ563" i="1" s="1"/>
  <c r="P564" i="1"/>
  <c r="V564" i="1" s="1"/>
  <c r="AB564" i="1" s="1"/>
  <c r="AH564" i="1" s="1"/>
  <c r="AN564" i="1" s="1"/>
  <c r="AT564" i="1" s="1"/>
  <c r="AZ564" i="1" s="1"/>
  <c r="I569" i="1"/>
  <c r="O569" i="1" s="1"/>
  <c r="U569" i="1" s="1"/>
  <c r="AA569" i="1" s="1"/>
  <c r="AG569" i="1" s="1"/>
  <c r="AM569" i="1" s="1"/>
  <c r="AS569" i="1" s="1"/>
  <c r="AY569" i="1" s="1"/>
  <c r="O574" i="1"/>
  <c r="U574" i="1" s="1"/>
  <c r="AA574" i="1" s="1"/>
  <c r="AG574" i="1" s="1"/>
  <c r="AM574" i="1" s="1"/>
  <c r="AS574" i="1" s="1"/>
  <c r="AY574" i="1" s="1"/>
  <c r="J569" i="1"/>
  <c r="P569" i="1" s="1"/>
  <c r="V569" i="1" s="1"/>
  <c r="AB569" i="1" s="1"/>
  <c r="AH569" i="1" s="1"/>
  <c r="AN569" i="1" s="1"/>
  <c r="AT569" i="1" s="1"/>
  <c r="AZ569" i="1" s="1"/>
  <c r="P574" i="1"/>
  <c r="V574" i="1" s="1"/>
  <c r="AB574" i="1" s="1"/>
  <c r="AH574" i="1" s="1"/>
  <c r="AN574" i="1" s="1"/>
  <c r="AT574" i="1" s="1"/>
  <c r="AZ574" i="1" s="1"/>
  <c r="I563" i="1"/>
  <c r="O563" i="1" s="1"/>
  <c r="U563" i="1" s="1"/>
  <c r="AA563" i="1" s="1"/>
  <c r="AG563" i="1" s="1"/>
  <c r="AM563" i="1" s="1"/>
  <c r="AS563" i="1" s="1"/>
  <c r="AY563" i="1" s="1"/>
  <c r="O564" i="1"/>
  <c r="U564" i="1" s="1"/>
  <c r="AA564" i="1" s="1"/>
  <c r="AG564" i="1" s="1"/>
  <c r="AM564" i="1" s="1"/>
  <c r="AS564" i="1" s="1"/>
  <c r="AY564" i="1" s="1"/>
  <c r="J19" i="1"/>
  <c r="P19" i="1" s="1"/>
  <c r="V19" i="1" s="1"/>
  <c r="AB19" i="1" s="1"/>
  <c r="AH19" i="1" s="1"/>
  <c r="AN19" i="1" s="1"/>
  <c r="AT19" i="1" s="1"/>
  <c r="AZ19" i="1" s="1"/>
  <c r="P20" i="1"/>
  <c r="V20" i="1" s="1"/>
  <c r="AB20" i="1" s="1"/>
  <c r="AH20" i="1" s="1"/>
  <c r="AN20" i="1" s="1"/>
  <c r="AT20" i="1" s="1"/>
  <c r="AZ20" i="1" s="1"/>
  <c r="J28" i="1"/>
  <c r="P28" i="1" s="1"/>
  <c r="V28" i="1" s="1"/>
  <c r="AB28" i="1" s="1"/>
  <c r="AH28" i="1" s="1"/>
  <c r="AN28" i="1" s="1"/>
  <c r="AT28" i="1" s="1"/>
  <c r="AZ28" i="1" s="1"/>
  <c r="P29" i="1"/>
  <c r="V29" i="1" s="1"/>
  <c r="AB29" i="1" s="1"/>
  <c r="AH29" i="1" s="1"/>
  <c r="AN29" i="1" s="1"/>
  <c r="AT29" i="1" s="1"/>
  <c r="AZ29" i="1" s="1"/>
  <c r="J34" i="1"/>
  <c r="P34" i="1" s="1"/>
  <c r="V34" i="1" s="1"/>
  <c r="AB34" i="1" s="1"/>
  <c r="AH34" i="1" s="1"/>
  <c r="AN34" i="1" s="1"/>
  <c r="AT34" i="1" s="1"/>
  <c r="AZ34" i="1" s="1"/>
  <c r="P35" i="1"/>
  <c r="V35" i="1" s="1"/>
  <c r="AB35" i="1" s="1"/>
  <c r="AH35" i="1" s="1"/>
  <c r="AN35" i="1" s="1"/>
  <c r="AT35" i="1" s="1"/>
  <c r="AZ35" i="1" s="1"/>
  <c r="J47" i="1"/>
  <c r="P47" i="1" s="1"/>
  <c r="V47" i="1" s="1"/>
  <c r="AB47" i="1" s="1"/>
  <c r="AH47" i="1" s="1"/>
  <c r="AN47" i="1" s="1"/>
  <c r="AT47" i="1" s="1"/>
  <c r="AZ47" i="1" s="1"/>
  <c r="P48" i="1"/>
  <c r="V48" i="1" s="1"/>
  <c r="AB48" i="1" s="1"/>
  <c r="AH48" i="1" s="1"/>
  <c r="AN48" i="1" s="1"/>
  <c r="AT48" i="1" s="1"/>
  <c r="AZ48" i="1" s="1"/>
  <c r="J56" i="1"/>
  <c r="P56" i="1" s="1"/>
  <c r="V56" i="1" s="1"/>
  <c r="AB56" i="1" s="1"/>
  <c r="AH56" i="1" s="1"/>
  <c r="AN56" i="1" s="1"/>
  <c r="AT56" i="1" s="1"/>
  <c r="AZ56" i="1" s="1"/>
  <c r="P57" i="1"/>
  <c r="V57" i="1" s="1"/>
  <c r="AB57" i="1" s="1"/>
  <c r="AH57" i="1" s="1"/>
  <c r="AN57" i="1" s="1"/>
  <c r="AT57" i="1" s="1"/>
  <c r="AZ57" i="1" s="1"/>
  <c r="J86" i="1"/>
  <c r="P86" i="1" s="1"/>
  <c r="V86" i="1" s="1"/>
  <c r="AB86" i="1" s="1"/>
  <c r="AH86" i="1" s="1"/>
  <c r="AN86" i="1" s="1"/>
  <c r="AT86" i="1" s="1"/>
  <c r="AZ86" i="1" s="1"/>
  <c r="P87" i="1"/>
  <c r="V87" i="1" s="1"/>
  <c r="AB87" i="1" s="1"/>
  <c r="AH87" i="1" s="1"/>
  <c r="AN87" i="1" s="1"/>
  <c r="AT87" i="1" s="1"/>
  <c r="AZ87" i="1" s="1"/>
  <c r="J115" i="1"/>
  <c r="P116" i="1"/>
  <c r="V116" i="1" s="1"/>
  <c r="AB116" i="1" s="1"/>
  <c r="AH116" i="1" s="1"/>
  <c r="AN116" i="1" s="1"/>
  <c r="AT116" i="1" s="1"/>
  <c r="AZ116" i="1" s="1"/>
  <c r="J127" i="1"/>
  <c r="P127" i="1" s="1"/>
  <c r="V127" i="1" s="1"/>
  <c r="AB127" i="1" s="1"/>
  <c r="AH127" i="1" s="1"/>
  <c r="AN127" i="1" s="1"/>
  <c r="AT127" i="1" s="1"/>
  <c r="AZ127" i="1" s="1"/>
  <c r="P128" i="1"/>
  <c r="V128" i="1" s="1"/>
  <c r="AB128" i="1" s="1"/>
  <c r="AH128" i="1" s="1"/>
  <c r="AN128" i="1" s="1"/>
  <c r="AT128" i="1" s="1"/>
  <c r="AZ128" i="1" s="1"/>
  <c r="J173" i="1"/>
  <c r="P173" i="1" s="1"/>
  <c r="V173" i="1" s="1"/>
  <c r="AB173" i="1" s="1"/>
  <c r="AH173" i="1" s="1"/>
  <c r="AN173" i="1" s="1"/>
  <c r="AT173" i="1" s="1"/>
  <c r="AZ173" i="1" s="1"/>
  <c r="P174" i="1"/>
  <c r="V174" i="1" s="1"/>
  <c r="AB174" i="1" s="1"/>
  <c r="AH174" i="1" s="1"/>
  <c r="AN174" i="1" s="1"/>
  <c r="AT174" i="1" s="1"/>
  <c r="AZ174" i="1" s="1"/>
  <c r="J179" i="1"/>
  <c r="P179" i="1" s="1"/>
  <c r="V179" i="1" s="1"/>
  <c r="AB179" i="1" s="1"/>
  <c r="AH179" i="1" s="1"/>
  <c r="AN179" i="1" s="1"/>
  <c r="AT179" i="1" s="1"/>
  <c r="AZ179" i="1" s="1"/>
  <c r="P180" i="1"/>
  <c r="V180" i="1" s="1"/>
  <c r="AB180" i="1" s="1"/>
  <c r="AH180" i="1" s="1"/>
  <c r="AN180" i="1" s="1"/>
  <c r="AT180" i="1" s="1"/>
  <c r="AZ180" i="1" s="1"/>
  <c r="J185" i="1"/>
  <c r="P185" i="1" s="1"/>
  <c r="V185" i="1" s="1"/>
  <c r="AB185" i="1" s="1"/>
  <c r="AH185" i="1" s="1"/>
  <c r="AN185" i="1" s="1"/>
  <c r="AT185" i="1" s="1"/>
  <c r="AZ185" i="1" s="1"/>
  <c r="P186" i="1"/>
  <c r="V186" i="1" s="1"/>
  <c r="AB186" i="1" s="1"/>
  <c r="AH186" i="1" s="1"/>
  <c r="AN186" i="1" s="1"/>
  <c r="AT186" i="1" s="1"/>
  <c r="AZ186" i="1" s="1"/>
  <c r="J219" i="1"/>
  <c r="P219" i="1" s="1"/>
  <c r="V219" i="1" s="1"/>
  <c r="AB219" i="1" s="1"/>
  <c r="AH219" i="1" s="1"/>
  <c r="AN219" i="1" s="1"/>
  <c r="AT219" i="1" s="1"/>
  <c r="AZ219" i="1" s="1"/>
  <c r="P220" i="1"/>
  <c r="V220" i="1" s="1"/>
  <c r="AB220" i="1" s="1"/>
  <c r="AH220" i="1" s="1"/>
  <c r="AN220" i="1" s="1"/>
  <c r="AT220" i="1" s="1"/>
  <c r="AZ220" i="1" s="1"/>
  <c r="J225" i="1"/>
  <c r="P225" i="1" s="1"/>
  <c r="V225" i="1" s="1"/>
  <c r="AB225" i="1" s="1"/>
  <c r="AH225" i="1" s="1"/>
  <c r="AN225" i="1" s="1"/>
  <c r="AT225" i="1" s="1"/>
  <c r="AZ225" i="1" s="1"/>
  <c r="P226" i="1"/>
  <c r="V226" i="1" s="1"/>
  <c r="AB226" i="1" s="1"/>
  <c r="AH226" i="1" s="1"/>
  <c r="AN226" i="1" s="1"/>
  <c r="AT226" i="1" s="1"/>
  <c r="AZ226" i="1" s="1"/>
  <c r="J228" i="1"/>
  <c r="P228" i="1" s="1"/>
  <c r="V228" i="1" s="1"/>
  <c r="AB228" i="1" s="1"/>
  <c r="AH228" i="1" s="1"/>
  <c r="AN228" i="1" s="1"/>
  <c r="AT228" i="1" s="1"/>
  <c r="AZ228" i="1" s="1"/>
  <c r="P229" i="1"/>
  <c r="V229" i="1" s="1"/>
  <c r="AB229" i="1" s="1"/>
  <c r="AH229" i="1" s="1"/>
  <c r="AN229" i="1" s="1"/>
  <c r="AT229" i="1" s="1"/>
  <c r="AZ229" i="1" s="1"/>
  <c r="J250" i="1"/>
  <c r="P250" i="1" s="1"/>
  <c r="V250" i="1" s="1"/>
  <c r="AB250" i="1" s="1"/>
  <c r="AH250" i="1" s="1"/>
  <c r="AN250" i="1" s="1"/>
  <c r="AT250" i="1" s="1"/>
  <c r="AZ250" i="1" s="1"/>
  <c r="P251" i="1"/>
  <c r="V251" i="1" s="1"/>
  <c r="AB251" i="1" s="1"/>
  <c r="AH251" i="1" s="1"/>
  <c r="AN251" i="1" s="1"/>
  <c r="AT251" i="1" s="1"/>
  <c r="AZ251" i="1" s="1"/>
  <c r="J253" i="1"/>
  <c r="P253" i="1" s="1"/>
  <c r="V253" i="1" s="1"/>
  <c r="AB253" i="1" s="1"/>
  <c r="AH253" i="1" s="1"/>
  <c r="AN253" i="1" s="1"/>
  <c r="AT253" i="1" s="1"/>
  <c r="AZ253" i="1" s="1"/>
  <c r="P254" i="1"/>
  <c r="V254" i="1" s="1"/>
  <c r="AB254" i="1" s="1"/>
  <c r="AH254" i="1" s="1"/>
  <c r="AN254" i="1" s="1"/>
  <c r="AT254" i="1" s="1"/>
  <c r="AZ254" i="1" s="1"/>
  <c r="J265" i="1"/>
  <c r="P265" i="1" s="1"/>
  <c r="V265" i="1" s="1"/>
  <c r="AB265" i="1" s="1"/>
  <c r="AH265" i="1" s="1"/>
  <c r="AN265" i="1" s="1"/>
  <c r="AT265" i="1" s="1"/>
  <c r="AZ265" i="1" s="1"/>
  <c r="P266" i="1"/>
  <c r="V266" i="1" s="1"/>
  <c r="AB266" i="1" s="1"/>
  <c r="AH266" i="1" s="1"/>
  <c r="AN266" i="1" s="1"/>
  <c r="AT266" i="1" s="1"/>
  <c r="AZ266" i="1" s="1"/>
  <c r="J272" i="1"/>
  <c r="P272" i="1" s="1"/>
  <c r="V272" i="1" s="1"/>
  <c r="AB272" i="1" s="1"/>
  <c r="AH272" i="1" s="1"/>
  <c r="AN272" i="1" s="1"/>
  <c r="AT272" i="1" s="1"/>
  <c r="AZ272" i="1" s="1"/>
  <c r="P273" i="1"/>
  <c r="V273" i="1" s="1"/>
  <c r="AB273" i="1" s="1"/>
  <c r="AH273" i="1" s="1"/>
  <c r="AN273" i="1" s="1"/>
  <c r="AT273" i="1" s="1"/>
  <c r="AZ273" i="1" s="1"/>
  <c r="J278" i="1"/>
  <c r="P278" i="1" s="1"/>
  <c r="V278" i="1" s="1"/>
  <c r="AB278" i="1" s="1"/>
  <c r="AH278" i="1" s="1"/>
  <c r="AN278" i="1" s="1"/>
  <c r="AT278" i="1" s="1"/>
  <c r="AZ278" i="1" s="1"/>
  <c r="P279" i="1"/>
  <c r="V279" i="1" s="1"/>
  <c r="AB279" i="1" s="1"/>
  <c r="AH279" i="1" s="1"/>
  <c r="AN279" i="1" s="1"/>
  <c r="AT279" i="1" s="1"/>
  <c r="AZ279" i="1" s="1"/>
  <c r="J302" i="1"/>
  <c r="P302" i="1" s="1"/>
  <c r="V302" i="1" s="1"/>
  <c r="AB302" i="1" s="1"/>
  <c r="AH302" i="1" s="1"/>
  <c r="AN302" i="1" s="1"/>
  <c r="AT302" i="1" s="1"/>
  <c r="AZ302" i="1" s="1"/>
  <c r="P303" i="1"/>
  <c r="V303" i="1" s="1"/>
  <c r="AB303" i="1" s="1"/>
  <c r="AH303" i="1" s="1"/>
  <c r="AN303" i="1" s="1"/>
  <c r="AT303" i="1" s="1"/>
  <c r="AZ303" i="1" s="1"/>
  <c r="J322" i="1"/>
  <c r="P322" i="1" s="1"/>
  <c r="V322" i="1" s="1"/>
  <c r="AB322" i="1" s="1"/>
  <c r="AH322" i="1" s="1"/>
  <c r="AN322" i="1" s="1"/>
  <c r="AT322" i="1" s="1"/>
  <c r="AZ322" i="1" s="1"/>
  <c r="P325" i="1"/>
  <c r="V325" i="1" s="1"/>
  <c r="AB325" i="1" s="1"/>
  <c r="AH325" i="1" s="1"/>
  <c r="AN325" i="1" s="1"/>
  <c r="AT325" i="1" s="1"/>
  <c r="AZ325" i="1" s="1"/>
  <c r="J335" i="1"/>
  <c r="P336" i="1"/>
  <c r="V336" i="1" s="1"/>
  <c r="AB336" i="1" s="1"/>
  <c r="AH336" i="1" s="1"/>
  <c r="AN336" i="1" s="1"/>
  <c r="AT336" i="1" s="1"/>
  <c r="AZ336" i="1" s="1"/>
  <c r="J366" i="1"/>
  <c r="P366" i="1" s="1"/>
  <c r="V366" i="1" s="1"/>
  <c r="AB366" i="1" s="1"/>
  <c r="AH366" i="1" s="1"/>
  <c r="AN366" i="1" s="1"/>
  <c r="AT366" i="1" s="1"/>
  <c r="AZ366" i="1" s="1"/>
  <c r="P367" i="1"/>
  <c r="V367" i="1" s="1"/>
  <c r="AB367" i="1" s="1"/>
  <c r="AH367" i="1" s="1"/>
  <c r="AN367" i="1" s="1"/>
  <c r="AT367" i="1" s="1"/>
  <c r="AZ367" i="1" s="1"/>
  <c r="J388" i="1"/>
  <c r="J376" i="1" s="1"/>
  <c r="P376" i="1" s="1"/>
  <c r="V376" i="1" s="1"/>
  <c r="AB376" i="1" s="1"/>
  <c r="AH376" i="1" s="1"/>
  <c r="AN376" i="1" s="1"/>
  <c r="AT376" i="1" s="1"/>
  <c r="AZ376" i="1" s="1"/>
  <c r="P389" i="1"/>
  <c r="V389" i="1" s="1"/>
  <c r="AB389" i="1" s="1"/>
  <c r="AH389" i="1" s="1"/>
  <c r="AN389" i="1" s="1"/>
  <c r="AT389" i="1" s="1"/>
  <c r="AZ389" i="1" s="1"/>
  <c r="J508" i="1"/>
  <c r="P509" i="1"/>
  <c r="V509" i="1" s="1"/>
  <c r="AB509" i="1" s="1"/>
  <c r="AH509" i="1" s="1"/>
  <c r="AN509" i="1" s="1"/>
  <c r="AT509" i="1" s="1"/>
  <c r="AZ509" i="1" s="1"/>
  <c r="I22" i="1"/>
  <c r="O22" i="1" s="1"/>
  <c r="U22" i="1" s="1"/>
  <c r="AA22" i="1" s="1"/>
  <c r="AG22" i="1" s="1"/>
  <c r="AM22" i="1" s="1"/>
  <c r="AS22" i="1" s="1"/>
  <c r="AY22" i="1" s="1"/>
  <c r="O23" i="1"/>
  <c r="U23" i="1" s="1"/>
  <c r="AA23" i="1" s="1"/>
  <c r="AG23" i="1" s="1"/>
  <c r="AM23" i="1" s="1"/>
  <c r="AS23" i="1" s="1"/>
  <c r="AY23" i="1" s="1"/>
  <c r="I31" i="1"/>
  <c r="O31" i="1" s="1"/>
  <c r="U31" i="1" s="1"/>
  <c r="AA31" i="1" s="1"/>
  <c r="AG31" i="1" s="1"/>
  <c r="AM31" i="1" s="1"/>
  <c r="AS31" i="1" s="1"/>
  <c r="AY31" i="1" s="1"/>
  <c r="O32" i="1"/>
  <c r="U32" i="1" s="1"/>
  <c r="AA32" i="1" s="1"/>
  <c r="AG32" i="1" s="1"/>
  <c r="AM32" i="1" s="1"/>
  <c r="AS32" i="1" s="1"/>
  <c r="AY32" i="1" s="1"/>
  <c r="I44" i="1"/>
  <c r="O45" i="1"/>
  <c r="U45" i="1" s="1"/>
  <c r="AA45" i="1" s="1"/>
  <c r="AG45" i="1" s="1"/>
  <c r="AM45" i="1" s="1"/>
  <c r="AS45" i="1" s="1"/>
  <c r="AY45" i="1" s="1"/>
  <c r="I50" i="1"/>
  <c r="O50" i="1" s="1"/>
  <c r="U50" i="1" s="1"/>
  <c r="AA50" i="1" s="1"/>
  <c r="AG50" i="1" s="1"/>
  <c r="AM50" i="1" s="1"/>
  <c r="AS50" i="1" s="1"/>
  <c r="AY50" i="1" s="1"/>
  <c r="O51" i="1"/>
  <c r="U51" i="1" s="1"/>
  <c r="AA51" i="1" s="1"/>
  <c r="AG51" i="1" s="1"/>
  <c r="AM51" i="1" s="1"/>
  <c r="AS51" i="1" s="1"/>
  <c r="AY51" i="1" s="1"/>
  <c r="I62" i="1"/>
  <c r="O62" i="1" s="1"/>
  <c r="U62" i="1" s="1"/>
  <c r="AA62" i="1" s="1"/>
  <c r="AG62" i="1" s="1"/>
  <c r="AM62" i="1" s="1"/>
  <c r="AS62" i="1" s="1"/>
  <c r="AY62" i="1" s="1"/>
  <c r="O63" i="1"/>
  <c r="U63" i="1" s="1"/>
  <c r="AA63" i="1" s="1"/>
  <c r="AG63" i="1" s="1"/>
  <c r="AM63" i="1" s="1"/>
  <c r="AS63" i="1" s="1"/>
  <c r="AY63" i="1" s="1"/>
  <c r="I89" i="1"/>
  <c r="O89" i="1" s="1"/>
  <c r="U89" i="1" s="1"/>
  <c r="AA89" i="1" s="1"/>
  <c r="AG89" i="1" s="1"/>
  <c r="AM89" i="1" s="1"/>
  <c r="AS89" i="1" s="1"/>
  <c r="AY89" i="1" s="1"/>
  <c r="O90" i="1"/>
  <c r="U90" i="1" s="1"/>
  <c r="AA90" i="1" s="1"/>
  <c r="AG90" i="1" s="1"/>
  <c r="AM90" i="1" s="1"/>
  <c r="AS90" i="1" s="1"/>
  <c r="AY90" i="1" s="1"/>
  <c r="I124" i="1"/>
  <c r="O124" i="1" s="1"/>
  <c r="U124" i="1" s="1"/>
  <c r="AA124" i="1" s="1"/>
  <c r="AG124" i="1" s="1"/>
  <c r="AM124" i="1" s="1"/>
  <c r="AS124" i="1" s="1"/>
  <c r="AY124" i="1" s="1"/>
  <c r="O125" i="1"/>
  <c r="U125" i="1" s="1"/>
  <c r="AA125" i="1" s="1"/>
  <c r="AG125" i="1" s="1"/>
  <c r="AM125" i="1" s="1"/>
  <c r="AS125" i="1" s="1"/>
  <c r="AY125" i="1" s="1"/>
  <c r="I130" i="1"/>
  <c r="O130" i="1" s="1"/>
  <c r="U130" i="1" s="1"/>
  <c r="AA130" i="1" s="1"/>
  <c r="AG130" i="1" s="1"/>
  <c r="AM130" i="1" s="1"/>
  <c r="AS130" i="1" s="1"/>
  <c r="AY130" i="1" s="1"/>
  <c r="O131" i="1"/>
  <c r="U131" i="1" s="1"/>
  <c r="AA131" i="1" s="1"/>
  <c r="AG131" i="1" s="1"/>
  <c r="AM131" i="1" s="1"/>
  <c r="AS131" i="1" s="1"/>
  <c r="AY131" i="1" s="1"/>
  <c r="I176" i="1"/>
  <c r="O176" i="1" s="1"/>
  <c r="U176" i="1" s="1"/>
  <c r="AA176" i="1" s="1"/>
  <c r="AG176" i="1" s="1"/>
  <c r="AM176" i="1" s="1"/>
  <c r="AS176" i="1" s="1"/>
  <c r="AY176" i="1" s="1"/>
  <c r="O177" i="1"/>
  <c r="U177" i="1" s="1"/>
  <c r="AA177" i="1" s="1"/>
  <c r="AG177" i="1" s="1"/>
  <c r="AM177" i="1" s="1"/>
  <c r="AS177" i="1" s="1"/>
  <c r="AY177" i="1" s="1"/>
  <c r="I182" i="1"/>
  <c r="O182" i="1" s="1"/>
  <c r="U182" i="1" s="1"/>
  <c r="AA182" i="1" s="1"/>
  <c r="AG182" i="1" s="1"/>
  <c r="AM182" i="1" s="1"/>
  <c r="AS182" i="1" s="1"/>
  <c r="AY182" i="1" s="1"/>
  <c r="O183" i="1"/>
  <c r="U183" i="1" s="1"/>
  <c r="AA183" i="1" s="1"/>
  <c r="AG183" i="1" s="1"/>
  <c r="AM183" i="1" s="1"/>
  <c r="AS183" i="1" s="1"/>
  <c r="AY183" i="1" s="1"/>
  <c r="I188" i="1"/>
  <c r="O188" i="1" s="1"/>
  <c r="U188" i="1" s="1"/>
  <c r="AA188" i="1" s="1"/>
  <c r="AG188" i="1" s="1"/>
  <c r="AM188" i="1" s="1"/>
  <c r="AS188" i="1" s="1"/>
  <c r="AY188" i="1" s="1"/>
  <c r="O189" i="1"/>
  <c r="U189" i="1" s="1"/>
  <c r="AA189" i="1" s="1"/>
  <c r="AG189" i="1" s="1"/>
  <c r="AM189" i="1" s="1"/>
  <c r="AS189" i="1" s="1"/>
  <c r="AY189" i="1" s="1"/>
  <c r="I222" i="1"/>
  <c r="O222" i="1" s="1"/>
  <c r="U222" i="1" s="1"/>
  <c r="AA222" i="1" s="1"/>
  <c r="AG222" i="1" s="1"/>
  <c r="AM222" i="1" s="1"/>
  <c r="AS222" i="1" s="1"/>
  <c r="AY222" i="1" s="1"/>
  <c r="O223" i="1"/>
  <c r="U223" i="1" s="1"/>
  <c r="AA223" i="1" s="1"/>
  <c r="AG223" i="1" s="1"/>
  <c r="AM223" i="1" s="1"/>
  <c r="AS223" i="1" s="1"/>
  <c r="AY223" i="1" s="1"/>
  <c r="I234" i="1"/>
  <c r="O234" i="1" s="1"/>
  <c r="U234" i="1" s="1"/>
  <c r="AA234" i="1" s="1"/>
  <c r="AG234" i="1" s="1"/>
  <c r="AM234" i="1" s="1"/>
  <c r="AS234" i="1" s="1"/>
  <c r="AY234" i="1" s="1"/>
  <c r="O235" i="1"/>
  <c r="U235" i="1" s="1"/>
  <c r="AA235" i="1" s="1"/>
  <c r="AG235" i="1" s="1"/>
  <c r="AM235" i="1" s="1"/>
  <c r="AS235" i="1" s="1"/>
  <c r="AY235" i="1" s="1"/>
  <c r="I247" i="1"/>
  <c r="O247" i="1" s="1"/>
  <c r="U247" i="1" s="1"/>
  <c r="AA247" i="1" s="1"/>
  <c r="AG247" i="1" s="1"/>
  <c r="AM247" i="1" s="1"/>
  <c r="AS247" i="1" s="1"/>
  <c r="AY247" i="1" s="1"/>
  <c r="O248" i="1"/>
  <c r="U248" i="1" s="1"/>
  <c r="AA248" i="1" s="1"/>
  <c r="AG248" i="1" s="1"/>
  <c r="AM248" i="1" s="1"/>
  <c r="AS248" i="1" s="1"/>
  <c r="AY248" i="1" s="1"/>
  <c r="I262" i="1"/>
  <c r="O262" i="1" s="1"/>
  <c r="U262" i="1" s="1"/>
  <c r="AA262" i="1" s="1"/>
  <c r="AG262" i="1" s="1"/>
  <c r="AM262" i="1" s="1"/>
  <c r="AS262" i="1" s="1"/>
  <c r="AY262" i="1" s="1"/>
  <c r="O263" i="1"/>
  <c r="U263" i="1" s="1"/>
  <c r="AA263" i="1" s="1"/>
  <c r="AG263" i="1" s="1"/>
  <c r="AM263" i="1" s="1"/>
  <c r="AS263" i="1" s="1"/>
  <c r="AY263" i="1" s="1"/>
  <c r="I259" i="1"/>
  <c r="O259" i="1" s="1"/>
  <c r="U259" i="1" s="1"/>
  <c r="AA259" i="1" s="1"/>
  <c r="AG259" i="1" s="1"/>
  <c r="AM259" i="1" s="1"/>
  <c r="AS259" i="1" s="1"/>
  <c r="AY259" i="1" s="1"/>
  <c r="O260" i="1"/>
  <c r="U260" i="1" s="1"/>
  <c r="AA260" i="1" s="1"/>
  <c r="AG260" i="1" s="1"/>
  <c r="AM260" i="1" s="1"/>
  <c r="AS260" i="1" s="1"/>
  <c r="AY260" i="1" s="1"/>
  <c r="I269" i="1"/>
  <c r="O269" i="1" s="1"/>
  <c r="U269" i="1" s="1"/>
  <c r="AA269" i="1" s="1"/>
  <c r="AG269" i="1" s="1"/>
  <c r="AM269" i="1" s="1"/>
  <c r="AS269" i="1" s="1"/>
  <c r="AY269" i="1" s="1"/>
  <c r="O270" i="1"/>
  <c r="U270" i="1" s="1"/>
  <c r="AA270" i="1" s="1"/>
  <c r="AG270" i="1" s="1"/>
  <c r="AM270" i="1" s="1"/>
  <c r="AS270" i="1" s="1"/>
  <c r="AY270" i="1" s="1"/>
  <c r="I275" i="1"/>
  <c r="O275" i="1" s="1"/>
  <c r="U275" i="1" s="1"/>
  <c r="AA275" i="1" s="1"/>
  <c r="AG275" i="1" s="1"/>
  <c r="AM275" i="1" s="1"/>
  <c r="AS275" i="1" s="1"/>
  <c r="AY275" i="1" s="1"/>
  <c r="O276" i="1"/>
  <c r="U276" i="1" s="1"/>
  <c r="AA276" i="1" s="1"/>
  <c r="AG276" i="1" s="1"/>
  <c r="AM276" i="1" s="1"/>
  <c r="AS276" i="1" s="1"/>
  <c r="AY276" i="1" s="1"/>
  <c r="I296" i="1"/>
  <c r="O296" i="1" s="1"/>
  <c r="U296" i="1" s="1"/>
  <c r="AA296" i="1" s="1"/>
  <c r="AG296" i="1" s="1"/>
  <c r="AM296" i="1" s="1"/>
  <c r="AS296" i="1" s="1"/>
  <c r="AY296" i="1" s="1"/>
  <c r="O297" i="1"/>
  <c r="U297" i="1" s="1"/>
  <c r="AA297" i="1" s="1"/>
  <c r="AG297" i="1" s="1"/>
  <c r="AM297" i="1" s="1"/>
  <c r="AS297" i="1" s="1"/>
  <c r="AY297" i="1" s="1"/>
  <c r="I308" i="1"/>
  <c r="O308" i="1" s="1"/>
  <c r="U308" i="1" s="1"/>
  <c r="AA308" i="1" s="1"/>
  <c r="AG308" i="1" s="1"/>
  <c r="AM308" i="1" s="1"/>
  <c r="AS308" i="1" s="1"/>
  <c r="AY308" i="1" s="1"/>
  <c r="O309" i="1"/>
  <c r="U309" i="1" s="1"/>
  <c r="AA309" i="1" s="1"/>
  <c r="AG309" i="1" s="1"/>
  <c r="AM309" i="1" s="1"/>
  <c r="AS309" i="1" s="1"/>
  <c r="AY309" i="1" s="1"/>
  <c r="I319" i="1"/>
  <c r="O319" i="1" s="1"/>
  <c r="U319" i="1" s="1"/>
  <c r="AA319" i="1" s="1"/>
  <c r="AG319" i="1" s="1"/>
  <c r="AM319" i="1" s="1"/>
  <c r="AS319" i="1" s="1"/>
  <c r="AY319" i="1" s="1"/>
  <c r="O320" i="1"/>
  <c r="U320" i="1" s="1"/>
  <c r="AA320" i="1" s="1"/>
  <c r="AG320" i="1" s="1"/>
  <c r="AM320" i="1" s="1"/>
  <c r="AS320" i="1" s="1"/>
  <c r="AY320" i="1" s="1"/>
  <c r="I352" i="1"/>
  <c r="O352" i="1" s="1"/>
  <c r="U352" i="1" s="1"/>
  <c r="AA352" i="1" s="1"/>
  <c r="AG352" i="1" s="1"/>
  <c r="AM352" i="1" s="1"/>
  <c r="AS352" i="1" s="1"/>
  <c r="AY352" i="1" s="1"/>
  <c r="O353" i="1"/>
  <c r="U353" i="1" s="1"/>
  <c r="AA353" i="1" s="1"/>
  <c r="AG353" i="1" s="1"/>
  <c r="AM353" i="1" s="1"/>
  <c r="AS353" i="1" s="1"/>
  <c r="AY353" i="1" s="1"/>
  <c r="O383" i="1"/>
  <c r="U383" i="1" s="1"/>
  <c r="AA383" i="1" s="1"/>
  <c r="AG383" i="1" s="1"/>
  <c r="AM383" i="1" s="1"/>
  <c r="AS383" i="1" s="1"/>
  <c r="AY383" i="1" s="1"/>
  <c r="I420" i="1"/>
  <c r="O420" i="1" s="1"/>
  <c r="U420" i="1" s="1"/>
  <c r="AA420" i="1" s="1"/>
  <c r="AG420" i="1" s="1"/>
  <c r="AM420" i="1" s="1"/>
  <c r="AS420" i="1" s="1"/>
  <c r="AY420" i="1" s="1"/>
  <c r="O421" i="1"/>
  <c r="U421" i="1" s="1"/>
  <c r="AA421" i="1" s="1"/>
  <c r="AG421" i="1" s="1"/>
  <c r="AM421" i="1" s="1"/>
  <c r="AS421" i="1" s="1"/>
  <c r="AY421" i="1" s="1"/>
  <c r="I448" i="1"/>
  <c r="O449" i="1"/>
  <c r="U449" i="1" s="1"/>
  <c r="AA449" i="1" s="1"/>
  <c r="AG449" i="1" s="1"/>
  <c r="AM449" i="1" s="1"/>
  <c r="AS449" i="1" s="1"/>
  <c r="AY449" i="1" s="1"/>
  <c r="I513" i="1"/>
  <c r="O514" i="1"/>
  <c r="U514" i="1" s="1"/>
  <c r="AA514" i="1" s="1"/>
  <c r="AG514" i="1" s="1"/>
  <c r="AM514" i="1" s="1"/>
  <c r="AS514" i="1" s="1"/>
  <c r="AY514" i="1" s="1"/>
  <c r="J22" i="1"/>
  <c r="P22" i="1" s="1"/>
  <c r="V22" i="1" s="1"/>
  <c r="AB22" i="1" s="1"/>
  <c r="AH22" i="1" s="1"/>
  <c r="AN22" i="1" s="1"/>
  <c r="AT22" i="1" s="1"/>
  <c r="AZ22" i="1" s="1"/>
  <c r="P23" i="1"/>
  <c r="V23" i="1" s="1"/>
  <c r="AB23" i="1" s="1"/>
  <c r="AH23" i="1" s="1"/>
  <c r="AN23" i="1" s="1"/>
  <c r="AT23" i="1" s="1"/>
  <c r="AZ23" i="1" s="1"/>
  <c r="J31" i="1"/>
  <c r="P31" i="1" s="1"/>
  <c r="V31" i="1" s="1"/>
  <c r="AB31" i="1" s="1"/>
  <c r="AH31" i="1" s="1"/>
  <c r="AN31" i="1" s="1"/>
  <c r="AT31" i="1" s="1"/>
  <c r="AZ31" i="1" s="1"/>
  <c r="P32" i="1"/>
  <c r="V32" i="1" s="1"/>
  <c r="AB32" i="1" s="1"/>
  <c r="AH32" i="1" s="1"/>
  <c r="AN32" i="1" s="1"/>
  <c r="AT32" i="1" s="1"/>
  <c r="AZ32" i="1" s="1"/>
  <c r="J44" i="1"/>
  <c r="P45" i="1"/>
  <c r="V45" i="1" s="1"/>
  <c r="AB45" i="1" s="1"/>
  <c r="AH45" i="1" s="1"/>
  <c r="AN45" i="1" s="1"/>
  <c r="AT45" i="1" s="1"/>
  <c r="AZ45" i="1" s="1"/>
  <c r="J50" i="1"/>
  <c r="P50" i="1" s="1"/>
  <c r="V50" i="1" s="1"/>
  <c r="AB50" i="1" s="1"/>
  <c r="AH50" i="1" s="1"/>
  <c r="AN50" i="1" s="1"/>
  <c r="AT50" i="1" s="1"/>
  <c r="AZ50" i="1" s="1"/>
  <c r="P51" i="1"/>
  <c r="V51" i="1" s="1"/>
  <c r="AB51" i="1" s="1"/>
  <c r="AH51" i="1" s="1"/>
  <c r="AN51" i="1" s="1"/>
  <c r="AT51" i="1" s="1"/>
  <c r="AZ51" i="1" s="1"/>
  <c r="J62" i="1"/>
  <c r="P62" i="1" s="1"/>
  <c r="V62" i="1" s="1"/>
  <c r="AB62" i="1" s="1"/>
  <c r="AH62" i="1" s="1"/>
  <c r="AN62" i="1" s="1"/>
  <c r="AT62" i="1" s="1"/>
  <c r="AZ62" i="1" s="1"/>
  <c r="P63" i="1"/>
  <c r="V63" i="1" s="1"/>
  <c r="AB63" i="1" s="1"/>
  <c r="AH63" i="1" s="1"/>
  <c r="AN63" i="1" s="1"/>
  <c r="AT63" i="1" s="1"/>
  <c r="AZ63" i="1" s="1"/>
  <c r="J89" i="1"/>
  <c r="P89" i="1" s="1"/>
  <c r="V89" i="1" s="1"/>
  <c r="AB89" i="1" s="1"/>
  <c r="AH89" i="1" s="1"/>
  <c r="AN89" i="1" s="1"/>
  <c r="AT89" i="1" s="1"/>
  <c r="AZ89" i="1" s="1"/>
  <c r="P90" i="1"/>
  <c r="V90" i="1" s="1"/>
  <c r="AB90" i="1" s="1"/>
  <c r="AH90" i="1" s="1"/>
  <c r="AN90" i="1" s="1"/>
  <c r="AT90" i="1" s="1"/>
  <c r="AZ90" i="1" s="1"/>
  <c r="J124" i="1"/>
  <c r="P124" i="1" s="1"/>
  <c r="V124" i="1" s="1"/>
  <c r="AB124" i="1" s="1"/>
  <c r="AH124" i="1" s="1"/>
  <c r="AN124" i="1" s="1"/>
  <c r="AT124" i="1" s="1"/>
  <c r="AZ124" i="1" s="1"/>
  <c r="P125" i="1"/>
  <c r="V125" i="1" s="1"/>
  <c r="AB125" i="1" s="1"/>
  <c r="AH125" i="1" s="1"/>
  <c r="AN125" i="1" s="1"/>
  <c r="AT125" i="1" s="1"/>
  <c r="AZ125" i="1" s="1"/>
  <c r="J130" i="1"/>
  <c r="P130" i="1" s="1"/>
  <c r="V130" i="1" s="1"/>
  <c r="AB130" i="1" s="1"/>
  <c r="AH130" i="1" s="1"/>
  <c r="AN130" i="1" s="1"/>
  <c r="AT130" i="1" s="1"/>
  <c r="AZ130" i="1" s="1"/>
  <c r="P131" i="1"/>
  <c r="V131" i="1" s="1"/>
  <c r="AB131" i="1" s="1"/>
  <c r="AH131" i="1" s="1"/>
  <c r="AN131" i="1" s="1"/>
  <c r="AT131" i="1" s="1"/>
  <c r="AZ131" i="1" s="1"/>
  <c r="J176" i="1"/>
  <c r="P176" i="1" s="1"/>
  <c r="V176" i="1" s="1"/>
  <c r="AB176" i="1" s="1"/>
  <c r="AH176" i="1" s="1"/>
  <c r="AN176" i="1" s="1"/>
  <c r="AT176" i="1" s="1"/>
  <c r="AZ176" i="1" s="1"/>
  <c r="P177" i="1"/>
  <c r="V177" i="1" s="1"/>
  <c r="AB177" i="1" s="1"/>
  <c r="AH177" i="1" s="1"/>
  <c r="AN177" i="1" s="1"/>
  <c r="AT177" i="1" s="1"/>
  <c r="AZ177" i="1" s="1"/>
  <c r="J182" i="1"/>
  <c r="P182" i="1" s="1"/>
  <c r="V182" i="1" s="1"/>
  <c r="AB182" i="1" s="1"/>
  <c r="AH182" i="1" s="1"/>
  <c r="AN182" i="1" s="1"/>
  <c r="AT182" i="1" s="1"/>
  <c r="AZ182" i="1" s="1"/>
  <c r="P183" i="1"/>
  <c r="V183" i="1" s="1"/>
  <c r="AB183" i="1" s="1"/>
  <c r="AH183" i="1" s="1"/>
  <c r="AN183" i="1" s="1"/>
  <c r="AT183" i="1" s="1"/>
  <c r="AZ183" i="1" s="1"/>
  <c r="J188" i="1"/>
  <c r="P188" i="1" s="1"/>
  <c r="V188" i="1" s="1"/>
  <c r="AB188" i="1" s="1"/>
  <c r="AH188" i="1" s="1"/>
  <c r="AN188" i="1" s="1"/>
  <c r="AT188" i="1" s="1"/>
  <c r="AZ188" i="1" s="1"/>
  <c r="P189" i="1"/>
  <c r="V189" i="1" s="1"/>
  <c r="AB189" i="1" s="1"/>
  <c r="AH189" i="1" s="1"/>
  <c r="AN189" i="1" s="1"/>
  <c r="AT189" i="1" s="1"/>
  <c r="AZ189" i="1" s="1"/>
  <c r="J222" i="1"/>
  <c r="P222" i="1" s="1"/>
  <c r="V222" i="1" s="1"/>
  <c r="AB222" i="1" s="1"/>
  <c r="AH222" i="1" s="1"/>
  <c r="AN222" i="1" s="1"/>
  <c r="AT222" i="1" s="1"/>
  <c r="AZ222" i="1" s="1"/>
  <c r="P223" i="1"/>
  <c r="V223" i="1" s="1"/>
  <c r="AB223" i="1" s="1"/>
  <c r="AH223" i="1" s="1"/>
  <c r="AN223" i="1" s="1"/>
  <c r="AT223" i="1" s="1"/>
  <c r="AZ223" i="1" s="1"/>
  <c r="J234" i="1"/>
  <c r="P234" i="1" s="1"/>
  <c r="V234" i="1" s="1"/>
  <c r="AB234" i="1" s="1"/>
  <c r="AH234" i="1" s="1"/>
  <c r="AN234" i="1" s="1"/>
  <c r="AT234" i="1" s="1"/>
  <c r="AZ234" i="1" s="1"/>
  <c r="P235" i="1"/>
  <c r="V235" i="1" s="1"/>
  <c r="AB235" i="1" s="1"/>
  <c r="AH235" i="1" s="1"/>
  <c r="AN235" i="1" s="1"/>
  <c r="AT235" i="1" s="1"/>
  <c r="AZ235" i="1" s="1"/>
  <c r="J247" i="1"/>
  <c r="P247" i="1" s="1"/>
  <c r="V247" i="1" s="1"/>
  <c r="AB247" i="1" s="1"/>
  <c r="AH247" i="1" s="1"/>
  <c r="AN247" i="1" s="1"/>
  <c r="AT247" i="1" s="1"/>
  <c r="AZ247" i="1" s="1"/>
  <c r="P248" i="1"/>
  <c r="V248" i="1" s="1"/>
  <c r="AB248" i="1" s="1"/>
  <c r="AH248" i="1" s="1"/>
  <c r="AN248" i="1" s="1"/>
  <c r="AT248" i="1" s="1"/>
  <c r="AZ248" i="1" s="1"/>
  <c r="J262" i="1"/>
  <c r="P262" i="1" s="1"/>
  <c r="V262" i="1" s="1"/>
  <c r="AB262" i="1" s="1"/>
  <c r="AH262" i="1" s="1"/>
  <c r="AN262" i="1" s="1"/>
  <c r="AT262" i="1" s="1"/>
  <c r="AZ262" i="1" s="1"/>
  <c r="P263" i="1"/>
  <c r="V263" i="1" s="1"/>
  <c r="AB263" i="1" s="1"/>
  <c r="AH263" i="1" s="1"/>
  <c r="AN263" i="1" s="1"/>
  <c r="AT263" i="1" s="1"/>
  <c r="AZ263" i="1" s="1"/>
  <c r="J259" i="1"/>
  <c r="P259" i="1" s="1"/>
  <c r="V259" i="1" s="1"/>
  <c r="AB259" i="1" s="1"/>
  <c r="AH259" i="1" s="1"/>
  <c r="AN259" i="1" s="1"/>
  <c r="AT259" i="1" s="1"/>
  <c r="AZ259" i="1" s="1"/>
  <c r="P260" i="1"/>
  <c r="V260" i="1" s="1"/>
  <c r="AB260" i="1" s="1"/>
  <c r="AH260" i="1" s="1"/>
  <c r="AN260" i="1" s="1"/>
  <c r="AT260" i="1" s="1"/>
  <c r="AZ260" i="1" s="1"/>
  <c r="J269" i="1"/>
  <c r="P269" i="1" s="1"/>
  <c r="V269" i="1" s="1"/>
  <c r="AB269" i="1" s="1"/>
  <c r="AH269" i="1" s="1"/>
  <c r="AN269" i="1" s="1"/>
  <c r="AT269" i="1" s="1"/>
  <c r="AZ269" i="1" s="1"/>
  <c r="P270" i="1"/>
  <c r="V270" i="1" s="1"/>
  <c r="AB270" i="1" s="1"/>
  <c r="AH270" i="1" s="1"/>
  <c r="AN270" i="1" s="1"/>
  <c r="AT270" i="1" s="1"/>
  <c r="AZ270" i="1" s="1"/>
  <c r="J275" i="1"/>
  <c r="P275" i="1" s="1"/>
  <c r="V275" i="1" s="1"/>
  <c r="AB275" i="1" s="1"/>
  <c r="AH275" i="1" s="1"/>
  <c r="AN275" i="1" s="1"/>
  <c r="AT275" i="1" s="1"/>
  <c r="AZ275" i="1" s="1"/>
  <c r="P276" i="1"/>
  <c r="V276" i="1" s="1"/>
  <c r="AB276" i="1" s="1"/>
  <c r="AH276" i="1" s="1"/>
  <c r="AN276" i="1" s="1"/>
  <c r="AT276" i="1" s="1"/>
  <c r="AZ276" i="1" s="1"/>
  <c r="J296" i="1"/>
  <c r="P296" i="1" s="1"/>
  <c r="V296" i="1" s="1"/>
  <c r="AB296" i="1" s="1"/>
  <c r="AH296" i="1" s="1"/>
  <c r="AN296" i="1" s="1"/>
  <c r="AT296" i="1" s="1"/>
  <c r="AZ296" i="1" s="1"/>
  <c r="P297" i="1"/>
  <c r="V297" i="1" s="1"/>
  <c r="AB297" i="1" s="1"/>
  <c r="AH297" i="1" s="1"/>
  <c r="AN297" i="1" s="1"/>
  <c r="AT297" i="1" s="1"/>
  <c r="AZ297" i="1" s="1"/>
  <c r="J308" i="1"/>
  <c r="P308" i="1" s="1"/>
  <c r="V308" i="1" s="1"/>
  <c r="AB308" i="1" s="1"/>
  <c r="AH308" i="1" s="1"/>
  <c r="AN308" i="1" s="1"/>
  <c r="AT308" i="1" s="1"/>
  <c r="AZ308" i="1" s="1"/>
  <c r="P309" i="1"/>
  <c r="V309" i="1" s="1"/>
  <c r="AB309" i="1" s="1"/>
  <c r="AH309" i="1" s="1"/>
  <c r="AN309" i="1" s="1"/>
  <c r="AT309" i="1" s="1"/>
  <c r="AZ309" i="1" s="1"/>
  <c r="J319" i="1"/>
  <c r="P319" i="1" s="1"/>
  <c r="V319" i="1" s="1"/>
  <c r="AB319" i="1" s="1"/>
  <c r="AH319" i="1" s="1"/>
  <c r="AN319" i="1" s="1"/>
  <c r="AT319" i="1" s="1"/>
  <c r="AZ319" i="1" s="1"/>
  <c r="P320" i="1"/>
  <c r="V320" i="1" s="1"/>
  <c r="AB320" i="1" s="1"/>
  <c r="AH320" i="1" s="1"/>
  <c r="AN320" i="1" s="1"/>
  <c r="AT320" i="1" s="1"/>
  <c r="AZ320" i="1" s="1"/>
  <c r="J352" i="1"/>
  <c r="P352" i="1" s="1"/>
  <c r="V352" i="1" s="1"/>
  <c r="AB352" i="1" s="1"/>
  <c r="AH352" i="1" s="1"/>
  <c r="AN352" i="1" s="1"/>
  <c r="AT352" i="1" s="1"/>
  <c r="AZ352" i="1" s="1"/>
  <c r="P353" i="1"/>
  <c r="V353" i="1" s="1"/>
  <c r="AB353" i="1" s="1"/>
  <c r="AH353" i="1" s="1"/>
  <c r="AN353" i="1" s="1"/>
  <c r="AT353" i="1" s="1"/>
  <c r="AZ353" i="1" s="1"/>
  <c r="P383" i="1"/>
  <c r="V383" i="1" s="1"/>
  <c r="AB383" i="1" s="1"/>
  <c r="AH383" i="1" s="1"/>
  <c r="AN383" i="1" s="1"/>
  <c r="AT383" i="1" s="1"/>
  <c r="AZ383" i="1" s="1"/>
  <c r="J420" i="1"/>
  <c r="P420" i="1" s="1"/>
  <c r="V420" i="1" s="1"/>
  <c r="AB420" i="1" s="1"/>
  <c r="AH420" i="1" s="1"/>
  <c r="AN420" i="1" s="1"/>
  <c r="AT420" i="1" s="1"/>
  <c r="AZ420" i="1" s="1"/>
  <c r="P421" i="1"/>
  <c r="V421" i="1" s="1"/>
  <c r="AB421" i="1" s="1"/>
  <c r="AH421" i="1" s="1"/>
  <c r="AN421" i="1" s="1"/>
  <c r="AT421" i="1" s="1"/>
  <c r="AZ421" i="1" s="1"/>
  <c r="J448" i="1"/>
  <c r="P449" i="1"/>
  <c r="V449" i="1" s="1"/>
  <c r="AB449" i="1" s="1"/>
  <c r="AH449" i="1" s="1"/>
  <c r="AN449" i="1" s="1"/>
  <c r="AT449" i="1" s="1"/>
  <c r="AZ449" i="1" s="1"/>
  <c r="J513" i="1"/>
  <c r="P514" i="1"/>
  <c r="V514" i="1" s="1"/>
  <c r="AB514" i="1" s="1"/>
  <c r="AH514" i="1" s="1"/>
  <c r="AN514" i="1" s="1"/>
  <c r="AT514" i="1" s="1"/>
  <c r="AZ514" i="1" s="1"/>
  <c r="I19" i="1"/>
  <c r="O19" i="1" s="1"/>
  <c r="U19" i="1" s="1"/>
  <c r="AA19" i="1" s="1"/>
  <c r="AG19" i="1" s="1"/>
  <c r="AM19" i="1" s="1"/>
  <c r="AS19" i="1" s="1"/>
  <c r="AY19" i="1" s="1"/>
  <c r="O20" i="1"/>
  <c r="U20" i="1" s="1"/>
  <c r="AA20" i="1" s="1"/>
  <c r="AG20" i="1" s="1"/>
  <c r="AM20" i="1" s="1"/>
  <c r="AS20" i="1" s="1"/>
  <c r="AY20" i="1" s="1"/>
  <c r="I28" i="1"/>
  <c r="O28" i="1" s="1"/>
  <c r="U28" i="1" s="1"/>
  <c r="AA28" i="1" s="1"/>
  <c r="AG28" i="1" s="1"/>
  <c r="AM28" i="1" s="1"/>
  <c r="AS28" i="1" s="1"/>
  <c r="AY28" i="1" s="1"/>
  <c r="O29" i="1"/>
  <c r="U29" i="1" s="1"/>
  <c r="AA29" i="1" s="1"/>
  <c r="AG29" i="1" s="1"/>
  <c r="AM29" i="1" s="1"/>
  <c r="AS29" i="1" s="1"/>
  <c r="AY29" i="1" s="1"/>
  <c r="I34" i="1"/>
  <c r="O34" i="1" s="1"/>
  <c r="U34" i="1" s="1"/>
  <c r="AA34" i="1" s="1"/>
  <c r="AG34" i="1" s="1"/>
  <c r="AM34" i="1" s="1"/>
  <c r="AS34" i="1" s="1"/>
  <c r="AY34" i="1" s="1"/>
  <c r="O35" i="1"/>
  <c r="U35" i="1" s="1"/>
  <c r="AA35" i="1" s="1"/>
  <c r="AG35" i="1" s="1"/>
  <c r="AM35" i="1" s="1"/>
  <c r="AS35" i="1" s="1"/>
  <c r="AY35" i="1" s="1"/>
  <c r="I47" i="1"/>
  <c r="O47" i="1" s="1"/>
  <c r="U47" i="1" s="1"/>
  <c r="AA47" i="1" s="1"/>
  <c r="AG47" i="1" s="1"/>
  <c r="AM47" i="1" s="1"/>
  <c r="AS47" i="1" s="1"/>
  <c r="AY47" i="1" s="1"/>
  <c r="O48" i="1"/>
  <c r="U48" i="1" s="1"/>
  <c r="AA48" i="1" s="1"/>
  <c r="AG48" i="1" s="1"/>
  <c r="AM48" i="1" s="1"/>
  <c r="AS48" i="1" s="1"/>
  <c r="AY48" i="1" s="1"/>
  <c r="I56" i="1"/>
  <c r="O56" i="1" s="1"/>
  <c r="U56" i="1" s="1"/>
  <c r="AA56" i="1" s="1"/>
  <c r="AG56" i="1" s="1"/>
  <c r="AM56" i="1" s="1"/>
  <c r="AS56" i="1" s="1"/>
  <c r="AY56" i="1" s="1"/>
  <c r="O57" i="1"/>
  <c r="U57" i="1" s="1"/>
  <c r="AA57" i="1" s="1"/>
  <c r="AG57" i="1" s="1"/>
  <c r="AM57" i="1" s="1"/>
  <c r="AS57" i="1" s="1"/>
  <c r="AY57" i="1" s="1"/>
  <c r="I65" i="1"/>
  <c r="O65" i="1" s="1"/>
  <c r="U65" i="1" s="1"/>
  <c r="AA65" i="1" s="1"/>
  <c r="AG65" i="1" s="1"/>
  <c r="AM65" i="1" s="1"/>
  <c r="AS65" i="1" s="1"/>
  <c r="AY65" i="1" s="1"/>
  <c r="O66" i="1"/>
  <c r="U66" i="1" s="1"/>
  <c r="AA66" i="1" s="1"/>
  <c r="AG66" i="1" s="1"/>
  <c r="AM66" i="1" s="1"/>
  <c r="AS66" i="1" s="1"/>
  <c r="AY66" i="1" s="1"/>
  <c r="I86" i="1"/>
  <c r="O86" i="1" s="1"/>
  <c r="U86" i="1" s="1"/>
  <c r="AA86" i="1" s="1"/>
  <c r="AG86" i="1" s="1"/>
  <c r="AM86" i="1" s="1"/>
  <c r="AS86" i="1" s="1"/>
  <c r="AY86" i="1" s="1"/>
  <c r="O87" i="1"/>
  <c r="U87" i="1" s="1"/>
  <c r="AA87" i="1" s="1"/>
  <c r="AG87" i="1" s="1"/>
  <c r="AM87" i="1" s="1"/>
  <c r="AS87" i="1" s="1"/>
  <c r="AY87" i="1" s="1"/>
  <c r="I115" i="1"/>
  <c r="O116" i="1"/>
  <c r="U116" i="1" s="1"/>
  <c r="AA116" i="1" s="1"/>
  <c r="AG116" i="1" s="1"/>
  <c r="AM116" i="1" s="1"/>
  <c r="AS116" i="1" s="1"/>
  <c r="AY116" i="1" s="1"/>
  <c r="I127" i="1"/>
  <c r="O127" i="1" s="1"/>
  <c r="U127" i="1" s="1"/>
  <c r="AA127" i="1" s="1"/>
  <c r="AG127" i="1" s="1"/>
  <c r="AM127" i="1" s="1"/>
  <c r="AS127" i="1" s="1"/>
  <c r="AY127" i="1" s="1"/>
  <c r="O128" i="1"/>
  <c r="U128" i="1" s="1"/>
  <c r="AA128" i="1" s="1"/>
  <c r="AG128" i="1" s="1"/>
  <c r="AM128" i="1" s="1"/>
  <c r="AS128" i="1" s="1"/>
  <c r="AY128" i="1" s="1"/>
  <c r="I173" i="1"/>
  <c r="O173" i="1" s="1"/>
  <c r="U173" i="1" s="1"/>
  <c r="AA173" i="1" s="1"/>
  <c r="AG173" i="1" s="1"/>
  <c r="AM173" i="1" s="1"/>
  <c r="AS173" i="1" s="1"/>
  <c r="AY173" i="1" s="1"/>
  <c r="O174" i="1"/>
  <c r="U174" i="1" s="1"/>
  <c r="AA174" i="1" s="1"/>
  <c r="AG174" i="1" s="1"/>
  <c r="AM174" i="1" s="1"/>
  <c r="AS174" i="1" s="1"/>
  <c r="AY174" i="1" s="1"/>
  <c r="I179" i="1"/>
  <c r="O179" i="1" s="1"/>
  <c r="U179" i="1" s="1"/>
  <c r="AA179" i="1" s="1"/>
  <c r="AG179" i="1" s="1"/>
  <c r="AM179" i="1" s="1"/>
  <c r="AS179" i="1" s="1"/>
  <c r="AY179" i="1" s="1"/>
  <c r="O180" i="1"/>
  <c r="U180" i="1" s="1"/>
  <c r="AA180" i="1" s="1"/>
  <c r="AG180" i="1" s="1"/>
  <c r="AM180" i="1" s="1"/>
  <c r="AS180" i="1" s="1"/>
  <c r="AY180" i="1" s="1"/>
  <c r="I185" i="1"/>
  <c r="O185" i="1" s="1"/>
  <c r="U185" i="1" s="1"/>
  <c r="AA185" i="1" s="1"/>
  <c r="AG185" i="1" s="1"/>
  <c r="AM185" i="1" s="1"/>
  <c r="AS185" i="1" s="1"/>
  <c r="AY185" i="1" s="1"/>
  <c r="O186" i="1"/>
  <c r="U186" i="1" s="1"/>
  <c r="AA186" i="1" s="1"/>
  <c r="AG186" i="1" s="1"/>
  <c r="AM186" i="1" s="1"/>
  <c r="AS186" i="1" s="1"/>
  <c r="AY186" i="1" s="1"/>
  <c r="I219" i="1"/>
  <c r="O219" i="1" s="1"/>
  <c r="U219" i="1" s="1"/>
  <c r="AA219" i="1" s="1"/>
  <c r="AG219" i="1" s="1"/>
  <c r="AM219" i="1" s="1"/>
  <c r="AS219" i="1" s="1"/>
  <c r="AY219" i="1" s="1"/>
  <c r="O220" i="1"/>
  <c r="U220" i="1" s="1"/>
  <c r="AA220" i="1" s="1"/>
  <c r="AG220" i="1" s="1"/>
  <c r="AM220" i="1" s="1"/>
  <c r="AS220" i="1" s="1"/>
  <c r="AY220" i="1" s="1"/>
  <c r="I225" i="1"/>
  <c r="O225" i="1" s="1"/>
  <c r="U225" i="1" s="1"/>
  <c r="AA225" i="1" s="1"/>
  <c r="AG225" i="1" s="1"/>
  <c r="AM225" i="1" s="1"/>
  <c r="AS225" i="1" s="1"/>
  <c r="AY225" i="1" s="1"/>
  <c r="O226" i="1"/>
  <c r="U226" i="1" s="1"/>
  <c r="AA226" i="1" s="1"/>
  <c r="AG226" i="1" s="1"/>
  <c r="AM226" i="1" s="1"/>
  <c r="AS226" i="1" s="1"/>
  <c r="AY226" i="1" s="1"/>
  <c r="I228" i="1"/>
  <c r="O228" i="1" s="1"/>
  <c r="U228" i="1" s="1"/>
  <c r="AA228" i="1" s="1"/>
  <c r="AG228" i="1" s="1"/>
  <c r="AM228" i="1" s="1"/>
  <c r="AS228" i="1" s="1"/>
  <c r="AY228" i="1" s="1"/>
  <c r="O229" i="1"/>
  <c r="U229" i="1" s="1"/>
  <c r="AA229" i="1" s="1"/>
  <c r="AG229" i="1" s="1"/>
  <c r="AM229" i="1" s="1"/>
  <c r="AS229" i="1" s="1"/>
  <c r="AY229" i="1" s="1"/>
  <c r="I250" i="1"/>
  <c r="O250" i="1" s="1"/>
  <c r="U250" i="1" s="1"/>
  <c r="AA250" i="1" s="1"/>
  <c r="AG250" i="1" s="1"/>
  <c r="AM250" i="1" s="1"/>
  <c r="AS250" i="1" s="1"/>
  <c r="AY250" i="1" s="1"/>
  <c r="O251" i="1"/>
  <c r="U251" i="1" s="1"/>
  <c r="AA251" i="1" s="1"/>
  <c r="AG251" i="1" s="1"/>
  <c r="AM251" i="1" s="1"/>
  <c r="AS251" i="1" s="1"/>
  <c r="AY251" i="1" s="1"/>
  <c r="I253" i="1"/>
  <c r="O253" i="1" s="1"/>
  <c r="U253" i="1" s="1"/>
  <c r="AA253" i="1" s="1"/>
  <c r="AG253" i="1" s="1"/>
  <c r="AM253" i="1" s="1"/>
  <c r="AS253" i="1" s="1"/>
  <c r="AY253" i="1" s="1"/>
  <c r="O254" i="1"/>
  <c r="U254" i="1" s="1"/>
  <c r="AA254" i="1" s="1"/>
  <c r="AG254" i="1" s="1"/>
  <c r="AM254" i="1" s="1"/>
  <c r="AS254" i="1" s="1"/>
  <c r="AY254" i="1" s="1"/>
  <c r="I265" i="1"/>
  <c r="O265" i="1" s="1"/>
  <c r="U265" i="1" s="1"/>
  <c r="AA265" i="1" s="1"/>
  <c r="AG265" i="1" s="1"/>
  <c r="AM265" i="1" s="1"/>
  <c r="AS265" i="1" s="1"/>
  <c r="AY265" i="1" s="1"/>
  <c r="O266" i="1"/>
  <c r="U266" i="1" s="1"/>
  <c r="AA266" i="1" s="1"/>
  <c r="AG266" i="1" s="1"/>
  <c r="AM266" i="1" s="1"/>
  <c r="AS266" i="1" s="1"/>
  <c r="AY266" i="1" s="1"/>
  <c r="I272" i="1"/>
  <c r="O272" i="1" s="1"/>
  <c r="U272" i="1" s="1"/>
  <c r="AA272" i="1" s="1"/>
  <c r="AG272" i="1" s="1"/>
  <c r="AM272" i="1" s="1"/>
  <c r="AS272" i="1" s="1"/>
  <c r="AY272" i="1" s="1"/>
  <c r="O273" i="1"/>
  <c r="U273" i="1" s="1"/>
  <c r="AA273" i="1" s="1"/>
  <c r="AG273" i="1" s="1"/>
  <c r="AM273" i="1" s="1"/>
  <c r="AS273" i="1" s="1"/>
  <c r="AY273" i="1" s="1"/>
  <c r="I278" i="1"/>
  <c r="O278" i="1" s="1"/>
  <c r="U278" i="1" s="1"/>
  <c r="AA278" i="1" s="1"/>
  <c r="AG278" i="1" s="1"/>
  <c r="AM278" i="1" s="1"/>
  <c r="AS278" i="1" s="1"/>
  <c r="AY278" i="1" s="1"/>
  <c r="O279" i="1"/>
  <c r="U279" i="1" s="1"/>
  <c r="AA279" i="1" s="1"/>
  <c r="AG279" i="1" s="1"/>
  <c r="AM279" i="1" s="1"/>
  <c r="AS279" i="1" s="1"/>
  <c r="AY279" i="1" s="1"/>
  <c r="I302" i="1"/>
  <c r="O302" i="1" s="1"/>
  <c r="U302" i="1" s="1"/>
  <c r="AA302" i="1" s="1"/>
  <c r="AG302" i="1" s="1"/>
  <c r="AM302" i="1" s="1"/>
  <c r="AS302" i="1" s="1"/>
  <c r="AY302" i="1" s="1"/>
  <c r="O303" i="1"/>
  <c r="U303" i="1" s="1"/>
  <c r="AA303" i="1" s="1"/>
  <c r="AG303" i="1" s="1"/>
  <c r="AM303" i="1" s="1"/>
  <c r="AS303" i="1" s="1"/>
  <c r="AY303" i="1" s="1"/>
  <c r="I322" i="1"/>
  <c r="O322" i="1" s="1"/>
  <c r="U322" i="1" s="1"/>
  <c r="AA322" i="1" s="1"/>
  <c r="AG322" i="1" s="1"/>
  <c r="AM322" i="1" s="1"/>
  <c r="AS322" i="1" s="1"/>
  <c r="AY322" i="1" s="1"/>
  <c r="O325" i="1"/>
  <c r="U325" i="1" s="1"/>
  <c r="AA325" i="1" s="1"/>
  <c r="AG325" i="1" s="1"/>
  <c r="AM325" i="1" s="1"/>
  <c r="AS325" i="1" s="1"/>
  <c r="AY325" i="1" s="1"/>
  <c r="I335" i="1"/>
  <c r="O336" i="1"/>
  <c r="U336" i="1" s="1"/>
  <c r="AA336" i="1" s="1"/>
  <c r="AG336" i="1" s="1"/>
  <c r="AM336" i="1" s="1"/>
  <c r="AS336" i="1" s="1"/>
  <c r="AY336" i="1" s="1"/>
  <c r="I366" i="1"/>
  <c r="O366" i="1" s="1"/>
  <c r="U366" i="1" s="1"/>
  <c r="AA366" i="1" s="1"/>
  <c r="AG366" i="1" s="1"/>
  <c r="AM366" i="1" s="1"/>
  <c r="AS366" i="1" s="1"/>
  <c r="AY366" i="1" s="1"/>
  <c r="O367" i="1"/>
  <c r="U367" i="1" s="1"/>
  <c r="AA367" i="1" s="1"/>
  <c r="AG367" i="1" s="1"/>
  <c r="AM367" i="1" s="1"/>
  <c r="AS367" i="1" s="1"/>
  <c r="AY367" i="1" s="1"/>
  <c r="I388" i="1"/>
  <c r="I376" i="1" s="1"/>
  <c r="O376" i="1" s="1"/>
  <c r="U376" i="1" s="1"/>
  <c r="AA376" i="1" s="1"/>
  <c r="AG376" i="1" s="1"/>
  <c r="AM376" i="1" s="1"/>
  <c r="AS376" i="1" s="1"/>
  <c r="AY376" i="1" s="1"/>
  <c r="O389" i="1"/>
  <c r="U389" i="1" s="1"/>
  <c r="AA389" i="1" s="1"/>
  <c r="AG389" i="1" s="1"/>
  <c r="AM389" i="1" s="1"/>
  <c r="AS389" i="1" s="1"/>
  <c r="AY389" i="1" s="1"/>
  <c r="I508" i="1"/>
  <c r="O509" i="1"/>
  <c r="U509" i="1" s="1"/>
  <c r="AA509" i="1" s="1"/>
  <c r="AG509" i="1" s="1"/>
  <c r="AM509" i="1" s="1"/>
  <c r="AS509" i="1" s="1"/>
  <c r="AY509" i="1" s="1"/>
  <c r="I523" i="1"/>
  <c r="O524" i="1"/>
  <c r="U524" i="1" s="1"/>
  <c r="AA524" i="1" s="1"/>
  <c r="AG524" i="1" s="1"/>
  <c r="AM524" i="1" s="1"/>
  <c r="AS524" i="1" s="1"/>
  <c r="AY524" i="1" s="1"/>
  <c r="J65" i="1"/>
  <c r="P65" i="1" s="1"/>
  <c r="V65" i="1" s="1"/>
  <c r="AB65" i="1" s="1"/>
  <c r="AH65" i="1" s="1"/>
  <c r="AN65" i="1" s="1"/>
  <c r="AT65" i="1" s="1"/>
  <c r="AZ65" i="1" s="1"/>
  <c r="P66" i="1"/>
  <c r="V66" i="1" s="1"/>
  <c r="AB66" i="1" s="1"/>
  <c r="AH66" i="1" s="1"/>
  <c r="AN66" i="1" s="1"/>
  <c r="AT66" i="1" s="1"/>
  <c r="AZ66" i="1" s="1"/>
  <c r="J523" i="1"/>
  <c r="P524" i="1"/>
  <c r="V524" i="1" s="1"/>
  <c r="AB524" i="1" s="1"/>
  <c r="AH524" i="1" s="1"/>
  <c r="AN524" i="1" s="1"/>
  <c r="AT524" i="1" s="1"/>
  <c r="AZ524" i="1" s="1"/>
  <c r="I459" i="1"/>
  <c r="O459" i="1" s="1"/>
  <c r="U459" i="1" s="1"/>
  <c r="AA459" i="1" s="1"/>
  <c r="AG459" i="1" s="1"/>
  <c r="AM459" i="1" s="1"/>
  <c r="AS459" i="1" s="1"/>
  <c r="AY459" i="1" s="1"/>
  <c r="J282" i="1"/>
  <c r="P283" i="1"/>
  <c r="V283" i="1" s="1"/>
  <c r="AB283" i="1" s="1"/>
  <c r="AH283" i="1" s="1"/>
  <c r="AN283" i="1" s="1"/>
  <c r="AT283" i="1" s="1"/>
  <c r="AZ283" i="1" s="1"/>
  <c r="I738" i="1"/>
  <c r="O738" i="1" s="1"/>
  <c r="U738" i="1" s="1"/>
  <c r="AA738" i="1" s="1"/>
  <c r="AG738" i="1" s="1"/>
  <c r="AM738" i="1" s="1"/>
  <c r="AS738" i="1" s="1"/>
  <c r="AY738" i="1" s="1"/>
  <c r="J738" i="1"/>
  <c r="P738" i="1" s="1"/>
  <c r="V738" i="1" s="1"/>
  <c r="AB738" i="1" s="1"/>
  <c r="AH738" i="1" s="1"/>
  <c r="AN738" i="1" s="1"/>
  <c r="AT738" i="1" s="1"/>
  <c r="AZ738" i="1" s="1"/>
  <c r="O423" i="1"/>
  <c r="U423" i="1" s="1"/>
  <c r="AA423" i="1" s="1"/>
  <c r="AG423" i="1" s="1"/>
  <c r="AM423" i="1" s="1"/>
  <c r="AS423" i="1" s="1"/>
  <c r="AY423" i="1" s="1"/>
  <c r="P423" i="1"/>
  <c r="V423" i="1" s="1"/>
  <c r="AB423" i="1" s="1"/>
  <c r="AH423" i="1" s="1"/>
  <c r="AN423" i="1" s="1"/>
  <c r="AT423" i="1" s="1"/>
  <c r="AZ423" i="1" s="1"/>
  <c r="J355" i="1"/>
  <c r="J345" i="1"/>
  <c r="P345" i="1" s="1"/>
  <c r="V345" i="1" s="1"/>
  <c r="AB345" i="1" s="1"/>
  <c r="AH345" i="1" s="1"/>
  <c r="AN345" i="1" s="1"/>
  <c r="AT345" i="1" s="1"/>
  <c r="AZ345" i="1" s="1"/>
  <c r="I355" i="1"/>
  <c r="I345" i="1"/>
  <c r="O345" i="1" s="1"/>
  <c r="U345" i="1" s="1"/>
  <c r="AA345" i="1" s="1"/>
  <c r="AG345" i="1" s="1"/>
  <c r="AM345" i="1" s="1"/>
  <c r="AS345" i="1" s="1"/>
  <c r="AY345" i="1" s="1"/>
  <c r="I145" i="1"/>
  <c r="J502" i="1"/>
  <c r="I396" i="1"/>
  <c r="O396" i="1" s="1"/>
  <c r="U396" i="1" s="1"/>
  <c r="AA396" i="1" s="1"/>
  <c r="AG396" i="1" s="1"/>
  <c r="AM396" i="1" s="1"/>
  <c r="AS396" i="1" s="1"/>
  <c r="AY396" i="1" s="1"/>
  <c r="J396" i="1"/>
  <c r="P396" i="1" s="1"/>
  <c r="V396" i="1" s="1"/>
  <c r="AB396" i="1" s="1"/>
  <c r="AH396" i="1" s="1"/>
  <c r="AN396" i="1" s="1"/>
  <c r="AT396" i="1" s="1"/>
  <c r="AZ396" i="1" s="1"/>
  <c r="J751" i="1"/>
  <c r="P751" i="1" s="1"/>
  <c r="V751" i="1" s="1"/>
  <c r="AB751" i="1" s="1"/>
  <c r="AH751" i="1" s="1"/>
  <c r="AN751" i="1" s="1"/>
  <c r="AT751" i="1" s="1"/>
  <c r="AZ751" i="1" s="1"/>
  <c r="I815" i="1"/>
  <c r="O815" i="1" s="1"/>
  <c r="U815" i="1" s="1"/>
  <c r="AA815" i="1" s="1"/>
  <c r="AG815" i="1" s="1"/>
  <c r="AM815" i="1" s="1"/>
  <c r="AS815" i="1" s="1"/>
  <c r="AY815" i="1" s="1"/>
  <c r="I502" i="1"/>
  <c r="I751" i="1"/>
  <c r="O751" i="1" s="1"/>
  <c r="U751" i="1" s="1"/>
  <c r="AA751" i="1" s="1"/>
  <c r="AG751" i="1" s="1"/>
  <c r="AM751" i="1" s="1"/>
  <c r="AS751" i="1" s="1"/>
  <c r="AY751" i="1" s="1"/>
  <c r="I712" i="1"/>
  <c r="O712" i="1" s="1"/>
  <c r="U712" i="1" s="1"/>
  <c r="AA712" i="1" s="1"/>
  <c r="AG712" i="1" s="1"/>
  <c r="AM712" i="1" s="1"/>
  <c r="AS712" i="1" s="1"/>
  <c r="AY712" i="1" s="1"/>
  <c r="J815" i="1"/>
  <c r="P815" i="1" s="1"/>
  <c r="V815" i="1" s="1"/>
  <c r="AB815" i="1" s="1"/>
  <c r="AH815" i="1" s="1"/>
  <c r="AN815" i="1" s="1"/>
  <c r="AT815" i="1" s="1"/>
  <c r="AZ815" i="1" s="1"/>
  <c r="J145" i="1"/>
  <c r="J161" i="1"/>
  <c r="J712" i="1"/>
  <c r="P712" i="1" s="1"/>
  <c r="V712" i="1" s="1"/>
  <c r="AB712" i="1" s="1"/>
  <c r="AH712" i="1" s="1"/>
  <c r="AN712" i="1" s="1"/>
  <c r="AT712" i="1" s="1"/>
  <c r="AZ712" i="1" s="1"/>
  <c r="I161" i="1"/>
  <c r="I401" i="1"/>
  <c r="O401" i="1" s="1"/>
  <c r="U401" i="1" s="1"/>
  <c r="AA401" i="1" s="1"/>
  <c r="AG401" i="1" s="1"/>
  <c r="AM401" i="1" s="1"/>
  <c r="AS401" i="1" s="1"/>
  <c r="AY401" i="1" s="1"/>
  <c r="O430" i="1"/>
  <c r="U430" i="1" s="1"/>
  <c r="AA430" i="1" s="1"/>
  <c r="AG430" i="1" s="1"/>
  <c r="AM430" i="1" s="1"/>
  <c r="AS430" i="1" s="1"/>
  <c r="AY430" i="1" s="1"/>
  <c r="J401" i="1"/>
  <c r="P401" i="1" s="1"/>
  <c r="V401" i="1" s="1"/>
  <c r="AB401" i="1" s="1"/>
  <c r="AH401" i="1" s="1"/>
  <c r="AN401" i="1" s="1"/>
  <c r="AT401" i="1" s="1"/>
  <c r="AZ401" i="1" s="1"/>
  <c r="P430" i="1"/>
  <c r="V430" i="1" s="1"/>
  <c r="AB430" i="1" s="1"/>
  <c r="AH430" i="1" s="1"/>
  <c r="AN430" i="1" s="1"/>
  <c r="AT430" i="1" s="1"/>
  <c r="AZ430" i="1" s="1"/>
  <c r="H768" i="1"/>
  <c r="H765" i="1"/>
  <c r="H762" i="1"/>
  <c r="H608" i="1"/>
  <c r="H564" i="1"/>
  <c r="H367" i="1"/>
  <c r="H353" i="1"/>
  <c r="H312" i="1"/>
  <c r="H260" i="1"/>
  <c r="H266" i="1"/>
  <c r="O706" i="1" l="1"/>
  <c r="O705" i="1" s="1"/>
  <c r="I705" i="1"/>
  <c r="P706" i="1"/>
  <c r="V706" i="1" s="1"/>
  <c r="J705" i="1"/>
  <c r="U706" i="1"/>
  <c r="O115" i="1"/>
  <c r="U115" i="1" s="1"/>
  <c r="AA115" i="1" s="1"/>
  <c r="AG115" i="1" s="1"/>
  <c r="AM115" i="1" s="1"/>
  <c r="AS115" i="1" s="1"/>
  <c r="AY115" i="1" s="1"/>
  <c r="I107" i="1"/>
  <c r="O107" i="1" s="1"/>
  <c r="U107" i="1" s="1"/>
  <c r="AA107" i="1" s="1"/>
  <c r="AG107" i="1" s="1"/>
  <c r="AM107" i="1" s="1"/>
  <c r="AS107" i="1" s="1"/>
  <c r="AY107" i="1" s="1"/>
  <c r="P115" i="1"/>
  <c r="V115" i="1" s="1"/>
  <c r="AB115" i="1" s="1"/>
  <c r="AH115" i="1" s="1"/>
  <c r="AN115" i="1" s="1"/>
  <c r="AT115" i="1" s="1"/>
  <c r="AZ115" i="1" s="1"/>
  <c r="J107" i="1"/>
  <c r="P107" i="1" s="1"/>
  <c r="V107" i="1" s="1"/>
  <c r="AB107" i="1" s="1"/>
  <c r="AH107" i="1" s="1"/>
  <c r="AN107" i="1" s="1"/>
  <c r="AT107" i="1" s="1"/>
  <c r="AZ107" i="1" s="1"/>
  <c r="P355" i="1"/>
  <c r="V355" i="1" s="1"/>
  <c r="AB355" i="1" s="1"/>
  <c r="AH355" i="1" s="1"/>
  <c r="AN355" i="1" s="1"/>
  <c r="AT355" i="1" s="1"/>
  <c r="AZ355" i="1" s="1"/>
  <c r="J339" i="1"/>
  <c r="P339" i="1" s="1"/>
  <c r="V339" i="1" s="1"/>
  <c r="AB339" i="1" s="1"/>
  <c r="AH339" i="1" s="1"/>
  <c r="AN339" i="1" s="1"/>
  <c r="AT339" i="1" s="1"/>
  <c r="AZ339" i="1" s="1"/>
  <c r="O355" i="1"/>
  <c r="U355" i="1" s="1"/>
  <c r="AA355" i="1" s="1"/>
  <c r="AG355" i="1" s="1"/>
  <c r="AM355" i="1" s="1"/>
  <c r="AS355" i="1" s="1"/>
  <c r="AY355" i="1" s="1"/>
  <c r="I339" i="1"/>
  <c r="O339" i="1" s="1"/>
  <c r="U339" i="1" s="1"/>
  <c r="AA339" i="1" s="1"/>
  <c r="AG339" i="1" s="1"/>
  <c r="AM339" i="1" s="1"/>
  <c r="AS339" i="1" s="1"/>
  <c r="AY339" i="1" s="1"/>
  <c r="I556" i="1"/>
  <c r="O556" i="1" s="1"/>
  <c r="U556" i="1" s="1"/>
  <c r="AA556" i="1" s="1"/>
  <c r="AG556" i="1" s="1"/>
  <c r="AM556" i="1" s="1"/>
  <c r="AS556" i="1" s="1"/>
  <c r="AY556" i="1" s="1"/>
  <c r="J556" i="1"/>
  <c r="P556" i="1" s="1"/>
  <c r="V556" i="1" s="1"/>
  <c r="AB556" i="1" s="1"/>
  <c r="AH556" i="1" s="1"/>
  <c r="AN556" i="1" s="1"/>
  <c r="AT556" i="1" s="1"/>
  <c r="AZ556" i="1" s="1"/>
  <c r="P44" i="1"/>
  <c r="V44" i="1" s="1"/>
  <c r="AB44" i="1" s="1"/>
  <c r="AH44" i="1" s="1"/>
  <c r="AN44" i="1" s="1"/>
  <c r="AT44" i="1" s="1"/>
  <c r="AZ44" i="1" s="1"/>
  <c r="J40" i="1"/>
  <c r="P40" i="1" s="1"/>
  <c r="V40" i="1" s="1"/>
  <c r="AB40" i="1" s="1"/>
  <c r="AH40" i="1" s="1"/>
  <c r="AN40" i="1" s="1"/>
  <c r="AT40" i="1" s="1"/>
  <c r="AZ40" i="1" s="1"/>
  <c r="O44" i="1"/>
  <c r="U44" i="1" s="1"/>
  <c r="AA44" i="1" s="1"/>
  <c r="AG44" i="1" s="1"/>
  <c r="AM44" i="1" s="1"/>
  <c r="AS44" i="1" s="1"/>
  <c r="AY44" i="1" s="1"/>
  <c r="I40" i="1"/>
  <c r="O40" i="1" s="1"/>
  <c r="U40" i="1" s="1"/>
  <c r="AA40" i="1" s="1"/>
  <c r="AG40" i="1" s="1"/>
  <c r="AM40" i="1" s="1"/>
  <c r="AS40" i="1" s="1"/>
  <c r="AY40" i="1" s="1"/>
  <c r="I603" i="1"/>
  <c r="O603" i="1" s="1"/>
  <c r="U603" i="1" s="1"/>
  <c r="AA603" i="1" s="1"/>
  <c r="AG603" i="1" s="1"/>
  <c r="AM603" i="1" s="1"/>
  <c r="AS603" i="1" s="1"/>
  <c r="AY603" i="1" s="1"/>
  <c r="J603" i="1"/>
  <c r="P603" i="1" s="1"/>
  <c r="V603" i="1" s="1"/>
  <c r="AB603" i="1" s="1"/>
  <c r="AH603" i="1" s="1"/>
  <c r="AN603" i="1" s="1"/>
  <c r="AT603" i="1" s="1"/>
  <c r="AZ603" i="1" s="1"/>
  <c r="H259" i="1"/>
  <c r="N259" i="1" s="1"/>
  <c r="T259" i="1" s="1"/>
  <c r="Z259" i="1" s="1"/>
  <c r="AF259" i="1" s="1"/>
  <c r="AL259" i="1" s="1"/>
  <c r="AR259" i="1" s="1"/>
  <c r="AX259" i="1" s="1"/>
  <c r="N260" i="1"/>
  <c r="T260" i="1" s="1"/>
  <c r="Z260" i="1" s="1"/>
  <c r="AF260" i="1" s="1"/>
  <c r="AL260" i="1" s="1"/>
  <c r="AR260" i="1" s="1"/>
  <c r="AX260" i="1" s="1"/>
  <c r="H761" i="1"/>
  <c r="N761" i="1" s="1"/>
  <c r="T761" i="1" s="1"/>
  <c r="Z761" i="1" s="1"/>
  <c r="AF761" i="1" s="1"/>
  <c r="AL761" i="1" s="1"/>
  <c r="AR761" i="1" s="1"/>
  <c r="AX761" i="1" s="1"/>
  <c r="N762" i="1"/>
  <c r="T762" i="1" s="1"/>
  <c r="Z762" i="1" s="1"/>
  <c r="AF762" i="1" s="1"/>
  <c r="AL762" i="1" s="1"/>
  <c r="AR762" i="1" s="1"/>
  <c r="AX762" i="1" s="1"/>
  <c r="J501" i="1"/>
  <c r="P501" i="1" s="1"/>
  <c r="V501" i="1" s="1"/>
  <c r="AB501" i="1" s="1"/>
  <c r="AH501" i="1" s="1"/>
  <c r="AN501" i="1" s="1"/>
  <c r="AT501" i="1" s="1"/>
  <c r="AZ501" i="1" s="1"/>
  <c r="P502" i="1"/>
  <c r="V502" i="1" s="1"/>
  <c r="AB502" i="1" s="1"/>
  <c r="AH502" i="1" s="1"/>
  <c r="AN502" i="1" s="1"/>
  <c r="AT502" i="1" s="1"/>
  <c r="AZ502" i="1" s="1"/>
  <c r="H311" i="1"/>
  <c r="N311" i="1" s="1"/>
  <c r="T311" i="1" s="1"/>
  <c r="Z311" i="1" s="1"/>
  <c r="AF311" i="1" s="1"/>
  <c r="AL311" i="1" s="1"/>
  <c r="AR311" i="1" s="1"/>
  <c r="AX311" i="1" s="1"/>
  <c r="N312" i="1"/>
  <c r="T312" i="1" s="1"/>
  <c r="Z312" i="1" s="1"/>
  <c r="AF312" i="1" s="1"/>
  <c r="AL312" i="1" s="1"/>
  <c r="AR312" i="1" s="1"/>
  <c r="AX312" i="1" s="1"/>
  <c r="H764" i="1"/>
  <c r="N764" i="1" s="1"/>
  <c r="T764" i="1" s="1"/>
  <c r="Z764" i="1" s="1"/>
  <c r="AF764" i="1" s="1"/>
  <c r="AL764" i="1" s="1"/>
  <c r="AR764" i="1" s="1"/>
  <c r="AX764" i="1" s="1"/>
  <c r="N765" i="1"/>
  <c r="T765" i="1" s="1"/>
  <c r="Z765" i="1" s="1"/>
  <c r="AF765" i="1" s="1"/>
  <c r="AL765" i="1" s="1"/>
  <c r="AR765" i="1" s="1"/>
  <c r="AX765" i="1" s="1"/>
  <c r="J160" i="1"/>
  <c r="P160" i="1" s="1"/>
  <c r="V160" i="1" s="1"/>
  <c r="AB160" i="1" s="1"/>
  <c r="AH160" i="1" s="1"/>
  <c r="AN160" i="1" s="1"/>
  <c r="AT160" i="1" s="1"/>
  <c r="AZ160" i="1" s="1"/>
  <c r="P161" i="1"/>
  <c r="V161" i="1" s="1"/>
  <c r="AB161" i="1" s="1"/>
  <c r="AH161" i="1" s="1"/>
  <c r="AN161" i="1" s="1"/>
  <c r="AT161" i="1" s="1"/>
  <c r="AZ161" i="1" s="1"/>
  <c r="I495" i="1"/>
  <c r="O495" i="1" s="1"/>
  <c r="U495" i="1" s="1"/>
  <c r="AA495" i="1" s="1"/>
  <c r="AG495" i="1" s="1"/>
  <c r="AM495" i="1" s="1"/>
  <c r="AS495" i="1" s="1"/>
  <c r="AY495" i="1" s="1"/>
  <c r="O496" i="1"/>
  <c r="U496" i="1" s="1"/>
  <c r="AA496" i="1" s="1"/>
  <c r="AG496" i="1" s="1"/>
  <c r="AM496" i="1" s="1"/>
  <c r="AS496" i="1" s="1"/>
  <c r="AY496" i="1" s="1"/>
  <c r="J598" i="1"/>
  <c r="P598" i="1" s="1"/>
  <c r="V598" i="1" s="1"/>
  <c r="AB598" i="1" s="1"/>
  <c r="AH598" i="1" s="1"/>
  <c r="AN598" i="1" s="1"/>
  <c r="AT598" i="1" s="1"/>
  <c r="AZ598" i="1" s="1"/>
  <c r="P599" i="1"/>
  <c r="V599" i="1" s="1"/>
  <c r="AB599" i="1" s="1"/>
  <c r="AH599" i="1" s="1"/>
  <c r="AN599" i="1" s="1"/>
  <c r="AT599" i="1" s="1"/>
  <c r="AZ599" i="1" s="1"/>
  <c r="H352" i="1"/>
  <c r="N352" i="1" s="1"/>
  <c r="T352" i="1" s="1"/>
  <c r="Z352" i="1" s="1"/>
  <c r="AF352" i="1" s="1"/>
  <c r="AL352" i="1" s="1"/>
  <c r="AR352" i="1" s="1"/>
  <c r="AX352" i="1" s="1"/>
  <c r="N353" i="1"/>
  <c r="T353" i="1" s="1"/>
  <c r="Z353" i="1" s="1"/>
  <c r="AF353" i="1" s="1"/>
  <c r="AL353" i="1" s="1"/>
  <c r="AR353" i="1" s="1"/>
  <c r="AX353" i="1" s="1"/>
  <c r="H563" i="1"/>
  <c r="N563" i="1" s="1"/>
  <c r="T563" i="1" s="1"/>
  <c r="Z563" i="1" s="1"/>
  <c r="AF563" i="1" s="1"/>
  <c r="AL563" i="1" s="1"/>
  <c r="AR563" i="1" s="1"/>
  <c r="AX563" i="1" s="1"/>
  <c r="N564" i="1"/>
  <c r="T564" i="1" s="1"/>
  <c r="Z564" i="1" s="1"/>
  <c r="AF564" i="1" s="1"/>
  <c r="AL564" i="1" s="1"/>
  <c r="AR564" i="1" s="1"/>
  <c r="AX564" i="1" s="1"/>
  <c r="H767" i="1"/>
  <c r="N767" i="1" s="1"/>
  <c r="T767" i="1" s="1"/>
  <c r="Z767" i="1" s="1"/>
  <c r="AF767" i="1" s="1"/>
  <c r="AL767" i="1" s="1"/>
  <c r="AR767" i="1" s="1"/>
  <c r="AX767" i="1" s="1"/>
  <c r="N768" i="1"/>
  <c r="T768" i="1" s="1"/>
  <c r="Z768" i="1" s="1"/>
  <c r="AF768" i="1" s="1"/>
  <c r="AL768" i="1" s="1"/>
  <c r="AR768" i="1" s="1"/>
  <c r="AX768" i="1" s="1"/>
  <c r="J139" i="1"/>
  <c r="P139" i="1" s="1"/>
  <c r="V139" i="1" s="1"/>
  <c r="AB139" i="1" s="1"/>
  <c r="AH139" i="1" s="1"/>
  <c r="AN139" i="1" s="1"/>
  <c r="AT139" i="1" s="1"/>
  <c r="AZ139" i="1" s="1"/>
  <c r="P145" i="1"/>
  <c r="V145" i="1" s="1"/>
  <c r="AB145" i="1" s="1"/>
  <c r="AH145" i="1" s="1"/>
  <c r="AN145" i="1" s="1"/>
  <c r="AT145" i="1" s="1"/>
  <c r="AZ145" i="1" s="1"/>
  <c r="I501" i="1"/>
  <c r="O501" i="1" s="1"/>
  <c r="U501" i="1" s="1"/>
  <c r="AA501" i="1" s="1"/>
  <c r="AG501" i="1" s="1"/>
  <c r="AM501" i="1" s="1"/>
  <c r="AS501" i="1" s="1"/>
  <c r="AY501" i="1" s="1"/>
  <c r="O502" i="1"/>
  <c r="U502" i="1" s="1"/>
  <c r="AA502" i="1" s="1"/>
  <c r="AG502" i="1" s="1"/>
  <c r="AM502" i="1" s="1"/>
  <c r="AS502" i="1" s="1"/>
  <c r="AY502" i="1" s="1"/>
  <c r="J172" i="1"/>
  <c r="P172" i="1" s="1"/>
  <c r="V172" i="1" s="1"/>
  <c r="AB172" i="1" s="1"/>
  <c r="AH172" i="1" s="1"/>
  <c r="AN172" i="1" s="1"/>
  <c r="AT172" i="1" s="1"/>
  <c r="AZ172" i="1" s="1"/>
  <c r="I139" i="1"/>
  <c r="O139" i="1" s="1"/>
  <c r="U139" i="1" s="1"/>
  <c r="AA139" i="1" s="1"/>
  <c r="AG139" i="1" s="1"/>
  <c r="AM139" i="1" s="1"/>
  <c r="AS139" i="1" s="1"/>
  <c r="AY139" i="1" s="1"/>
  <c r="O145" i="1"/>
  <c r="U145" i="1" s="1"/>
  <c r="AA145" i="1" s="1"/>
  <c r="AG145" i="1" s="1"/>
  <c r="AM145" i="1" s="1"/>
  <c r="AS145" i="1" s="1"/>
  <c r="AY145" i="1" s="1"/>
  <c r="H265" i="1"/>
  <c r="N265" i="1" s="1"/>
  <c r="T265" i="1" s="1"/>
  <c r="Z265" i="1" s="1"/>
  <c r="AF265" i="1" s="1"/>
  <c r="AL265" i="1" s="1"/>
  <c r="AR265" i="1" s="1"/>
  <c r="AX265" i="1" s="1"/>
  <c r="N266" i="1"/>
  <c r="T266" i="1" s="1"/>
  <c r="Z266" i="1" s="1"/>
  <c r="AF266" i="1" s="1"/>
  <c r="AL266" i="1" s="1"/>
  <c r="AR266" i="1" s="1"/>
  <c r="AX266" i="1" s="1"/>
  <c r="H366" i="1"/>
  <c r="N366" i="1" s="1"/>
  <c r="T366" i="1" s="1"/>
  <c r="Z366" i="1" s="1"/>
  <c r="AF366" i="1" s="1"/>
  <c r="AL366" i="1" s="1"/>
  <c r="AR366" i="1" s="1"/>
  <c r="AX366" i="1" s="1"/>
  <c r="N367" i="1"/>
  <c r="T367" i="1" s="1"/>
  <c r="Z367" i="1" s="1"/>
  <c r="AF367" i="1" s="1"/>
  <c r="AL367" i="1" s="1"/>
  <c r="AR367" i="1" s="1"/>
  <c r="AX367" i="1" s="1"/>
  <c r="H607" i="1"/>
  <c r="N607" i="1" s="1"/>
  <c r="T607" i="1" s="1"/>
  <c r="Z607" i="1" s="1"/>
  <c r="AF607" i="1" s="1"/>
  <c r="AL607" i="1" s="1"/>
  <c r="AR607" i="1" s="1"/>
  <c r="AX607" i="1" s="1"/>
  <c r="N608" i="1"/>
  <c r="T608" i="1" s="1"/>
  <c r="Z608" i="1" s="1"/>
  <c r="AF608" i="1" s="1"/>
  <c r="AL608" i="1" s="1"/>
  <c r="AR608" i="1" s="1"/>
  <c r="AX608" i="1" s="1"/>
  <c r="I160" i="1"/>
  <c r="O160" i="1" s="1"/>
  <c r="U160" i="1" s="1"/>
  <c r="AA160" i="1" s="1"/>
  <c r="AG160" i="1" s="1"/>
  <c r="AM160" i="1" s="1"/>
  <c r="AS160" i="1" s="1"/>
  <c r="AY160" i="1" s="1"/>
  <c r="O161" i="1"/>
  <c r="U161" i="1" s="1"/>
  <c r="AA161" i="1" s="1"/>
  <c r="AG161" i="1" s="1"/>
  <c r="AM161" i="1" s="1"/>
  <c r="AS161" i="1" s="1"/>
  <c r="AY161" i="1" s="1"/>
  <c r="I212" i="1"/>
  <c r="O212" i="1" s="1"/>
  <c r="U212" i="1" s="1"/>
  <c r="AA212" i="1" s="1"/>
  <c r="AG212" i="1" s="1"/>
  <c r="AM212" i="1" s="1"/>
  <c r="AS212" i="1" s="1"/>
  <c r="AY212" i="1" s="1"/>
  <c r="J212" i="1"/>
  <c r="P212" i="1" s="1"/>
  <c r="V212" i="1" s="1"/>
  <c r="AB212" i="1" s="1"/>
  <c r="AH212" i="1" s="1"/>
  <c r="AN212" i="1" s="1"/>
  <c r="AT212" i="1" s="1"/>
  <c r="AZ212" i="1" s="1"/>
  <c r="J18" i="1"/>
  <c r="P18" i="1" s="1"/>
  <c r="V18" i="1" s="1"/>
  <c r="AB18" i="1" s="1"/>
  <c r="AH18" i="1" s="1"/>
  <c r="AN18" i="1" s="1"/>
  <c r="AT18" i="1" s="1"/>
  <c r="AZ18" i="1" s="1"/>
  <c r="J495" i="1"/>
  <c r="P495" i="1" s="1"/>
  <c r="V495" i="1" s="1"/>
  <c r="AB495" i="1" s="1"/>
  <c r="AH495" i="1" s="1"/>
  <c r="AN495" i="1" s="1"/>
  <c r="AT495" i="1" s="1"/>
  <c r="AZ495" i="1" s="1"/>
  <c r="P496" i="1"/>
  <c r="V496" i="1" s="1"/>
  <c r="AB496" i="1" s="1"/>
  <c r="AH496" i="1" s="1"/>
  <c r="AN496" i="1" s="1"/>
  <c r="AT496" i="1" s="1"/>
  <c r="AZ496" i="1" s="1"/>
  <c r="I598" i="1"/>
  <c r="O598" i="1" s="1"/>
  <c r="U598" i="1" s="1"/>
  <c r="AA598" i="1" s="1"/>
  <c r="AG598" i="1" s="1"/>
  <c r="AM598" i="1" s="1"/>
  <c r="AS598" i="1" s="1"/>
  <c r="AY598" i="1" s="1"/>
  <c r="O599" i="1"/>
  <c r="U599" i="1" s="1"/>
  <c r="AA599" i="1" s="1"/>
  <c r="AG599" i="1" s="1"/>
  <c r="AM599" i="1" s="1"/>
  <c r="AS599" i="1" s="1"/>
  <c r="AY599" i="1" s="1"/>
  <c r="I18" i="1"/>
  <c r="O18" i="1" s="1"/>
  <c r="U18" i="1" s="1"/>
  <c r="AA18" i="1" s="1"/>
  <c r="AG18" i="1" s="1"/>
  <c r="AM18" i="1" s="1"/>
  <c r="AS18" i="1" s="1"/>
  <c r="AY18" i="1" s="1"/>
  <c r="I268" i="1"/>
  <c r="O268" i="1" s="1"/>
  <c r="U268" i="1" s="1"/>
  <c r="AA268" i="1" s="1"/>
  <c r="AG268" i="1" s="1"/>
  <c r="AM268" i="1" s="1"/>
  <c r="AS268" i="1" s="1"/>
  <c r="AY268" i="1" s="1"/>
  <c r="I507" i="1"/>
  <c r="O507" i="1" s="1"/>
  <c r="U507" i="1" s="1"/>
  <c r="AA507" i="1" s="1"/>
  <c r="AG507" i="1" s="1"/>
  <c r="AM507" i="1" s="1"/>
  <c r="AS507" i="1" s="1"/>
  <c r="AY507" i="1" s="1"/>
  <c r="O508" i="1"/>
  <c r="U508" i="1" s="1"/>
  <c r="AA508" i="1" s="1"/>
  <c r="AG508" i="1" s="1"/>
  <c r="AM508" i="1" s="1"/>
  <c r="AS508" i="1" s="1"/>
  <c r="AY508" i="1" s="1"/>
  <c r="O388" i="1"/>
  <c r="U388" i="1" s="1"/>
  <c r="AA388" i="1" s="1"/>
  <c r="AG388" i="1" s="1"/>
  <c r="AM388" i="1" s="1"/>
  <c r="AS388" i="1" s="1"/>
  <c r="AY388" i="1" s="1"/>
  <c r="I334" i="1"/>
  <c r="O334" i="1" s="1"/>
  <c r="U334" i="1" s="1"/>
  <c r="AA334" i="1" s="1"/>
  <c r="AG334" i="1" s="1"/>
  <c r="AM334" i="1" s="1"/>
  <c r="AS334" i="1" s="1"/>
  <c r="AY334" i="1" s="1"/>
  <c r="O335" i="1"/>
  <c r="U335" i="1" s="1"/>
  <c r="AA335" i="1" s="1"/>
  <c r="AG335" i="1" s="1"/>
  <c r="AM335" i="1" s="1"/>
  <c r="AS335" i="1" s="1"/>
  <c r="AY335" i="1" s="1"/>
  <c r="J447" i="1"/>
  <c r="P448" i="1"/>
  <c r="V448" i="1" s="1"/>
  <c r="AB448" i="1" s="1"/>
  <c r="AH448" i="1" s="1"/>
  <c r="AN448" i="1" s="1"/>
  <c r="AT448" i="1" s="1"/>
  <c r="AZ448" i="1" s="1"/>
  <c r="J240" i="1"/>
  <c r="P240" i="1" s="1"/>
  <c r="V240" i="1" s="1"/>
  <c r="AB240" i="1" s="1"/>
  <c r="AH240" i="1" s="1"/>
  <c r="AN240" i="1" s="1"/>
  <c r="AT240" i="1" s="1"/>
  <c r="AZ240" i="1" s="1"/>
  <c r="J295" i="1"/>
  <c r="P295" i="1" s="1"/>
  <c r="V295" i="1" s="1"/>
  <c r="AB295" i="1" s="1"/>
  <c r="AH295" i="1" s="1"/>
  <c r="AN295" i="1" s="1"/>
  <c r="AT295" i="1" s="1"/>
  <c r="AZ295" i="1" s="1"/>
  <c r="I172" i="1"/>
  <c r="O172" i="1" s="1"/>
  <c r="U172" i="1" s="1"/>
  <c r="AA172" i="1" s="1"/>
  <c r="AG172" i="1" s="1"/>
  <c r="AM172" i="1" s="1"/>
  <c r="AS172" i="1" s="1"/>
  <c r="AY172" i="1" s="1"/>
  <c r="I240" i="1"/>
  <c r="O240" i="1" s="1"/>
  <c r="U240" i="1" s="1"/>
  <c r="AA240" i="1" s="1"/>
  <c r="AG240" i="1" s="1"/>
  <c r="AM240" i="1" s="1"/>
  <c r="AS240" i="1" s="1"/>
  <c r="AY240" i="1" s="1"/>
  <c r="I295" i="1"/>
  <c r="O295" i="1" s="1"/>
  <c r="U295" i="1" s="1"/>
  <c r="AA295" i="1" s="1"/>
  <c r="AG295" i="1" s="1"/>
  <c r="AM295" i="1" s="1"/>
  <c r="AS295" i="1" s="1"/>
  <c r="AY295" i="1" s="1"/>
  <c r="J522" i="1"/>
  <c r="P522" i="1" s="1"/>
  <c r="V522" i="1" s="1"/>
  <c r="AB522" i="1" s="1"/>
  <c r="AH522" i="1" s="1"/>
  <c r="AN522" i="1" s="1"/>
  <c r="AT522" i="1" s="1"/>
  <c r="AZ522" i="1" s="1"/>
  <c r="P523" i="1"/>
  <c r="V523" i="1" s="1"/>
  <c r="AB523" i="1" s="1"/>
  <c r="AH523" i="1" s="1"/>
  <c r="AN523" i="1" s="1"/>
  <c r="AT523" i="1" s="1"/>
  <c r="AZ523" i="1" s="1"/>
  <c r="I522" i="1"/>
  <c r="O522" i="1" s="1"/>
  <c r="U522" i="1" s="1"/>
  <c r="AA522" i="1" s="1"/>
  <c r="AG522" i="1" s="1"/>
  <c r="AM522" i="1" s="1"/>
  <c r="AS522" i="1" s="1"/>
  <c r="AY522" i="1" s="1"/>
  <c r="O523" i="1"/>
  <c r="U523" i="1" s="1"/>
  <c r="AA523" i="1" s="1"/>
  <c r="AG523" i="1" s="1"/>
  <c r="AM523" i="1" s="1"/>
  <c r="AS523" i="1" s="1"/>
  <c r="AY523" i="1" s="1"/>
  <c r="J512" i="1"/>
  <c r="P512" i="1" s="1"/>
  <c r="V512" i="1" s="1"/>
  <c r="AB512" i="1" s="1"/>
  <c r="AH512" i="1" s="1"/>
  <c r="AN512" i="1" s="1"/>
  <c r="AT512" i="1" s="1"/>
  <c r="AZ512" i="1" s="1"/>
  <c r="P513" i="1"/>
  <c r="V513" i="1" s="1"/>
  <c r="AB513" i="1" s="1"/>
  <c r="AH513" i="1" s="1"/>
  <c r="AN513" i="1" s="1"/>
  <c r="AT513" i="1" s="1"/>
  <c r="AZ513" i="1" s="1"/>
  <c r="I447" i="1"/>
  <c r="O448" i="1"/>
  <c r="U448" i="1" s="1"/>
  <c r="AA448" i="1" s="1"/>
  <c r="AG448" i="1" s="1"/>
  <c r="AM448" i="1" s="1"/>
  <c r="AS448" i="1" s="1"/>
  <c r="AY448" i="1" s="1"/>
  <c r="J507" i="1"/>
  <c r="P507" i="1" s="1"/>
  <c r="V507" i="1" s="1"/>
  <c r="AB507" i="1" s="1"/>
  <c r="AH507" i="1" s="1"/>
  <c r="AN507" i="1" s="1"/>
  <c r="AT507" i="1" s="1"/>
  <c r="AZ507" i="1" s="1"/>
  <c r="P508" i="1"/>
  <c r="V508" i="1" s="1"/>
  <c r="AB508" i="1" s="1"/>
  <c r="AH508" i="1" s="1"/>
  <c r="AN508" i="1" s="1"/>
  <c r="AT508" i="1" s="1"/>
  <c r="AZ508" i="1" s="1"/>
  <c r="P388" i="1"/>
  <c r="V388" i="1" s="1"/>
  <c r="AB388" i="1" s="1"/>
  <c r="AH388" i="1" s="1"/>
  <c r="AN388" i="1" s="1"/>
  <c r="AT388" i="1" s="1"/>
  <c r="AZ388" i="1" s="1"/>
  <c r="J334" i="1"/>
  <c r="P334" i="1" s="1"/>
  <c r="V334" i="1" s="1"/>
  <c r="AB334" i="1" s="1"/>
  <c r="AH334" i="1" s="1"/>
  <c r="AN334" i="1" s="1"/>
  <c r="AT334" i="1" s="1"/>
  <c r="AZ334" i="1" s="1"/>
  <c r="P335" i="1"/>
  <c r="V335" i="1" s="1"/>
  <c r="AB335" i="1" s="1"/>
  <c r="AH335" i="1" s="1"/>
  <c r="AN335" i="1" s="1"/>
  <c r="AT335" i="1" s="1"/>
  <c r="AZ335" i="1" s="1"/>
  <c r="J268" i="1"/>
  <c r="P268" i="1" s="1"/>
  <c r="V268" i="1" s="1"/>
  <c r="AB268" i="1" s="1"/>
  <c r="AH268" i="1" s="1"/>
  <c r="AN268" i="1" s="1"/>
  <c r="AT268" i="1" s="1"/>
  <c r="AZ268" i="1" s="1"/>
  <c r="J281" i="1"/>
  <c r="P281" i="1" s="1"/>
  <c r="V281" i="1" s="1"/>
  <c r="AB281" i="1" s="1"/>
  <c r="AH281" i="1" s="1"/>
  <c r="AN281" i="1" s="1"/>
  <c r="AT281" i="1" s="1"/>
  <c r="AZ281" i="1" s="1"/>
  <c r="P282" i="1"/>
  <c r="V282" i="1" s="1"/>
  <c r="AB282" i="1" s="1"/>
  <c r="AH282" i="1" s="1"/>
  <c r="AN282" i="1" s="1"/>
  <c r="AT282" i="1" s="1"/>
  <c r="AZ282" i="1" s="1"/>
  <c r="I512" i="1"/>
  <c r="O512" i="1" s="1"/>
  <c r="U512" i="1" s="1"/>
  <c r="AA512" i="1" s="1"/>
  <c r="AG512" i="1" s="1"/>
  <c r="AM512" i="1" s="1"/>
  <c r="AS512" i="1" s="1"/>
  <c r="AY512" i="1" s="1"/>
  <c r="O513" i="1"/>
  <c r="U513" i="1" s="1"/>
  <c r="AA513" i="1" s="1"/>
  <c r="AG513" i="1" s="1"/>
  <c r="AM513" i="1" s="1"/>
  <c r="AS513" i="1" s="1"/>
  <c r="AY513" i="1" s="1"/>
  <c r="I395" i="1"/>
  <c r="O395" i="1" s="1"/>
  <c r="U395" i="1" s="1"/>
  <c r="AA395" i="1" s="1"/>
  <c r="AG395" i="1" s="1"/>
  <c r="AM395" i="1" s="1"/>
  <c r="AS395" i="1" s="1"/>
  <c r="AY395" i="1" s="1"/>
  <c r="J395" i="1"/>
  <c r="P395" i="1" s="1"/>
  <c r="V395" i="1" s="1"/>
  <c r="AB395" i="1" s="1"/>
  <c r="AH395" i="1" s="1"/>
  <c r="AN395" i="1" s="1"/>
  <c r="AT395" i="1" s="1"/>
  <c r="AZ395" i="1" s="1"/>
  <c r="I416" i="1"/>
  <c r="J416" i="1"/>
  <c r="P705" i="1" l="1"/>
  <c r="AB706" i="1"/>
  <c r="V705" i="1"/>
  <c r="AA706" i="1"/>
  <c r="U705" i="1"/>
  <c r="P447" i="1"/>
  <c r="V447" i="1" s="1"/>
  <c r="AB447" i="1" s="1"/>
  <c r="AH447" i="1" s="1"/>
  <c r="AN447" i="1" s="1"/>
  <c r="AT447" i="1" s="1"/>
  <c r="AZ447" i="1" s="1"/>
  <c r="J415" i="1"/>
  <c r="P415" i="1" s="1"/>
  <c r="V415" i="1" s="1"/>
  <c r="AB415" i="1" s="1"/>
  <c r="AH415" i="1" s="1"/>
  <c r="AN415" i="1" s="1"/>
  <c r="AT415" i="1" s="1"/>
  <c r="AZ415" i="1" s="1"/>
  <c r="O447" i="1"/>
  <c r="U447" i="1" s="1"/>
  <c r="AA447" i="1" s="1"/>
  <c r="AG447" i="1" s="1"/>
  <c r="AM447" i="1" s="1"/>
  <c r="AS447" i="1" s="1"/>
  <c r="AY447" i="1" s="1"/>
  <c r="I415" i="1"/>
  <c r="O415" i="1" s="1"/>
  <c r="U415" i="1" s="1"/>
  <c r="AA415" i="1" s="1"/>
  <c r="AG415" i="1" s="1"/>
  <c r="AM415" i="1" s="1"/>
  <c r="AS415" i="1" s="1"/>
  <c r="AY415" i="1" s="1"/>
  <c r="I211" i="1"/>
  <c r="O211" i="1" s="1"/>
  <c r="U211" i="1" s="1"/>
  <c r="AA211" i="1" s="1"/>
  <c r="AG211" i="1" s="1"/>
  <c r="AM211" i="1" s="1"/>
  <c r="AS211" i="1" s="1"/>
  <c r="AY211" i="1" s="1"/>
  <c r="J500" i="1"/>
  <c r="P500" i="1" s="1"/>
  <c r="V500" i="1" s="1"/>
  <c r="AB500" i="1" s="1"/>
  <c r="AH500" i="1" s="1"/>
  <c r="AN500" i="1" s="1"/>
  <c r="AT500" i="1" s="1"/>
  <c r="AZ500" i="1" s="1"/>
  <c r="P416" i="1"/>
  <c r="V416" i="1" s="1"/>
  <c r="AB416" i="1" s="1"/>
  <c r="AH416" i="1" s="1"/>
  <c r="AN416" i="1" s="1"/>
  <c r="AT416" i="1" s="1"/>
  <c r="AZ416" i="1" s="1"/>
  <c r="I17" i="1"/>
  <c r="O17" i="1" s="1"/>
  <c r="U17" i="1" s="1"/>
  <c r="AA17" i="1" s="1"/>
  <c r="AG17" i="1" s="1"/>
  <c r="AM17" i="1" s="1"/>
  <c r="AS17" i="1" s="1"/>
  <c r="AY17" i="1" s="1"/>
  <c r="O416" i="1"/>
  <c r="U416" i="1" s="1"/>
  <c r="AA416" i="1" s="1"/>
  <c r="AG416" i="1" s="1"/>
  <c r="AM416" i="1" s="1"/>
  <c r="AS416" i="1" s="1"/>
  <c r="AY416" i="1" s="1"/>
  <c r="J211" i="1"/>
  <c r="P211" i="1" s="1"/>
  <c r="V211" i="1" s="1"/>
  <c r="AB211" i="1" s="1"/>
  <c r="AH211" i="1" s="1"/>
  <c r="AN211" i="1" s="1"/>
  <c r="AT211" i="1" s="1"/>
  <c r="AZ211" i="1" s="1"/>
  <c r="J17" i="1"/>
  <c r="P17" i="1" s="1"/>
  <c r="V17" i="1" s="1"/>
  <c r="AB17" i="1" s="1"/>
  <c r="AH17" i="1" s="1"/>
  <c r="AN17" i="1" s="1"/>
  <c r="AT17" i="1" s="1"/>
  <c r="AZ17" i="1" s="1"/>
  <c r="I500" i="1"/>
  <c r="O500" i="1" s="1"/>
  <c r="U500" i="1" s="1"/>
  <c r="AA500" i="1" s="1"/>
  <c r="AG500" i="1" s="1"/>
  <c r="AM500" i="1" s="1"/>
  <c r="AS500" i="1" s="1"/>
  <c r="AY500" i="1" s="1"/>
  <c r="AG706" i="1" l="1"/>
  <c r="AM706" i="1" s="1"/>
  <c r="AS706" i="1" s="1"/>
  <c r="AY706" i="1" s="1"/>
  <c r="AA705" i="1"/>
  <c r="AG705" i="1" s="1"/>
  <c r="AM705" i="1" s="1"/>
  <c r="AS705" i="1" s="1"/>
  <c r="AY705" i="1" s="1"/>
  <c r="AH706" i="1"/>
  <c r="AN706" i="1" s="1"/>
  <c r="AT706" i="1" s="1"/>
  <c r="AZ706" i="1" s="1"/>
  <c r="AB705" i="1"/>
  <c r="AH705" i="1" s="1"/>
  <c r="AN705" i="1" s="1"/>
  <c r="AT705" i="1" s="1"/>
  <c r="AZ705" i="1" s="1"/>
  <c r="N423" i="1"/>
  <c r="T423" i="1" s="1"/>
  <c r="Z423" i="1" s="1"/>
  <c r="AF423" i="1" s="1"/>
  <c r="AL423" i="1" s="1"/>
  <c r="AR423" i="1" s="1"/>
  <c r="AX423" i="1" s="1"/>
  <c r="I16" i="1"/>
  <c r="J16" i="1"/>
  <c r="N430" i="1" l="1"/>
  <c r="T430" i="1" s="1"/>
  <c r="Z430" i="1" s="1"/>
  <c r="AF430" i="1" s="1"/>
  <c r="AL430" i="1" s="1"/>
  <c r="AR430" i="1" s="1"/>
  <c r="AX430" i="1" s="1"/>
  <c r="J838" i="1"/>
  <c r="P838" i="1" s="1"/>
  <c r="V838" i="1" s="1"/>
  <c r="AB838" i="1" s="1"/>
  <c r="AH838" i="1" s="1"/>
  <c r="AN838" i="1" s="1"/>
  <c r="AT838" i="1" s="1"/>
  <c r="AZ838" i="1" s="1"/>
  <c r="P16" i="1"/>
  <c r="V16" i="1" s="1"/>
  <c r="AB16" i="1" s="1"/>
  <c r="AH16" i="1" s="1"/>
  <c r="AN16" i="1" s="1"/>
  <c r="AT16" i="1" s="1"/>
  <c r="AZ16" i="1" s="1"/>
  <c r="I838" i="1"/>
  <c r="O838" i="1" s="1"/>
  <c r="U838" i="1" s="1"/>
  <c r="AA838" i="1" s="1"/>
  <c r="AG838" i="1" s="1"/>
  <c r="AM838" i="1" s="1"/>
  <c r="AS838" i="1" s="1"/>
  <c r="AY838" i="1" s="1"/>
  <c r="O16" i="1"/>
  <c r="U16" i="1" s="1"/>
  <c r="AA16" i="1" s="1"/>
  <c r="AG16" i="1" s="1"/>
  <c r="AM16" i="1" s="1"/>
  <c r="AS16" i="1" s="1"/>
  <c r="AY16" i="1" s="1"/>
  <c r="H131" i="1"/>
  <c r="H128" i="1"/>
  <c r="H113" i="1"/>
  <c r="H108" i="1" s="1"/>
  <c r="N108" i="1" s="1"/>
  <c r="T108" i="1" s="1"/>
  <c r="Z108" i="1" s="1"/>
  <c r="AF108" i="1" s="1"/>
  <c r="AL108" i="1" s="1"/>
  <c r="AR108" i="1" s="1"/>
  <c r="AX108" i="1" s="1"/>
  <c r="H66" i="1"/>
  <c r="H32" i="1"/>
  <c r="H383" i="1"/>
  <c r="N383" i="1" l="1"/>
  <c r="T383" i="1" s="1"/>
  <c r="Z383" i="1" s="1"/>
  <c r="AF383" i="1" s="1"/>
  <c r="AL383" i="1" s="1"/>
  <c r="AR383" i="1" s="1"/>
  <c r="AX383" i="1" s="1"/>
  <c r="H382" i="1"/>
  <c r="N382" i="1" s="1"/>
  <c r="T382" i="1" s="1"/>
  <c r="Z382" i="1" s="1"/>
  <c r="AF382" i="1" s="1"/>
  <c r="AL382" i="1" s="1"/>
  <c r="AR382" i="1" s="1"/>
  <c r="AX382" i="1" s="1"/>
  <c r="H130" i="1"/>
  <c r="N130" i="1" s="1"/>
  <c r="T130" i="1" s="1"/>
  <c r="Z130" i="1" s="1"/>
  <c r="AF130" i="1" s="1"/>
  <c r="AL130" i="1" s="1"/>
  <c r="AR130" i="1" s="1"/>
  <c r="AX130" i="1" s="1"/>
  <c r="N131" i="1"/>
  <c r="T131" i="1" s="1"/>
  <c r="Z131" i="1" s="1"/>
  <c r="AF131" i="1" s="1"/>
  <c r="AL131" i="1" s="1"/>
  <c r="AR131" i="1" s="1"/>
  <c r="AX131" i="1" s="1"/>
  <c r="H65" i="1"/>
  <c r="N65" i="1" s="1"/>
  <c r="T65" i="1" s="1"/>
  <c r="Z65" i="1" s="1"/>
  <c r="AF65" i="1" s="1"/>
  <c r="AL65" i="1" s="1"/>
  <c r="AR65" i="1" s="1"/>
  <c r="AX65" i="1" s="1"/>
  <c r="N66" i="1"/>
  <c r="T66" i="1" s="1"/>
  <c r="Z66" i="1" s="1"/>
  <c r="AF66" i="1" s="1"/>
  <c r="AL66" i="1" s="1"/>
  <c r="AR66" i="1" s="1"/>
  <c r="AX66" i="1" s="1"/>
  <c r="H127" i="1"/>
  <c r="N127" i="1" s="1"/>
  <c r="T127" i="1" s="1"/>
  <c r="Z127" i="1" s="1"/>
  <c r="AF127" i="1" s="1"/>
  <c r="AL127" i="1" s="1"/>
  <c r="AR127" i="1" s="1"/>
  <c r="AX127" i="1" s="1"/>
  <c r="N128" i="1"/>
  <c r="T128" i="1" s="1"/>
  <c r="Z128" i="1" s="1"/>
  <c r="AF128" i="1" s="1"/>
  <c r="AL128" i="1" s="1"/>
  <c r="AR128" i="1" s="1"/>
  <c r="AX128" i="1" s="1"/>
  <c r="H31" i="1"/>
  <c r="N31" i="1" s="1"/>
  <c r="T31" i="1" s="1"/>
  <c r="Z31" i="1" s="1"/>
  <c r="AF31" i="1" s="1"/>
  <c r="AL31" i="1" s="1"/>
  <c r="AR31" i="1" s="1"/>
  <c r="AX31" i="1" s="1"/>
  <c r="N32" i="1"/>
  <c r="T32" i="1" s="1"/>
  <c r="Z32" i="1" s="1"/>
  <c r="AF32" i="1" s="1"/>
  <c r="AL32" i="1" s="1"/>
  <c r="AR32" i="1" s="1"/>
  <c r="AX32" i="1" s="1"/>
  <c r="N113" i="1"/>
  <c r="T113" i="1" s="1"/>
  <c r="Z113" i="1" s="1"/>
  <c r="AF113" i="1" s="1"/>
  <c r="AL113" i="1" s="1"/>
  <c r="AR113" i="1" s="1"/>
  <c r="AX113" i="1" s="1"/>
  <c r="H743" i="1"/>
  <c r="N743" i="1" s="1"/>
  <c r="T743" i="1" s="1"/>
  <c r="Z743" i="1" s="1"/>
  <c r="AF743" i="1" s="1"/>
  <c r="AL743" i="1" s="1"/>
  <c r="AR743" i="1" s="1"/>
  <c r="AX743" i="1" s="1"/>
  <c r="H164" i="1" l="1"/>
  <c r="N164" i="1" s="1"/>
  <c r="T164" i="1" s="1"/>
  <c r="Z164" i="1" s="1"/>
  <c r="AF164" i="1" s="1"/>
  <c r="AL164" i="1" s="1"/>
  <c r="AR164" i="1" s="1"/>
  <c r="AX164" i="1" s="1"/>
  <c r="H90" i="1"/>
  <c r="H57" i="1"/>
  <c r="H56" i="1" l="1"/>
  <c r="N56" i="1" s="1"/>
  <c r="T56" i="1" s="1"/>
  <c r="Z56" i="1" s="1"/>
  <c r="AF56" i="1" s="1"/>
  <c r="AL56" i="1" s="1"/>
  <c r="AR56" i="1" s="1"/>
  <c r="AX56" i="1" s="1"/>
  <c r="N57" i="1"/>
  <c r="T57" i="1" s="1"/>
  <c r="Z57" i="1" s="1"/>
  <c r="AF57" i="1" s="1"/>
  <c r="AL57" i="1" s="1"/>
  <c r="AR57" i="1" s="1"/>
  <c r="AX57" i="1" s="1"/>
  <c r="H89" i="1"/>
  <c r="N89" i="1" s="1"/>
  <c r="T89" i="1" s="1"/>
  <c r="Z89" i="1" s="1"/>
  <c r="AF89" i="1" s="1"/>
  <c r="AL89" i="1" s="1"/>
  <c r="AR89" i="1" s="1"/>
  <c r="AX89" i="1" s="1"/>
  <c r="N90" i="1"/>
  <c r="T90" i="1" s="1"/>
  <c r="Z90" i="1" s="1"/>
  <c r="AF90" i="1" s="1"/>
  <c r="AL90" i="1" s="1"/>
  <c r="AR90" i="1" s="1"/>
  <c r="AX90" i="1" s="1"/>
  <c r="H736" i="1"/>
  <c r="N736" i="1" s="1"/>
  <c r="T736" i="1" s="1"/>
  <c r="Z736" i="1" s="1"/>
  <c r="AF736" i="1" s="1"/>
  <c r="AL736" i="1" s="1"/>
  <c r="AR736" i="1" s="1"/>
  <c r="AX736" i="1" s="1"/>
  <c r="H719" i="1"/>
  <c r="N719" i="1" s="1"/>
  <c r="T719" i="1" s="1"/>
  <c r="Z719" i="1" s="1"/>
  <c r="AF719" i="1" s="1"/>
  <c r="AL719" i="1" s="1"/>
  <c r="AR719" i="1" s="1"/>
  <c r="AX719" i="1" s="1"/>
  <c r="H611" i="1"/>
  <c r="N611" i="1" s="1"/>
  <c r="T611" i="1" s="1"/>
  <c r="Z611" i="1" s="1"/>
  <c r="AF611" i="1" s="1"/>
  <c r="AL611" i="1" s="1"/>
  <c r="AR611" i="1" s="1"/>
  <c r="AX611" i="1" s="1"/>
  <c r="H610" i="1" l="1"/>
  <c r="N610" i="1" s="1"/>
  <c r="T610" i="1" s="1"/>
  <c r="Z610" i="1" s="1"/>
  <c r="AF610" i="1" s="1"/>
  <c r="AL610" i="1" s="1"/>
  <c r="AR610" i="1" s="1"/>
  <c r="AX610" i="1" s="1"/>
  <c r="H735" i="1"/>
  <c r="N735" i="1" s="1"/>
  <c r="T735" i="1" s="1"/>
  <c r="Z735" i="1" s="1"/>
  <c r="AF735" i="1" s="1"/>
  <c r="AL735" i="1" s="1"/>
  <c r="AR735" i="1" s="1"/>
  <c r="AX735" i="1" s="1"/>
  <c r="H574" i="1"/>
  <c r="N574" i="1" s="1"/>
  <c r="T574" i="1" s="1"/>
  <c r="Z574" i="1" s="1"/>
  <c r="AF574" i="1" s="1"/>
  <c r="AL574" i="1" s="1"/>
  <c r="AR574" i="1" s="1"/>
  <c r="AX574" i="1" s="1"/>
  <c r="H309" i="1"/>
  <c r="N309" i="1" s="1"/>
  <c r="T309" i="1" s="1"/>
  <c r="Z309" i="1" s="1"/>
  <c r="AF309" i="1" s="1"/>
  <c r="AL309" i="1" s="1"/>
  <c r="AR309" i="1" s="1"/>
  <c r="AX309" i="1" s="1"/>
  <c r="H328" i="1"/>
  <c r="N328" i="1" s="1"/>
  <c r="T328" i="1" s="1"/>
  <c r="Z328" i="1" s="1"/>
  <c r="AF328" i="1" s="1"/>
  <c r="AL328" i="1" s="1"/>
  <c r="AR328" i="1" s="1"/>
  <c r="AX328" i="1" s="1"/>
  <c r="H325" i="1"/>
  <c r="N325" i="1" s="1"/>
  <c r="T325" i="1" s="1"/>
  <c r="Z325" i="1" s="1"/>
  <c r="AF325" i="1" s="1"/>
  <c r="AL325" i="1" s="1"/>
  <c r="AR325" i="1" s="1"/>
  <c r="AX325" i="1" s="1"/>
  <c r="H320" i="1"/>
  <c r="N320" i="1" s="1"/>
  <c r="T320" i="1" s="1"/>
  <c r="Z320" i="1" s="1"/>
  <c r="AF320" i="1" s="1"/>
  <c r="AL320" i="1" s="1"/>
  <c r="AR320" i="1" s="1"/>
  <c r="AX320" i="1" s="1"/>
  <c r="H297" i="1"/>
  <c r="N297" i="1" s="1"/>
  <c r="T297" i="1" s="1"/>
  <c r="Z297" i="1" s="1"/>
  <c r="AF297" i="1" s="1"/>
  <c r="AL297" i="1" s="1"/>
  <c r="AR297" i="1" s="1"/>
  <c r="AX297" i="1" s="1"/>
  <c r="H303" i="1"/>
  <c r="N303" i="1" s="1"/>
  <c r="T303" i="1" s="1"/>
  <c r="Z303" i="1" s="1"/>
  <c r="AF303" i="1" s="1"/>
  <c r="AL303" i="1" s="1"/>
  <c r="AR303" i="1" s="1"/>
  <c r="AX303" i="1" s="1"/>
  <c r="H322" i="1" l="1"/>
  <c r="N322" i="1" s="1"/>
  <c r="T322" i="1" s="1"/>
  <c r="Z322" i="1" s="1"/>
  <c r="AF322" i="1" s="1"/>
  <c r="AL322" i="1" s="1"/>
  <c r="AR322" i="1" s="1"/>
  <c r="AX322" i="1" s="1"/>
  <c r="H308" i="1"/>
  <c r="N308" i="1" s="1"/>
  <c r="T308" i="1" s="1"/>
  <c r="Z308" i="1" s="1"/>
  <c r="AF308" i="1" s="1"/>
  <c r="AL308" i="1" s="1"/>
  <c r="AR308" i="1" s="1"/>
  <c r="AX308" i="1" s="1"/>
  <c r="H569" i="1"/>
  <c r="H302" i="1"/>
  <c r="N302" i="1" s="1"/>
  <c r="T302" i="1" s="1"/>
  <c r="Z302" i="1" s="1"/>
  <c r="AF302" i="1" s="1"/>
  <c r="AL302" i="1" s="1"/>
  <c r="AR302" i="1" s="1"/>
  <c r="AX302" i="1" s="1"/>
  <c r="H319" i="1"/>
  <c r="N319" i="1" s="1"/>
  <c r="T319" i="1" s="1"/>
  <c r="Z319" i="1" s="1"/>
  <c r="AF319" i="1" s="1"/>
  <c r="AL319" i="1" s="1"/>
  <c r="AR319" i="1" s="1"/>
  <c r="AX319" i="1" s="1"/>
  <c r="H296" i="1"/>
  <c r="N296" i="1" s="1"/>
  <c r="T296" i="1" s="1"/>
  <c r="Z296" i="1" s="1"/>
  <c r="AF296" i="1" s="1"/>
  <c r="AL296" i="1" s="1"/>
  <c r="AR296" i="1" s="1"/>
  <c r="AX296" i="1" s="1"/>
  <c r="H327" i="1"/>
  <c r="N327" i="1" s="1"/>
  <c r="T327" i="1" s="1"/>
  <c r="Z327" i="1" s="1"/>
  <c r="AF327" i="1" s="1"/>
  <c r="AL327" i="1" s="1"/>
  <c r="AR327" i="1" s="1"/>
  <c r="AX327" i="1" s="1"/>
  <c r="H556" i="1" l="1"/>
  <c r="N556" i="1" s="1"/>
  <c r="T556" i="1" s="1"/>
  <c r="Z556" i="1" s="1"/>
  <c r="AF556" i="1" s="1"/>
  <c r="AL556" i="1" s="1"/>
  <c r="AR556" i="1" s="1"/>
  <c r="AX556" i="1" s="1"/>
  <c r="N569" i="1"/>
  <c r="T569" i="1" s="1"/>
  <c r="Z569" i="1" s="1"/>
  <c r="AF569" i="1" s="1"/>
  <c r="AL569" i="1" s="1"/>
  <c r="AR569" i="1" s="1"/>
  <c r="AX569" i="1" s="1"/>
  <c r="H295" i="1"/>
  <c r="N295" i="1" s="1"/>
  <c r="T295" i="1" s="1"/>
  <c r="Z295" i="1" s="1"/>
  <c r="AF295" i="1" s="1"/>
  <c r="AL295" i="1" s="1"/>
  <c r="AR295" i="1" s="1"/>
  <c r="AX295" i="1" s="1"/>
  <c r="H148" i="1"/>
  <c r="N148" i="1" s="1"/>
  <c r="T148" i="1" s="1"/>
  <c r="Z148" i="1" s="1"/>
  <c r="AF148" i="1" s="1"/>
  <c r="AL148" i="1" s="1"/>
  <c r="AR148" i="1" s="1"/>
  <c r="AX148" i="1" s="1"/>
  <c r="H831" i="1" l="1"/>
  <c r="H828" i="1" l="1"/>
  <c r="N828" i="1" s="1"/>
  <c r="T828" i="1" s="1"/>
  <c r="Z828" i="1" s="1"/>
  <c r="AF828" i="1" s="1"/>
  <c r="AL828" i="1" s="1"/>
  <c r="AR828" i="1" s="1"/>
  <c r="AX828" i="1" s="1"/>
  <c r="N831" i="1"/>
  <c r="T831" i="1" s="1"/>
  <c r="Z831" i="1" s="1"/>
  <c r="AF831" i="1" s="1"/>
  <c r="AL831" i="1" s="1"/>
  <c r="AR831" i="1" s="1"/>
  <c r="AX831" i="1" s="1"/>
  <c r="H404" i="1"/>
  <c r="N404" i="1" s="1"/>
  <c r="T404" i="1" s="1"/>
  <c r="Z404" i="1" s="1"/>
  <c r="AF404" i="1" s="1"/>
  <c r="AL404" i="1" s="1"/>
  <c r="AR404" i="1" s="1"/>
  <c r="AX404" i="1" s="1"/>
  <c r="H399" i="1"/>
  <c r="N399" i="1" s="1"/>
  <c r="T399" i="1" s="1"/>
  <c r="Z399" i="1" s="1"/>
  <c r="AF399" i="1" s="1"/>
  <c r="AL399" i="1" s="1"/>
  <c r="AR399" i="1" s="1"/>
  <c r="AX399" i="1" s="1"/>
  <c r="H614" i="1"/>
  <c r="N614" i="1" s="1"/>
  <c r="T614" i="1" s="1"/>
  <c r="Z614" i="1" s="1"/>
  <c r="AF614" i="1" s="1"/>
  <c r="AL614" i="1" s="1"/>
  <c r="AR614" i="1" s="1"/>
  <c r="AX614" i="1" s="1"/>
  <c r="H186" i="1"/>
  <c r="N186" i="1" s="1"/>
  <c r="T186" i="1" s="1"/>
  <c r="Z186" i="1" s="1"/>
  <c r="AF186" i="1" s="1"/>
  <c r="AL186" i="1" s="1"/>
  <c r="AR186" i="1" s="1"/>
  <c r="AX186" i="1" s="1"/>
  <c r="H48" i="1"/>
  <c r="N48" i="1" s="1"/>
  <c r="T48" i="1" s="1"/>
  <c r="Z48" i="1" s="1"/>
  <c r="AF48" i="1" s="1"/>
  <c r="AL48" i="1" s="1"/>
  <c r="AR48" i="1" s="1"/>
  <c r="AX48" i="1" s="1"/>
  <c r="H23" i="1"/>
  <c r="N23" i="1" s="1"/>
  <c r="T23" i="1" s="1"/>
  <c r="Z23" i="1" s="1"/>
  <c r="AF23" i="1" s="1"/>
  <c r="AL23" i="1" s="1"/>
  <c r="AR23" i="1" s="1"/>
  <c r="AX23" i="1" s="1"/>
  <c r="H47" i="1" l="1"/>
  <c r="N47" i="1" s="1"/>
  <c r="T47" i="1" s="1"/>
  <c r="Z47" i="1" s="1"/>
  <c r="AF47" i="1" s="1"/>
  <c r="AL47" i="1" s="1"/>
  <c r="AR47" i="1" s="1"/>
  <c r="AX47" i="1" s="1"/>
  <c r="H185" i="1"/>
  <c r="N185" i="1" s="1"/>
  <c r="T185" i="1" s="1"/>
  <c r="Z185" i="1" s="1"/>
  <c r="AF185" i="1" s="1"/>
  <c r="AL185" i="1" s="1"/>
  <c r="AR185" i="1" s="1"/>
  <c r="AX185" i="1" s="1"/>
  <c r="H22" i="1"/>
  <c r="N22" i="1" s="1"/>
  <c r="T22" i="1" s="1"/>
  <c r="Z22" i="1" s="1"/>
  <c r="AF22" i="1" s="1"/>
  <c r="AL22" i="1" s="1"/>
  <c r="AR22" i="1" s="1"/>
  <c r="AX22" i="1" s="1"/>
  <c r="H613" i="1"/>
  <c r="H785" i="1"/>
  <c r="H603" i="1" l="1"/>
  <c r="N603" i="1" s="1"/>
  <c r="T603" i="1" s="1"/>
  <c r="Z603" i="1" s="1"/>
  <c r="AF603" i="1" s="1"/>
  <c r="AL603" i="1" s="1"/>
  <c r="AR603" i="1" s="1"/>
  <c r="AX603" i="1" s="1"/>
  <c r="N613" i="1"/>
  <c r="T613" i="1" s="1"/>
  <c r="Z613" i="1" s="1"/>
  <c r="AF613" i="1" s="1"/>
  <c r="AL613" i="1" s="1"/>
  <c r="AR613" i="1" s="1"/>
  <c r="AX613" i="1" s="1"/>
  <c r="H780" i="1"/>
  <c r="N780" i="1" s="1"/>
  <c r="T780" i="1" s="1"/>
  <c r="Z780" i="1" s="1"/>
  <c r="AF780" i="1" s="1"/>
  <c r="AL780" i="1" s="1"/>
  <c r="AR780" i="1" s="1"/>
  <c r="AX780" i="1" s="1"/>
  <c r="N785" i="1"/>
  <c r="T785" i="1" s="1"/>
  <c r="Z785" i="1" s="1"/>
  <c r="AF785" i="1" s="1"/>
  <c r="AL785" i="1" s="1"/>
  <c r="AR785" i="1" s="1"/>
  <c r="AX785" i="1" s="1"/>
  <c r="H248" i="1"/>
  <c r="N248" i="1" s="1"/>
  <c r="T248" i="1" s="1"/>
  <c r="Z248" i="1" s="1"/>
  <c r="AF248" i="1" s="1"/>
  <c r="AL248" i="1" s="1"/>
  <c r="AR248" i="1" s="1"/>
  <c r="AX248" i="1" s="1"/>
  <c r="H247" i="1" l="1"/>
  <c r="N247" i="1" s="1"/>
  <c r="T247" i="1" s="1"/>
  <c r="Z247" i="1" s="1"/>
  <c r="AF247" i="1" s="1"/>
  <c r="AL247" i="1" s="1"/>
  <c r="AR247" i="1" s="1"/>
  <c r="AX247" i="1" s="1"/>
  <c r="H509" i="1"/>
  <c r="N509" i="1" s="1"/>
  <c r="T509" i="1" s="1"/>
  <c r="Z509" i="1" s="1"/>
  <c r="AF509" i="1" s="1"/>
  <c r="AL509" i="1" s="1"/>
  <c r="AR509" i="1" s="1"/>
  <c r="AX509" i="1" s="1"/>
  <c r="H505" i="1"/>
  <c r="N505" i="1" s="1"/>
  <c r="T505" i="1" s="1"/>
  <c r="Z505" i="1" s="1"/>
  <c r="AF505" i="1" s="1"/>
  <c r="AL505" i="1" s="1"/>
  <c r="AR505" i="1" s="1"/>
  <c r="AX505" i="1" s="1"/>
  <c r="H503" i="1"/>
  <c r="N503" i="1" s="1"/>
  <c r="T503" i="1" s="1"/>
  <c r="Z503" i="1" s="1"/>
  <c r="AF503" i="1" s="1"/>
  <c r="AL503" i="1" s="1"/>
  <c r="AR503" i="1" s="1"/>
  <c r="AX503" i="1" s="1"/>
  <c r="H502" i="1" l="1"/>
  <c r="H508" i="1"/>
  <c r="N508" i="1" s="1"/>
  <c r="T508" i="1" s="1"/>
  <c r="Z508" i="1" s="1"/>
  <c r="AF508" i="1" s="1"/>
  <c r="AL508" i="1" s="1"/>
  <c r="AR508" i="1" s="1"/>
  <c r="AX508" i="1" s="1"/>
  <c r="H501" i="1" l="1"/>
  <c r="N501" i="1" s="1"/>
  <c r="T501" i="1" s="1"/>
  <c r="Z501" i="1" s="1"/>
  <c r="AF501" i="1" s="1"/>
  <c r="AL501" i="1" s="1"/>
  <c r="AR501" i="1" s="1"/>
  <c r="AX501" i="1" s="1"/>
  <c r="N502" i="1"/>
  <c r="T502" i="1" s="1"/>
  <c r="Z502" i="1" s="1"/>
  <c r="AF502" i="1" s="1"/>
  <c r="AL502" i="1" s="1"/>
  <c r="AR502" i="1" s="1"/>
  <c r="AX502" i="1" s="1"/>
  <c r="H507" i="1"/>
  <c r="N507" i="1" s="1"/>
  <c r="T507" i="1" s="1"/>
  <c r="Z507" i="1" s="1"/>
  <c r="AF507" i="1" s="1"/>
  <c r="AL507" i="1" s="1"/>
  <c r="AR507" i="1" s="1"/>
  <c r="AX507" i="1" s="1"/>
  <c r="H818" i="1"/>
  <c r="N818" i="1" s="1"/>
  <c r="T818" i="1" s="1"/>
  <c r="Z818" i="1" s="1"/>
  <c r="AF818" i="1" s="1"/>
  <c r="AL818" i="1" s="1"/>
  <c r="AR818" i="1" s="1"/>
  <c r="AX818" i="1" s="1"/>
  <c r="H821" i="1"/>
  <c r="N821" i="1" s="1"/>
  <c r="T821" i="1" s="1"/>
  <c r="Z821" i="1" s="1"/>
  <c r="AF821" i="1" s="1"/>
  <c r="AL821" i="1" s="1"/>
  <c r="AR821" i="1" s="1"/>
  <c r="AX821" i="1" s="1"/>
  <c r="H500" i="1" l="1"/>
  <c r="N500" i="1" s="1"/>
  <c r="T500" i="1" s="1"/>
  <c r="Z500" i="1" s="1"/>
  <c r="AF500" i="1" s="1"/>
  <c r="AL500" i="1" s="1"/>
  <c r="AR500" i="1" s="1"/>
  <c r="AX500" i="1" s="1"/>
  <c r="H820" i="1"/>
  <c r="N820" i="1" s="1"/>
  <c r="T820" i="1" s="1"/>
  <c r="Z820" i="1" s="1"/>
  <c r="AF820" i="1" s="1"/>
  <c r="AL820" i="1" s="1"/>
  <c r="AR820" i="1" s="1"/>
  <c r="AX820" i="1" s="1"/>
  <c r="H346" i="1" l="1"/>
  <c r="N346" i="1" s="1"/>
  <c r="T346" i="1" s="1"/>
  <c r="Z346" i="1" s="1"/>
  <c r="AF346" i="1" s="1"/>
  <c r="AL346" i="1" s="1"/>
  <c r="AR346" i="1" s="1"/>
  <c r="AX346" i="1" s="1"/>
  <c r="H348" i="1"/>
  <c r="N348" i="1" s="1"/>
  <c r="T348" i="1" s="1"/>
  <c r="Z348" i="1" s="1"/>
  <c r="AF348" i="1" s="1"/>
  <c r="AL348" i="1" s="1"/>
  <c r="AR348" i="1" s="1"/>
  <c r="AX348" i="1" s="1"/>
  <c r="H358" i="1"/>
  <c r="N358" i="1" s="1"/>
  <c r="T358" i="1" s="1"/>
  <c r="Z358" i="1" s="1"/>
  <c r="AF358" i="1" s="1"/>
  <c r="AL358" i="1" s="1"/>
  <c r="AR358" i="1" s="1"/>
  <c r="AX358" i="1" s="1"/>
  <c r="H356" i="1"/>
  <c r="N356" i="1" s="1"/>
  <c r="T356" i="1" s="1"/>
  <c r="Z356" i="1" s="1"/>
  <c r="AF356" i="1" s="1"/>
  <c r="AL356" i="1" s="1"/>
  <c r="AR356" i="1" s="1"/>
  <c r="AX356" i="1" s="1"/>
  <c r="H707" i="1"/>
  <c r="N707" i="1" s="1"/>
  <c r="T707" i="1" s="1"/>
  <c r="Z707" i="1" s="1"/>
  <c r="AF707" i="1" s="1"/>
  <c r="AL707" i="1" s="1"/>
  <c r="AR707" i="1" s="1"/>
  <c r="AX707" i="1" s="1"/>
  <c r="H449" i="1"/>
  <c r="N449" i="1" s="1"/>
  <c r="T449" i="1" s="1"/>
  <c r="Z449" i="1" s="1"/>
  <c r="AF449" i="1" s="1"/>
  <c r="AL449" i="1" s="1"/>
  <c r="AR449" i="1" s="1"/>
  <c r="AX449" i="1" s="1"/>
  <c r="H421" i="1"/>
  <c r="N421" i="1" s="1"/>
  <c r="T421" i="1" s="1"/>
  <c r="Z421" i="1" s="1"/>
  <c r="AF421" i="1" s="1"/>
  <c r="AL421" i="1" s="1"/>
  <c r="AR421" i="1" s="1"/>
  <c r="AX421" i="1" s="1"/>
  <c r="H270" i="1"/>
  <c r="N270" i="1" s="1"/>
  <c r="T270" i="1" s="1"/>
  <c r="Z270" i="1" s="1"/>
  <c r="AF270" i="1" s="1"/>
  <c r="AL270" i="1" s="1"/>
  <c r="AR270" i="1" s="1"/>
  <c r="AX270" i="1" s="1"/>
  <c r="H273" i="1"/>
  <c r="N273" i="1" s="1"/>
  <c r="T273" i="1" s="1"/>
  <c r="Z273" i="1" s="1"/>
  <c r="AF273" i="1" s="1"/>
  <c r="AL273" i="1" s="1"/>
  <c r="AR273" i="1" s="1"/>
  <c r="AX273" i="1" s="1"/>
  <c r="H263" i="1"/>
  <c r="N263" i="1" s="1"/>
  <c r="T263" i="1" s="1"/>
  <c r="Z263" i="1" s="1"/>
  <c r="AF263" i="1" s="1"/>
  <c r="AL263" i="1" s="1"/>
  <c r="AR263" i="1" s="1"/>
  <c r="AX263" i="1" s="1"/>
  <c r="H254" i="1"/>
  <c r="N254" i="1" s="1"/>
  <c r="T254" i="1" s="1"/>
  <c r="Z254" i="1" s="1"/>
  <c r="AF254" i="1" s="1"/>
  <c r="AL254" i="1" s="1"/>
  <c r="AR254" i="1" s="1"/>
  <c r="AX254" i="1" s="1"/>
  <c r="H235" i="1"/>
  <c r="N235" i="1" s="1"/>
  <c r="T235" i="1" s="1"/>
  <c r="Z235" i="1" s="1"/>
  <c r="AF235" i="1" s="1"/>
  <c r="AL235" i="1" s="1"/>
  <c r="AR235" i="1" s="1"/>
  <c r="AX235" i="1" s="1"/>
  <c r="H180" i="1"/>
  <c r="N180" i="1" s="1"/>
  <c r="T180" i="1" s="1"/>
  <c r="Z180" i="1" s="1"/>
  <c r="AF180" i="1" s="1"/>
  <c r="AL180" i="1" s="1"/>
  <c r="AR180" i="1" s="1"/>
  <c r="AX180" i="1" s="1"/>
  <c r="H87" i="1"/>
  <c r="N87" i="1" s="1"/>
  <c r="T87" i="1" s="1"/>
  <c r="Z87" i="1" s="1"/>
  <c r="AF87" i="1" s="1"/>
  <c r="AL87" i="1" s="1"/>
  <c r="AR87" i="1" s="1"/>
  <c r="AX87" i="1" s="1"/>
  <c r="H802" i="1"/>
  <c r="N802" i="1" s="1"/>
  <c r="T802" i="1" s="1"/>
  <c r="Z802" i="1" s="1"/>
  <c r="AF802" i="1" s="1"/>
  <c r="AL802" i="1" s="1"/>
  <c r="AR802" i="1" s="1"/>
  <c r="AX802" i="1" s="1"/>
  <c r="H713" i="1"/>
  <c r="N713" i="1" s="1"/>
  <c r="T713" i="1" s="1"/>
  <c r="Z713" i="1" s="1"/>
  <c r="AF713" i="1" s="1"/>
  <c r="AL713" i="1" s="1"/>
  <c r="AR713" i="1" s="1"/>
  <c r="AX713" i="1" s="1"/>
  <c r="H279" i="1"/>
  <c r="N279" i="1" s="1"/>
  <c r="T279" i="1" s="1"/>
  <c r="Z279" i="1" s="1"/>
  <c r="AF279" i="1" s="1"/>
  <c r="AL279" i="1" s="1"/>
  <c r="AR279" i="1" s="1"/>
  <c r="AX279" i="1" s="1"/>
  <c r="H174" i="1"/>
  <c r="N174" i="1" s="1"/>
  <c r="T174" i="1" s="1"/>
  <c r="Z174" i="1" s="1"/>
  <c r="AF174" i="1" s="1"/>
  <c r="AL174" i="1" s="1"/>
  <c r="AR174" i="1" s="1"/>
  <c r="AX174" i="1" s="1"/>
  <c r="H125" i="1"/>
  <c r="N125" i="1" s="1"/>
  <c r="T125" i="1" s="1"/>
  <c r="Z125" i="1" s="1"/>
  <c r="AF125" i="1" s="1"/>
  <c r="AL125" i="1" s="1"/>
  <c r="AR125" i="1" s="1"/>
  <c r="AX125" i="1" s="1"/>
  <c r="H63" i="1"/>
  <c r="N63" i="1" s="1"/>
  <c r="T63" i="1" s="1"/>
  <c r="Z63" i="1" s="1"/>
  <c r="AF63" i="1" s="1"/>
  <c r="AL63" i="1" s="1"/>
  <c r="AR63" i="1" s="1"/>
  <c r="AX63" i="1" s="1"/>
  <c r="H29" i="1"/>
  <c r="N29" i="1" s="1"/>
  <c r="T29" i="1" s="1"/>
  <c r="Z29" i="1" s="1"/>
  <c r="AF29" i="1" s="1"/>
  <c r="AL29" i="1" s="1"/>
  <c r="AR29" i="1" s="1"/>
  <c r="AX29" i="1" s="1"/>
  <c r="H183" i="1"/>
  <c r="N183" i="1" s="1"/>
  <c r="T183" i="1" s="1"/>
  <c r="Z183" i="1" s="1"/>
  <c r="AF183" i="1" s="1"/>
  <c r="AL183" i="1" s="1"/>
  <c r="AR183" i="1" s="1"/>
  <c r="AX183" i="1" s="1"/>
  <c r="H20" i="1"/>
  <c r="N20" i="1" s="1"/>
  <c r="T20" i="1" s="1"/>
  <c r="Z20" i="1" s="1"/>
  <c r="AF20" i="1" s="1"/>
  <c r="AL20" i="1" s="1"/>
  <c r="AR20" i="1" s="1"/>
  <c r="AX20" i="1" s="1"/>
  <c r="H35" i="1"/>
  <c r="N35" i="1" s="1"/>
  <c r="T35" i="1" s="1"/>
  <c r="Z35" i="1" s="1"/>
  <c r="AF35" i="1" s="1"/>
  <c r="AL35" i="1" s="1"/>
  <c r="AR35" i="1" s="1"/>
  <c r="AX35" i="1" s="1"/>
  <c r="H45" i="1"/>
  <c r="N45" i="1" s="1"/>
  <c r="T45" i="1" s="1"/>
  <c r="Z45" i="1" s="1"/>
  <c r="AF45" i="1" s="1"/>
  <c r="AL45" i="1" s="1"/>
  <c r="AR45" i="1" s="1"/>
  <c r="AX45" i="1" s="1"/>
  <c r="H51" i="1"/>
  <c r="N51" i="1" s="1"/>
  <c r="T51" i="1" s="1"/>
  <c r="Z51" i="1" s="1"/>
  <c r="AF51" i="1" s="1"/>
  <c r="AL51" i="1" s="1"/>
  <c r="AR51" i="1" s="1"/>
  <c r="AX51" i="1" s="1"/>
  <c r="H116" i="1"/>
  <c r="N116" i="1" s="1"/>
  <c r="T116" i="1" s="1"/>
  <c r="Z116" i="1" s="1"/>
  <c r="AF116" i="1" s="1"/>
  <c r="AL116" i="1" s="1"/>
  <c r="AR116" i="1" s="1"/>
  <c r="AX116" i="1" s="1"/>
  <c r="H146" i="1"/>
  <c r="N146" i="1" s="1"/>
  <c r="T146" i="1" s="1"/>
  <c r="Z146" i="1" s="1"/>
  <c r="AF146" i="1" s="1"/>
  <c r="AL146" i="1" s="1"/>
  <c r="AR146" i="1" s="1"/>
  <c r="AX146" i="1" s="1"/>
  <c r="H151" i="1"/>
  <c r="N151" i="1" s="1"/>
  <c r="T151" i="1" s="1"/>
  <c r="Z151" i="1" s="1"/>
  <c r="AF151" i="1" s="1"/>
  <c r="AL151" i="1" s="1"/>
  <c r="AR151" i="1" s="1"/>
  <c r="AX151" i="1" s="1"/>
  <c r="H162" i="1"/>
  <c r="N162" i="1" s="1"/>
  <c r="T162" i="1" s="1"/>
  <c r="Z162" i="1" s="1"/>
  <c r="AF162" i="1" s="1"/>
  <c r="AL162" i="1" s="1"/>
  <c r="AR162" i="1" s="1"/>
  <c r="AX162" i="1" s="1"/>
  <c r="H167" i="1"/>
  <c r="N167" i="1" s="1"/>
  <c r="T167" i="1" s="1"/>
  <c r="Z167" i="1" s="1"/>
  <c r="AF167" i="1" s="1"/>
  <c r="AL167" i="1" s="1"/>
  <c r="AR167" i="1" s="1"/>
  <c r="AX167" i="1" s="1"/>
  <c r="H177" i="1"/>
  <c r="N177" i="1" s="1"/>
  <c r="T177" i="1" s="1"/>
  <c r="Z177" i="1" s="1"/>
  <c r="AF177" i="1" s="1"/>
  <c r="AL177" i="1" s="1"/>
  <c r="AR177" i="1" s="1"/>
  <c r="AX177" i="1" s="1"/>
  <c r="H189" i="1"/>
  <c r="N189" i="1" s="1"/>
  <c r="T189" i="1" s="1"/>
  <c r="Z189" i="1" s="1"/>
  <c r="AF189" i="1" s="1"/>
  <c r="AL189" i="1" s="1"/>
  <c r="AR189" i="1" s="1"/>
  <c r="AX189" i="1" s="1"/>
  <c r="H220" i="1"/>
  <c r="N220" i="1" s="1"/>
  <c r="T220" i="1" s="1"/>
  <c r="Z220" i="1" s="1"/>
  <c r="AF220" i="1" s="1"/>
  <c r="AL220" i="1" s="1"/>
  <c r="AR220" i="1" s="1"/>
  <c r="AX220" i="1" s="1"/>
  <c r="H223" i="1"/>
  <c r="N223" i="1" s="1"/>
  <c r="T223" i="1" s="1"/>
  <c r="Z223" i="1" s="1"/>
  <c r="AF223" i="1" s="1"/>
  <c r="AL223" i="1" s="1"/>
  <c r="AR223" i="1" s="1"/>
  <c r="AX223" i="1" s="1"/>
  <c r="H226" i="1"/>
  <c r="N226" i="1" s="1"/>
  <c r="T226" i="1" s="1"/>
  <c r="Z226" i="1" s="1"/>
  <c r="AF226" i="1" s="1"/>
  <c r="AL226" i="1" s="1"/>
  <c r="AR226" i="1" s="1"/>
  <c r="AX226" i="1" s="1"/>
  <c r="H229" i="1"/>
  <c r="N229" i="1" s="1"/>
  <c r="T229" i="1" s="1"/>
  <c r="Z229" i="1" s="1"/>
  <c r="AF229" i="1" s="1"/>
  <c r="AL229" i="1" s="1"/>
  <c r="AR229" i="1" s="1"/>
  <c r="AX229" i="1" s="1"/>
  <c r="H251" i="1"/>
  <c r="N251" i="1" s="1"/>
  <c r="T251" i="1" s="1"/>
  <c r="Z251" i="1" s="1"/>
  <c r="AF251" i="1" s="1"/>
  <c r="AL251" i="1" s="1"/>
  <c r="AR251" i="1" s="1"/>
  <c r="AX251" i="1" s="1"/>
  <c r="H276" i="1"/>
  <c r="N276" i="1" s="1"/>
  <c r="T276" i="1" s="1"/>
  <c r="Z276" i="1" s="1"/>
  <c r="AF276" i="1" s="1"/>
  <c r="AL276" i="1" s="1"/>
  <c r="AR276" i="1" s="1"/>
  <c r="AX276" i="1" s="1"/>
  <c r="H336" i="1"/>
  <c r="N336" i="1" s="1"/>
  <c r="T336" i="1" s="1"/>
  <c r="Z336" i="1" s="1"/>
  <c r="AF336" i="1" s="1"/>
  <c r="AL336" i="1" s="1"/>
  <c r="AR336" i="1" s="1"/>
  <c r="AX336" i="1" s="1"/>
  <c r="H389" i="1"/>
  <c r="N389" i="1" s="1"/>
  <c r="T389" i="1" s="1"/>
  <c r="Z389" i="1" s="1"/>
  <c r="AF389" i="1" s="1"/>
  <c r="AL389" i="1" s="1"/>
  <c r="AR389" i="1" s="1"/>
  <c r="AX389" i="1" s="1"/>
  <c r="H397" i="1"/>
  <c r="N397" i="1" s="1"/>
  <c r="T397" i="1" s="1"/>
  <c r="Z397" i="1" s="1"/>
  <c r="AF397" i="1" s="1"/>
  <c r="AL397" i="1" s="1"/>
  <c r="AR397" i="1" s="1"/>
  <c r="AX397" i="1" s="1"/>
  <c r="H402" i="1"/>
  <c r="N402" i="1" s="1"/>
  <c r="T402" i="1" s="1"/>
  <c r="Z402" i="1" s="1"/>
  <c r="AF402" i="1" s="1"/>
  <c r="AL402" i="1" s="1"/>
  <c r="AR402" i="1" s="1"/>
  <c r="AX402" i="1" s="1"/>
  <c r="H514" i="1"/>
  <c r="N514" i="1" s="1"/>
  <c r="T514" i="1" s="1"/>
  <c r="Z514" i="1" s="1"/>
  <c r="AF514" i="1" s="1"/>
  <c r="AL514" i="1" s="1"/>
  <c r="AR514" i="1" s="1"/>
  <c r="AX514" i="1" s="1"/>
  <c r="H524" i="1"/>
  <c r="N524" i="1" s="1"/>
  <c r="T524" i="1" s="1"/>
  <c r="Z524" i="1" s="1"/>
  <c r="AF524" i="1" s="1"/>
  <c r="AL524" i="1" s="1"/>
  <c r="AR524" i="1" s="1"/>
  <c r="AX524" i="1" s="1"/>
  <c r="H600" i="1"/>
  <c r="N600" i="1" s="1"/>
  <c r="T600" i="1" s="1"/>
  <c r="Z600" i="1" s="1"/>
  <c r="AF600" i="1" s="1"/>
  <c r="AL600" i="1" s="1"/>
  <c r="AR600" i="1" s="1"/>
  <c r="AX600" i="1" s="1"/>
  <c r="H715" i="1"/>
  <c r="N715" i="1" s="1"/>
  <c r="T715" i="1" s="1"/>
  <c r="Z715" i="1" s="1"/>
  <c r="AF715" i="1" s="1"/>
  <c r="AL715" i="1" s="1"/>
  <c r="AR715" i="1" s="1"/>
  <c r="AX715" i="1" s="1"/>
  <c r="H752" i="1"/>
  <c r="N752" i="1" s="1"/>
  <c r="T752" i="1" s="1"/>
  <c r="Z752" i="1" s="1"/>
  <c r="AF752" i="1" s="1"/>
  <c r="AL752" i="1" s="1"/>
  <c r="AR752" i="1" s="1"/>
  <c r="AX752" i="1" s="1"/>
  <c r="H754" i="1"/>
  <c r="N754" i="1" s="1"/>
  <c r="T754" i="1" s="1"/>
  <c r="Z754" i="1" s="1"/>
  <c r="AF754" i="1" s="1"/>
  <c r="AL754" i="1" s="1"/>
  <c r="AR754" i="1" s="1"/>
  <c r="AX754" i="1" s="1"/>
  <c r="H739" i="1"/>
  <c r="N739" i="1" s="1"/>
  <c r="T739" i="1" s="1"/>
  <c r="Z739" i="1" s="1"/>
  <c r="AF739" i="1" s="1"/>
  <c r="AL739" i="1" s="1"/>
  <c r="AR739" i="1" s="1"/>
  <c r="AX739" i="1" s="1"/>
  <c r="H741" i="1"/>
  <c r="N741" i="1" s="1"/>
  <c r="T741" i="1" s="1"/>
  <c r="Z741" i="1" s="1"/>
  <c r="AF741" i="1" s="1"/>
  <c r="AL741" i="1" s="1"/>
  <c r="AR741" i="1" s="1"/>
  <c r="AX741" i="1" s="1"/>
  <c r="H746" i="1"/>
  <c r="N746" i="1" s="1"/>
  <c r="T746" i="1" s="1"/>
  <c r="Z746" i="1" s="1"/>
  <c r="AF746" i="1" s="1"/>
  <c r="AL746" i="1" s="1"/>
  <c r="AR746" i="1" s="1"/>
  <c r="AX746" i="1" s="1"/>
  <c r="H773" i="1"/>
  <c r="H791" i="1"/>
  <c r="N791" i="1" s="1"/>
  <c r="T791" i="1" s="1"/>
  <c r="Z791" i="1" s="1"/>
  <c r="AF791" i="1" s="1"/>
  <c r="AL791" i="1" s="1"/>
  <c r="AR791" i="1" s="1"/>
  <c r="AX791" i="1" s="1"/>
  <c r="H794" i="1"/>
  <c r="H805" i="1"/>
  <c r="H816" i="1"/>
  <c r="N816" i="1" s="1"/>
  <c r="T816" i="1" s="1"/>
  <c r="Z816" i="1" s="1"/>
  <c r="AF816" i="1" s="1"/>
  <c r="AL816" i="1" s="1"/>
  <c r="AR816" i="1" s="1"/>
  <c r="AX816" i="1" s="1"/>
  <c r="H826" i="1"/>
  <c r="H710" i="1"/>
  <c r="H793" i="1" l="1"/>
  <c r="N793" i="1" s="1"/>
  <c r="T793" i="1" s="1"/>
  <c r="Z793" i="1" s="1"/>
  <c r="AF793" i="1" s="1"/>
  <c r="AL793" i="1" s="1"/>
  <c r="AR793" i="1" s="1"/>
  <c r="AX793" i="1" s="1"/>
  <c r="N794" i="1"/>
  <c r="T794" i="1" s="1"/>
  <c r="Z794" i="1" s="1"/>
  <c r="AF794" i="1" s="1"/>
  <c r="AL794" i="1" s="1"/>
  <c r="AR794" i="1" s="1"/>
  <c r="AX794" i="1" s="1"/>
  <c r="H709" i="1"/>
  <c r="N709" i="1" s="1"/>
  <c r="T709" i="1" s="1"/>
  <c r="Z709" i="1" s="1"/>
  <c r="AF709" i="1" s="1"/>
  <c r="AL709" i="1" s="1"/>
  <c r="AR709" i="1" s="1"/>
  <c r="AX709" i="1" s="1"/>
  <c r="N710" i="1"/>
  <c r="T710" i="1" s="1"/>
  <c r="Z710" i="1" s="1"/>
  <c r="AF710" i="1" s="1"/>
  <c r="AL710" i="1" s="1"/>
  <c r="AR710" i="1" s="1"/>
  <c r="AX710" i="1" s="1"/>
  <c r="H823" i="1"/>
  <c r="N823" i="1" s="1"/>
  <c r="T823" i="1" s="1"/>
  <c r="Z823" i="1" s="1"/>
  <c r="AF823" i="1" s="1"/>
  <c r="AL823" i="1" s="1"/>
  <c r="AR823" i="1" s="1"/>
  <c r="AX823" i="1" s="1"/>
  <c r="N826" i="1"/>
  <c r="T826" i="1" s="1"/>
  <c r="Z826" i="1" s="1"/>
  <c r="AF826" i="1" s="1"/>
  <c r="AL826" i="1" s="1"/>
  <c r="AR826" i="1" s="1"/>
  <c r="AX826" i="1" s="1"/>
  <c r="H804" i="1"/>
  <c r="N804" i="1" s="1"/>
  <c r="T804" i="1" s="1"/>
  <c r="Z804" i="1" s="1"/>
  <c r="AF804" i="1" s="1"/>
  <c r="AL804" i="1" s="1"/>
  <c r="AR804" i="1" s="1"/>
  <c r="AX804" i="1" s="1"/>
  <c r="N805" i="1"/>
  <c r="T805" i="1" s="1"/>
  <c r="Z805" i="1" s="1"/>
  <c r="AF805" i="1" s="1"/>
  <c r="AL805" i="1" s="1"/>
  <c r="AR805" i="1" s="1"/>
  <c r="AX805" i="1" s="1"/>
  <c r="H770" i="1"/>
  <c r="N770" i="1" s="1"/>
  <c r="T770" i="1" s="1"/>
  <c r="Z770" i="1" s="1"/>
  <c r="AF770" i="1" s="1"/>
  <c r="AL770" i="1" s="1"/>
  <c r="AR770" i="1" s="1"/>
  <c r="AX770" i="1" s="1"/>
  <c r="N773" i="1"/>
  <c r="T773" i="1" s="1"/>
  <c r="Z773" i="1" s="1"/>
  <c r="AF773" i="1" s="1"/>
  <c r="AL773" i="1" s="1"/>
  <c r="AR773" i="1" s="1"/>
  <c r="AX773" i="1" s="1"/>
  <c r="H738" i="1"/>
  <c r="N738" i="1" s="1"/>
  <c r="T738" i="1" s="1"/>
  <c r="Z738" i="1" s="1"/>
  <c r="AF738" i="1" s="1"/>
  <c r="AL738" i="1" s="1"/>
  <c r="AR738" i="1" s="1"/>
  <c r="AX738" i="1" s="1"/>
  <c r="H355" i="1"/>
  <c r="H345" i="1"/>
  <c r="N345" i="1" s="1"/>
  <c r="T345" i="1" s="1"/>
  <c r="Z345" i="1" s="1"/>
  <c r="AF345" i="1" s="1"/>
  <c r="AL345" i="1" s="1"/>
  <c r="AR345" i="1" s="1"/>
  <c r="AX345" i="1" s="1"/>
  <c r="H751" i="1"/>
  <c r="N751" i="1" s="1"/>
  <c r="T751" i="1" s="1"/>
  <c r="Z751" i="1" s="1"/>
  <c r="AF751" i="1" s="1"/>
  <c r="AL751" i="1" s="1"/>
  <c r="AR751" i="1" s="1"/>
  <c r="AX751" i="1" s="1"/>
  <c r="H396" i="1"/>
  <c r="N396" i="1" s="1"/>
  <c r="T396" i="1" s="1"/>
  <c r="Z396" i="1" s="1"/>
  <c r="AF396" i="1" s="1"/>
  <c r="AL396" i="1" s="1"/>
  <c r="AR396" i="1" s="1"/>
  <c r="AX396" i="1" s="1"/>
  <c r="H222" i="1"/>
  <c r="N222" i="1" s="1"/>
  <c r="T222" i="1" s="1"/>
  <c r="Z222" i="1" s="1"/>
  <c r="AF222" i="1" s="1"/>
  <c r="AL222" i="1" s="1"/>
  <c r="AR222" i="1" s="1"/>
  <c r="AX222" i="1" s="1"/>
  <c r="H44" i="1"/>
  <c r="H401" i="1"/>
  <c r="N401" i="1" s="1"/>
  <c r="T401" i="1" s="1"/>
  <c r="Z401" i="1" s="1"/>
  <c r="AF401" i="1" s="1"/>
  <c r="AL401" i="1" s="1"/>
  <c r="AR401" i="1" s="1"/>
  <c r="AX401" i="1" s="1"/>
  <c r="H145" i="1"/>
  <c r="H161" i="1"/>
  <c r="H179" i="1"/>
  <c r="N179" i="1" s="1"/>
  <c r="T179" i="1" s="1"/>
  <c r="Z179" i="1" s="1"/>
  <c r="AF179" i="1" s="1"/>
  <c r="AL179" i="1" s="1"/>
  <c r="AR179" i="1" s="1"/>
  <c r="AX179" i="1" s="1"/>
  <c r="H513" i="1"/>
  <c r="N513" i="1" s="1"/>
  <c r="T513" i="1" s="1"/>
  <c r="Z513" i="1" s="1"/>
  <c r="AF513" i="1" s="1"/>
  <c r="AL513" i="1" s="1"/>
  <c r="AR513" i="1" s="1"/>
  <c r="AX513" i="1" s="1"/>
  <c r="H388" i="1"/>
  <c r="H376" i="1" s="1"/>
  <c r="N376" i="1" s="1"/>
  <c r="T376" i="1" s="1"/>
  <c r="Z376" i="1" s="1"/>
  <c r="AF376" i="1" s="1"/>
  <c r="AL376" i="1" s="1"/>
  <c r="AR376" i="1" s="1"/>
  <c r="AX376" i="1" s="1"/>
  <c r="H188" i="1"/>
  <c r="N188" i="1" s="1"/>
  <c r="T188" i="1" s="1"/>
  <c r="Z188" i="1" s="1"/>
  <c r="AF188" i="1" s="1"/>
  <c r="AL188" i="1" s="1"/>
  <c r="AR188" i="1" s="1"/>
  <c r="AX188" i="1" s="1"/>
  <c r="H182" i="1"/>
  <c r="N182" i="1" s="1"/>
  <c r="T182" i="1" s="1"/>
  <c r="Z182" i="1" s="1"/>
  <c r="AF182" i="1" s="1"/>
  <c r="AL182" i="1" s="1"/>
  <c r="AR182" i="1" s="1"/>
  <c r="AX182" i="1" s="1"/>
  <c r="H124" i="1"/>
  <c r="N124" i="1" s="1"/>
  <c r="T124" i="1" s="1"/>
  <c r="Z124" i="1" s="1"/>
  <c r="AF124" i="1" s="1"/>
  <c r="AL124" i="1" s="1"/>
  <c r="AR124" i="1" s="1"/>
  <c r="AX124" i="1" s="1"/>
  <c r="H262" i="1"/>
  <c r="N262" i="1" s="1"/>
  <c r="T262" i="1" s="1"/>
  <c r="Z262" i="1" s="1"/>
  <c r="AF262" i="1" s="1"/>
  <c r="AL262" i="1" s="1"/>
  <c r="AR262" i="1" s="1"/>
  <c r="AX262" i="1" s="1"/>
  <c r="H420" i="1"/>
  <c r="H416" i="1" s="1"/>
  <c r="H448" i="1"/>
  <c r="H815" i="1"/>
  <c r="N815" i="1" s="1"/>
  <c r="T815" i="1" s="1"/>
  <c r="Z815" i="1" s="1"/>
  <c r="AF815" i="1" s="1"/>
  <c r="AL815" i="1" s="1"/>
  <c r="AR815" i="1" s="1"/>
  <c r="AX815" i="1" s="1"/>
  <c r="H228" i="1"/>
  <c r="N228" i="1" s="1"/>
  <c r="T228" i="1" s="1"/>
  <c r="Z228" i="1" s="1"/>
  <c r="AF228" i="1" s="1"/>
  <c r="AL228" i="1" s="1"/>
  <c r="AR228" i="1" s="1"/>
  <c r="AX228" i="1" s="1"/>
  <c r="H219" i="1"/>
  <c r="N219" i="1" s="1"/>
  <c r="T219" i="1" s="1"/>
  <c r="Z219" i="1" s="1"/>
  <c r="AF219" i="1" s="1"/>
  <c r="AL219" i="1" s="1"/>
  <c r="AR219" i="1" s="1"/>
  <c r="AX219" i="1" s="1"/>
  <c r="H19" i="1"/>
  <c r="N19" i="1" s="1"/>
  <c r="T19" i="1" s="1"/>
  <c r="Z19" i="1" s="1"/>
  <c r="AF19" i="1" s="1"/>
  <c r="AL19" i="1" s="1"/>
  <c r="AR19" i="1" s="1"/>
  <c r="AX19" i="1" s="1"/>
  <c r="H253" i="1"/>
  <c r="N253" i="1" s="1"/>
  <c r="T253" i="1" s="1"/>
  <c r="Z253" i="1" s="1"/>
  <c r="AF253" i="1" s="1"/>
  <c r="AL253" i="1" s="1"/>
  <c r="AR253" i="1" s="1"/>
  <c r="AX253" i="1" s="1"/>
  <c r="H523" i="1"/>
  <c r="N523" i="1" s="1"/>
  <c r="T523" i="1" s="1"/>
  <c r="Z523" i="1" s="1"/>
  <c r="AF523" i="1" s="1"/>
  <c r="AL523" i="1" s="1"/>
  <c r="AR523" i="1" s="1"/>
  <c r="AX523" i="1" s="1"/>
  <c r="H335" i="1"/>
  <c r="H250" i="1"/>
  <c r="N250" i="1" s="1"/>
  <c r="T250" i="1" s="1"/>
  <c r="Z250" i="1" s="1"/>
  <c r="AF250" i="1" s="1"/>
  <c r="AL250" i="1" s="1"/>
  <c r="AR250" i="1" s="1"/>
  <c r="AX250" i="1" s="1"/>
  <c r="H115" i="1"/>
  <c r="H50" i="1"/>
  <c r="N50" i="1" s="1"/>
  <c r="T50" i="1" s="1"/>
  <c r="Z50" i="1" s="1"/>
  <c r="AF50" i="1" s="1"/>
  <c r="AL50" i="1" s="1"/>
  <c r="AR50" i="1" s="1"/>
  <c r="AX50" i="1" s="1"/>
  <c r="H28" i="1"/>
  <c r="N28" i="1" s="1"/>
  <c r="T28" i="1" s="1"/>
  <c r="Z28" i="1" s="1"/>
  <c r="AF28" i="1" s="1"/>
  <c r="AL28" i="1" s="1"/>
  <c r="AR28" i="1" s="1"/>
  <c r="AX28" i="1" s="1"/>
  <c r="H173" i="1"/>
  <c r="N173" i="1" s="1"/>
  <c r="T173" i="1" s="1"/>
  <c r="Z173" i="1" s="1"/>
  <c r="AF173" i="1" s="1"/>
  <c r="AL173" i="1" s="1"/>
  <c r="AR173" i="1" s="1"/>
  <c r="AX173" i="1" s="1"/>
  <c r="H801" i="1"/>
  <c r="N801" i="1" s="1"/>
  <c r="T801" i="1" s="1"/>
  <c r="Z801" i="1" s="1"/>
  <c r="AF801" i="1" s="1"/>
  <c r="AL801" i="1" s="1"/>
  <c r="AR801" i="1" s="1"/>
  <c r="AX801" i="1" s="1"/>
  <c r="H86" i="1"/>
  <c r="N86" i="1" s="1"/>
  <c r="T86" i="1" s="1"/>
  <c r="Z86" i="1" s="1"/>
  <c r="AF86" i="1" s="1"/>
  <c r="AL86" i="1" s="1"/>
  <c r="AR86" i="1" s="1"/>
  <c r="AX86" i="1" s="1"/>
  <c r="H234" i="1"/>
  <c r="N234" i="1" s="1"/>
  <c r="T234" i="1" s="1"/>
  <c r="Z234" i="1" s="1"/>
  <c r="AF234" i="1" s="1"/>
  <c r="AL234" i="1" s="1"/>
  <c r="AR234" i="1" s="1"/>
  <c r="AX234" i="1" s="1"/>
  <c r="H34" i="1"/>
  <c r="N34" i="1" s="1"/>
  <c r="T34" i="1" s="1"/>
  <c r="Z34" i="1" s="1"/>
  <c r="AF34" i="1" s="1"/>
  <c r="AL34" i="1" s="1"/>
  <c r="AR34" i="1" s="1"/>
  <c r="AX34" i="1" s="1"/>
  <c r="H176" i="1"/>
  <c r="N176" i="1" s="1"/>
  <c r="T176" i="1" s="1"/>
  <c r="Z176" i="1" s="1"/>
  <c r="AF176" i="1" s="1"/>
  <c r="AL176" i="1" s="1"/>
  <c r="AR176" i="1" s="1"/>
  <c r="AX176" i="1" s="1"/>
  <c r="H712" i="1"/>
  <c r="N712" i="1" s="1"/>
  <c r="T712" i="1" s="1"/>
  <c r="Z712" i="1" s="1"/>
  <c r="AF712" i="1" s="1"/>
  <c r="AL712" i="1" s="1"/>
  <c r="AR712" i="1" s="1"/>
  <c r="AX712" i="1" s="1"/>
  <c r="H272" i="1"/>
  <c r="N272" i="1" s="1"/>
  <c r="T272" i="1" s="1"/>
  <c r="Z272" i="1" s="1"/>
  <c r="AF272" i="1" s="1"/>
  <c r="AL272" i="1" s="1"/>
  <c r="AR272" i="1" s="1"/>
  <c r="AX272" i="1" s="1"/>
  <c r="H62" i="1"/>
  <c r="N62" i="1" s="1"/>
  <c r="T62" i="1" s="1"/>
  <c r="Z62" i="1" s="1"/>
  <c r="AF62" i="1" s="1"/>
  <c r="AL62" i="1" s="1"/>
  <c r="AR62" i="1" s="1"/>
  <c r="AX62" i="1" s="1"/>
  <c r="H599" i="1"/>
  <c r="H275" i="1"/>
  <c r="N275" i="1" s="1"/>
  <c r="T275" i="1" s="1"/>
  <c r="Z275" i="1" s="1"/>
  <c r="AF275" i="1" s="1"/>
  <c r="AL275" i="1" s="1"/>
  <c r="AR275" i="1" s="1"/>
  <c r="AX275" i="1" s="1"/>
  <c r="H269" i="1"/>
  <c r="N269" i="1" s="1"/>
  <c r="T269" i="1" s="1"/>
  <c r="Z269" i="1" s="1"/>
  <c r="AF269" i="1" s="1"/>
  <c r="AL269" i="1" s="1"/>
  <c r="AR269" i="1" s="1"/>
  <c r="AX269" i="1" s="1"/>
  <c r="H278" i="1"/>
  <c r="N278" i="1" s="1"/>
  <c r="T278" i="1" s="1"/>
  <c r="Z278" i="1" s="1"/>
  <c r="AF278" i="1" s="1"/>
  <c r="AL278" i="1" s="1"/>
  <c r="AR278" i="1" s="1"/>
  <c r="AX278" i="1" s="1"/>
  <c r="H225" i="1"/>
  <c r="N225" i="1" s="1"/>
  <c r="T225" i="1" s="1"/>
  <c r="Z225" i="1" s="1"/>
  <c r="AF225" i="1" s="1"/>
  <c r="AL225" i="1" s="1"/>
  <c r="AR225" i="1" s="1"/>
  <c r="AX225" i="1" s="1"/>
  <c r="H790" i="1"/>
  <c r="N790" i="1" s="1"/>
  <c r="T790" i="1" s="1"/>
  <c r="Z790" i="1" s="1"/>
  <c r="AF790" i="1" s="1"/>
  <c r="AL790" i="1" s="1"/>
  <c r="AR790" i="1" s="1"/>
  <c r="AX790" i="1" s="1"/>
  <c r="H745" i="1"/>
  <c r="N745" i="1" s="1"/>
  <c r="T745" i="1" s="1"/>
  <c r="Z745" i="1" s="1"/>
  <c r="AF745" i="1" s="1"/>
  <c r="AL745" i="1" s="1"/>
  <c r="AR745" i="1" s="1"/>
  <c r="AX745" i="1" s="1"/>
  <c r="H706" i="1"/>
  <c r="N706" i="1" l="1"/>
  <c r="T706" i="1" s="1"/>
  <c r="H705" i="1"/>
  <c r="N115" i="1"/>
  <c r="T115" i="1" s="1"/>
  <c r="Z115" i="1" s="1"/>
  <c r="AF115" i="1" s="1"/>
  <c r="AL115" i="1" s="1"/>
  <c r="AR115" i="1" s="1"/>
  <c r="AX115" i="1" s="1"/>
  <c r="H107" i="1"/>
  <c r="N107" i="1" s="1"/>
  <c r="T107" i="1" s="1"/>
  <c r="Z107" i="1" s="1"/>
  <c r="AF107" i="1" s="1"/>
  <c r="AL107" i="1" s="1"/>
  <c r="AR107" i="1" s="1"/>
  <c r="AX107" i="1" s="1"/>
  <c r="N355" i="1"/>
  <c r="T355" i="1" s="1"/>
  <c r="Z355" i="1" s="1"/>
  <c r="AF355" i="1" s="1"/>
  <c r="AL355" i="1" s="1"/>
  <c r="AR355" i="1" s="1"/>
  <c r="AX355" i="1" s="1"/>
  <c r="H339" i="1"/>
  <c r="N339" i="1" s="1"/>
  <c r="T339" i="1" s="1"/>
  <c r="Z339" i="1" s="1"/>
  <c r="AF339" i="1" s="1"/>
  <c r="AL339" i="1" s="1"/>
  <c r="AR339" i="1" s="1"/>
  <c r="AX339" i="1" s="1"/>
  <c r="N44" i="1"/>
  <c r="T44" i="1" s="1"/>
  <c r="Z44" i="1" s="1"/>
  <c r="AF44" i="1" s="1"/>
  <c r="AL44" i="1" s="1"/>
  <c r="AR44" i="1" s="1"/>
  <c r="AX44" i="1" s="1"/>
  <c r="H40" i="1"/>
  <c r="N40" i="1" s="1"/>
  <c r="T40" i="1" s="1"/>
  <c r="Z40" i="1" s="1"/>
  <c r="AF40" i="1" s="1"/>
  <c r="AL40" i="1" s="1"/>
  <c r="AR40" i="1" s="1"/>
  <c r="AX40" i="1" s="1"/>
  <c r="N416" i="1"/>
  <c r="T416" i="1" s="1"/>
  <c r="Z416" i="1" s="1"/>
  <c r="AF416" i="1" s="1"/>
  <c r="AL416" i="1" s="1"/>
  <c r="AR416" i="1" s="1"/>
  <c r="AX416" i="1" s="1"/>
  <c r="N420" i="1"/>
  <c r="T420" i="1" s="1"/>
  <c r="Z420" i="1" s="1"/>
  <c r="AF420" i="1" s="1"/>
  <c r="AL420" i="1" s="1"/>
  <c r="AR420" i="1" s="1"/>
  <c r="AX420" i="1" s="1"/>
  <c r="H160" i="1"/>
  <c r="N160" i="1" s="1"/>
  <c r="T160" i="1" s="1"/>
  <c r="Z160" i="1" s="1"/>
  <c r="AF160" i="1" s="1"/>
  <c r="AL160" i="1" s="1"/>
  <c r="AR160" i="1" s="1"/>
  <c r="AX160" i="1" s="1"/>
  <c r="N161" i="1"/>
  <c r="T161" i="1" s="1"/>
  <c r="Z161" i="1" s="1"/>
  <c r="AF161" i="1" s="1"/>
  <c r="AL161" i="1" s="1"/>
  <c r="AR161" i="1" s="1"/>
  <c r="AX161" i="1" s="1"/>
  <c r="H598" i="1"/>
  <c r="N598" i="1" s="1"/>
  <c r="T598" i="1" s="1"/>
  <c r="Z598" i="1" s="1"/>
  <c r="AF598" i="1" s="1"/>
  <c r="AL598" i="1" s="1"/>
  <c r="AR598" i="1" s="1"/>
  <c r="AX598" i="1" s="1"/>
  <c r="N599" i="1"/>
  <c r="T599" i="1" s="1"/>
  <c r="Z599" i="1" s="1"/>
  <c r="AF599" i="1" s="1"/>
  <c r="AL599" i="1" s="1"/>
  <c r="AR599" i="1" s="1"/>
  <c r="AX599" i="1" s="1"/>
  <c r="H139" i="1"/>
  <c r="N139" i="1" s="1"/>
  <c r="T139" i="1" s="1"/>
  <c r="Z139" i="1" s="1"/>
  <c r="AF139" i="1" s="1"/>
  <c r="AL139" i="1" s="1"/>
  <c r="AR139" i="1" s="1"/>
  <c r="AX139" i="1" s="1"/>
  <c r="N145" i="1"/>
  <c r="T145" i="1" s="1"/>
  <c r="Z145" i="1" s="1"/>
  <c r="AF145" i="1" s="1"/>
  <c r="AL145" i="1" s="1"/>
  <c r="AR145" i="1" s="1"/>
  <c r="AX145" i="1" s="1"/>
  <c r="H334" i="1"/>
  <c r="N334" i="1" s="1"/>
  <c r="T334" i="1" s="1"/>
  <c r="Z334" i="1" s="1"/>
  <c r="AF334" i="1" s="1"/>
  <c r="AL334" i="1" s="1"/>
  <c r="AR334" i="1" s="1"/>
  <c r="AX334" i="1" s="1"/>
  <c r="N335" i="1"/>
  <c r="T335" i="1" s="1"/>
  <c r="Z335" i="1" s="1"/>
  <c r="AF335" i="1" s="1"/>
  <c r="AL335" i="1" s="1"/>
  <c r="AR335" i="1" s="1"/>
  <c r="AX335" i="1" s="1"/>
  <c r="N388" i="1"/>
  <c r="T388" i="1" s="1"/>
  <c r="Z388" i="1" s="1"/>
  <c r="AF388" i="1" s="1"/>
  <c r="AL388" i="1" s="1"/>
  <c r="AR388" i="1" s="1"/>
  <c r="AX388" i="1" s="1"/>
  <c r="H447" i="1"/>
  <c r="N448" i="1"/>
  <c r="T448" i="1" s="1"/>
  <c r="Z448" i="1" s="1"/>
  <c r="AF448" i="1" s="1"/>
  <c r="AL448" i="1" s="1"/>
  <c r="AR448" i="1" s="1"/>
  <c r="AX448" i="1" s="1"/>
  <c r="H172" i="1"/>
  <c r="N172" i="1" s="1"/>
  <c r="T172" i="1" s="1"/>
  <c r="Z172" i="1" s="1"/>
  <c r="AF172" i="1" s="1"/>
  <c r="AL172" i="1" s="1"/>
  <c r="AR172" i="1" s="1"/>
  <c r="AX172" i="1" s="1"/>
  <c r="H395" i="1"/>
  <c r="N395" i="1" s="1"/>
  <c r="T395" i="1" s="1"/>
  <c r="Z395" i="1" s="1"/>
  <c r="AF395" i="1" s="1"/>
  <c r="AL395" i="1" s="1"/>
  <c r="AR395" i="1" s="1"/>
  <c r="AX395" i="1" s="1"/>
  <c r="H240" i="1"/>
  <c r="N240" i="1" s="1"/>
  <c r="T240" i="1" s="1"/>
  <c r="Z240" i="1" s="1"/>
  <c r="AF240" i="1" s="1"/>
  <c r="AL240" i="1" s="1"/>
  <c r="AR240" i="1" s="1"/>
  <c r="AX240" i="1" s="1"/>
  <c r="H18" i="1"/>
  <c r="N18" i="1" s="1"/>
  <c r="T18" i="1" s="1"/>
  <c r="Z18" i="1" s="1"/>
  <c r="AF18" i="1" s="1"/>
  <c r="AL18" i="1" s="1"/>
  <c r="AR18" i="1" s="1"/>
  <c r="AX18" i="1" s="1"/>
  <c r="H212" i="1"/>
  <c r="N212" i="1" s="1"/>
  <c r="T212" i="1" s="1"/>
  <c r="Z212" i="1" s="1"/>
  <c r="AF212" i="1" s="1"/>
  <c r="AL212" i="1" s="1"/>
  <c r="AR212" i="1" s="1"/>
  <c r="AX212" i="1" s="1"/>
  <c r="H268" i="1"/>
  <c r="N268" i="1" s="1"/>
  <c r="T268" i="1" s="1"/>
  <c r="Z268" i="1" s="1"/>
  <c r="AF268" i="1" s="1"/>
  <c r="AL268" i="1" s="1"/>
  <c r="AR268" i="1" s="1"/>
  <c r="AX268" i="1" s="1"/>
  <c r="H512" i="1"/>
  <c r="N512" i="1" s="1"/>
  <c r="T512" i="1" s="1"/>
  <c r="Z512" i="1" s="1"/>
  <c r="AF512" i="1" s="1"/>
  <c r="AL512" i="1" s="1"/>
  <c r="AR512" i="1" s="1"/>
  <c r="AX512" i="1" s="1"/>
  <c r="H495" i="1"/>
  <c r="N495" i="1" s="1"/>
  <c r="T495" i="1" s="1"/>
  <c r="Z495" i="1" s="1"/>
  <c r="AF495" i="1" s="1"/>
  <c r="AL495" i="1" s="1"/>
  <c r="AR495" i="1" s="1"/>
  <c r="AX495" i="1" s="1"/>
  <c r="H522" i="1"/>
  <c r="N522" i="1" s="1"/>
  <c r="T522" i="1" s="1"/>
  <c r="Z522" i="1" s="1"/>
  <c r="AF522" i="1" s="1"/>
  <c r="AL522" i="1" s="1"/>
  <c r="AR522" i="1" s="1"/>
  <c r="AX522" i="1" s="1"/>
  <c r="H538" i="1"/>
  <c r="N538" i="1" s="1"/>
  <c r="T538" i="1" s="1"/>
  <c r="Z538" i="1" s="1"/>
  <c r="AF538" i="1" s="1"/>
  <c r="AL538" i="1" s="1"/>
  <c r="AR538" i="1" s="1"/>
  <c r="AX538" i="1" s="1"/>
  <c r="N705" i="1" l="1"/>
  <c r="Z706" i="1"/>
  <c r="T705" i="1"/>
  <c r="N447" i="1"/>
  <c r="T447" i="1" s="1"/>
  <c r="Z447" i="1" s="1"/>
  <c r="AF447" i="1" s="1"/>
  <c r="AL447" i="1" s="1"/>
  <c r="AR447" i="1" s="1"/>
  <c r="AX447" i="1" s="1"/>
  <c r="H415" i="1"/>
  <c r="N415" i="1" s="1"/>
  <c r="T415" i="1" s="1"/>
  <c r="Z415" i="1" s="1"/>
  <c r="AF415" i="1" s="1"/>
  <c r="AL415" i="1" s="1"/>
  <c r="AR415" i="1" s="1"/>
  <c r="AX415" i="1" s="1"/>
  <c r="H17" i="1"/>
  <c r="N17" i="1" s="1"/>
  <c r="T17" i="1" s="1"/>
  <c r="Z17" i="1" s="1"/>
  <c r="AF17" i="1" s="1"/>
  <c r="AL17" i="1" s="1"/>
  <c r="AR17" i="1" s="1"/>
  <c r="AX17" i="1" s="1"/>
  <c r="H211" i="1"/>
  <c r="N211" i="1" s="1"/>
  <c r="T211" i="1" s="1"/>
  <c r="Z211" i="1" s="1"/>
  <c r="AF211" i="1" s="1"/>
  <c r="AL211" i="1" s="1"/>
  <c r="AR211" i="1" s="1"/>
  <c r="AX211" i="1" s="1"/>
  <c r="AF706" i="1" l="1"/>
  <c r="AL706" i="1" s="1"/>
  <c r="AR706" i="1" s="1"/>
  <c r="AX706" i="1" s="1"/>
  <c r="Z705" i="1"/>
  <c r="AF705" i="1" s="1"/>
  <c r="AL705" i="1" s="1"/>
  <c r="AR705" i="1" s="1"/>
  <c r="AX705" i="1" s="1"/>
  <c r="H16" i="1"/>
  <c r="H838" i="1" l="1"/>
  <c r="N838" i="1" s="1"/>
  <c r="T838" i="1" s="1"/>
  <c r="Z838" i="1" s="1"/>
  <c r="AF838" i="1" s="1"/>
  <c r="AL838" i="1" s="1"/>
  <c r="AR838" i="1" s="1"/>
  <c r="AX838" i="1" s="1"/>
  <c r="N16" i="1"/>
  <c r="T16" i="1" s="1"/>
  <c r="Z16" i="1" s="1"/>
  <c r="AF16" i="1" s="1"/>
  <c r="AL16" i="1" s="1"/>
  <c r="AR16" i="1" s="1"/>
  <c r="AX16" i="1" s="1"/>
  <c r="K839" i="1" l="1"/>
  <c r="L839" i="1"/>
  <c r="M839" i="1"/>
  <c r="AL840" i="1" l="1"/>
  <c r="AF840" i="1"/>
  <c r="AM840" i="1"/>
  <c r="AG840" i="1"/>
  <c r="AN840" i="1"/>
  <c r="AH840" i="1"/>
  <c r="AQ840" i="1" l="1"/>
  <c r="AP840" i="1" l="1"/>
  <c r="AP841" i="1" s="1"/>
  <c r="AO840" i="1"/>
  <c r="AO841" i="1" s="1"/>
  <c r="AR840" i="1" l="1"/>
  <c r="AS840" i="1" l="1"/>
  <c r="AT840" i="1"/>
  <c r="AU840" i="1" l="1"/>
  <c r="AU841" i="1" s="1"/>
  <c r="AV840" i="1" l="1"/>
  <c r="AV841" i="1" s="1"/>
  <c r="AX840" i="1" l="1"/>
  <c r="AY840" i="1" l="1"/>
  <c r="AZ840" i="1"/>
</calcChain>
</file>

<file path=xl/sharedStrings.xml><?xml version="1.0" encoding="utf-8"?>
<sst xmlns="http://schemas.openxmlformats.org/spreadsheetml/2006/main" count="4627" uniqueCount="480">
  <si>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</si>
  <si>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</si>
  <si>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</si>
  <si>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</si>
  <si>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</si>
  <si>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</si>
  <si>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</si>
  <si>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</si>
  <si>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</si>
  <si>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</si>
  <si>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</si>
  <si>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</si>
  <si>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</si>
  <si>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</si>
  <si>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</si>
  <si>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</si>
  <si>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</si>
  <si>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</si>
  <si>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</si>
  <si>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</si>
  <si>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</si>
  <si>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</si>
  <si>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</si>
  <si>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</si>
  <si>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</si>
  <si>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</si>
  <si>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</si>
  <si>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</si>
  <si>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</si>
  <si>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</si>
  <si>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</si>
  <si>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</si>
  <si>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</si>
  <si>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</si>
  <si>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</si>
  <si>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</si>
  <si>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</si>
  <si>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</si>
  <si>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</si>
  <si>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</si>
  <si>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</si>
  <si>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</si>
  <si>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</si>
  <si>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</si>
  <si>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</si>
  <si>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</si>
  <si>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</si>
  <si>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</si>
  <si>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</si>
  <si>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</si>
  <si>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</si>
  <si>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</si>
  <si>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</si>
  <si>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</si>
  <si>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</si>
  <si>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</si>
  <si>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</si>
  <si>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</si>
  <si>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</si>
  <si>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</si>
  <si>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</si>
  <si>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</si>
  <si>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</si>
  <si>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</si>
  <si>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</si>
  <si>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</si>
  <si>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</si>
  <si>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</si>
  <si>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</si>
  <si>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</si>
  <si>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</si>
  <si>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</si>
  <si>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</si>
  <si>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</si>
  <si>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</si>
  <si>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</si>
  <si>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</si>
  <si>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</si>
  <si>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</si>
  <si>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</si>
  <si>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</si>
  <si>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</si>
  <si>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</si>
  <si>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</si>
  <si>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</si>
  <si>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</si>
  <si>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</si>
  <si>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</si>
  <si>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</si>
  <si>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</si>
  <si>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</si>
  <si>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</si>
  <si>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</si>
  <si>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</si>
  <si>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</si>
  <si>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</si>
  <si>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</si>
  <si>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</si>
  <si>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</si>
  <si>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</si>
  <si>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</si>
  <si>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</si>
  <si>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</si>
  <si>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</si>
  <si>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</si>
  <si>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</si>
  <si>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</si>
  <si>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</si>
  <si>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</si>
  <si>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</si>
  <si>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</si>
  <si>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</si>
  <si>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</si>
  <si>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</si>
  <si>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</si>
  <si>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</si>
  <si>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</si>
  <si>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</si>
  <si>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</si>
  <si>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</si>
  <si>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</si>
  <si>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</si>
  <si>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</si>
  <si>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</si>
  <si>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</si>
  <si>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</si>
  <si>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</si>
  <si>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</si>
  <si>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</si>
  <si>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</si>
  <si>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</si>
  <si>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</si>
  <si>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</si>
  <si>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</si>
  <si>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</si>
  <si>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</si>
  <si>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</si>
  <si>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</si>
  <si>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</si>
  <si>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</si>
  <si>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</si>
  <si>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</si>
  <si>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</si>
  <si>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</si>
  <si>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</si>
  <si>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</si>
  <si>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</si>
  <si>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</si>
  <si>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</si>
  <si>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</si>
  <si>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</si>
  <si>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</si>
  <si>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</si>
  <si>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</si>
  <si>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</si>
  <si>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</si>
  <si>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</si>
  <si>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</si>
  <si>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</si>
  <si>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</si>
  <si>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</si>
  <si>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</si>
  <si>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</si>
  <si>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</si>
  <si>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</si>
  <si>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</si>
  <si>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</si>
  <si>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</si>
  <si>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</si>
  <si>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</si>
  <si>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</si>
  <si>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</si>
  <si>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</si>
  <si>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</si>
  <si>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</si>
  <si>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</si>
  <si>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</si>
  <si>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</si>
  <si>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</si>
  <si>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</si>
  <si>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</si>
  <si>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</si>
  <si>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</si>
  <si>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</si>
  <si>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</si>
  <si>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</si>
  <si>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</si>
  <si>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</si>
  <si>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</si>
  <si>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</si>
  <si>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</si>
  <si>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</si>
  <si>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</si>
  <si>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</si>
  <si>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</si>
  <si>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</si>
  <si>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</si>
  <si>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</si>
  <si>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</si>
  <si>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</si>
  <si>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</si>
  <si>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</si>
  <si>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</si>
  <si>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</si>
  <si>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</si>
  <si>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</si>
  <si>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</si>
  <si>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</si>
  <si>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</si>
  <si>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</si>
  <si>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</si>
  <si>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</si>
  <si>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</si>
  <si>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</si>
  <si>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</si>
  <si>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</si>
  <si>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</si>
  <si>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</si>
  <si>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</si>
  <si>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</si>
  <si>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</si>
  <si>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</si>
  <si>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</si>
  <si>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</si>
  <si>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</si>
  <si>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</si>
  <si>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</si>
  <si>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</si>
  <si>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</si>
  <si>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</si>
  <si>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</si>
  <si>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</si>
  <si>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</si>
  <si>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</si>
  <si>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</si>
  <si>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</si>
  <si>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</si>
  <si>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</si>
  <si>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</si>
  <si>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</si>
  <si>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</si>
  <si>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</si>
  <si>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</si>
  <si>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</si>
  <si>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</si>
  <si>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</si>
  <si>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</si>
  <si>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</si>
  <si>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</si>
  <si>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</si>
  <si>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</si>
  <si>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</si>
  <si>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</si>
  <si>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</si>
  <si>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</si>
  <si>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</si>
  <si>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</si>
  <si>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</si>
  <si>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</si>
  <si>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</si>
  <si>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</si>
  <si>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</si>
  <si>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</si>
  <si>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</si>
  <si>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</si>
  <si>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</si>
  <si>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</si>
  <si>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</si>
  <si>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</si>
  <si>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</si>
  <si>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</si>
  <si>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</si>
  <si>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</si>
  <si>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</si>
  <si>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</si>
  <si>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20340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</si>
  <si>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</si>
  <si>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</si>
  <si>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</si>
  <si>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</si>
  <si>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</si>
  <si>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</si>
  <si>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</si>
  <si>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</si>
  <si>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</si>
  <si>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</si>
  <si>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</si>
  <si>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</si>
  <si>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</si>
  <si>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</si>
  <si>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</si>
  <si>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</si>
  <si>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</si>
  <si>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</si>
  <si>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</si>
  <si>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</si>
  <si>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</si>
  <si>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</si>
  <si>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</si>
  <si>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</si>
  <si>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</si>
  <si>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</si>
  <si>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</si>
  <si>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</si>
  <si>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</si>
  <si>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</si>
  <si>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</si>
  <si>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</si>
  <si>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</si>
  <si>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</si>
  <si>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</si>
  <si>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</si>
  <si>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</si>
  <si>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</si>
  <si>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</si>
  <si>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</si>
  <si>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</si>
  <si>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</si>
  <si>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</si>
  <si>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</si>
  <si>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</si>
  <si>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</si>
  <si>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</si>
  <si>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</si>
  <si>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</si>
  <si>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</si>
  <si>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</si>
  <si>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</si>
  <si>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</si>
  <si>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</si>
  <si>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</si>
  <si>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</si>
  <si>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</si>
  <si>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</si>
  <si>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</si>
  <si>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</si>
  <si>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</si>
  <si>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</si>
  <si>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</si>
  <si>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</si>
  <si>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</si>
  <si>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</si>
  <si>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</si>
  <si>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</si>
  <si>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</si>
  <si>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</si>
  <si>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</si>
  <si>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</si>
  <si>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</si>
  <si>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</si>
  <si>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</si>
  <si>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</si>
  <si>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</si>
  <si>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</si>
  <si>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 xml:space="preserve">от 14  декабря 2023 года № 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</si>
  <si>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</si>
  <si>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</si>
  <si>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</si>
  <si>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</si>
  <si>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"Приложение № 5</t>
  </si>
  <si>
    <t>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</si>
  <si>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</si>
  <si>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</si>
  <si>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</si>
  <si>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</si>
  <si>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</si>
  <si>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L7502</t>
  </si>
  <si>
    <t>Реализация мероприятий по модернизации школьных систем образования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</si>
  <si>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</si>
  <si>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</si>
  <si>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</si>
  <si>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</si>
  <si>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</si>
  <si>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</si>
  <si>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</si>
  <si>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</si>
  <si>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</si>
  <si>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</si>
  <si>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</si>
  <si>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</si>
  <si>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</si>
  <si>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</si>
  <si>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</si>
  <si>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</si>
  <si>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</si>
  <si>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</si>
  <si>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</si>
  <si>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</si>
  <si>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</si>
  <si>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</si>
  <si>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</si>
  <si>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</si>
  <si>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</si>
  <si>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</si>
  <si>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</si>
  <si>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</si>
  <si>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                       на 2024 год и на плановый период 2025 и 2026 годов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</si>
  <si>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</si>
  <si>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</si>
  <si>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</si>
  <si>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</si>
  <si>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</si>
  <si>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</si>
  <si>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</si>
  <si>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</si>
  <si>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</si>
  <si>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</si>
  <si>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</si>
  <si>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L576Л</t>
  </si>
  <si>
    <t>Улучшение жилищных условий для привлечения молодых специалистов</t>
  </si>
  <si>
    <t>21590</t>
  </si>
  <si>
    <t>8.4</t>
  </si>
  <si>
    <t xml:space="preserve">Подпрограмма «Разработка нормативно-правовых актов в сфере градостроительной деятельности» 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</si>
  <si>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</si>
  <si>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</si>
  <si>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</si>
  <si>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</si>
  <si>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L4971</t>
  </si>
  <si>
    <t>Разработка проектов санитарно-защитных зон артезианских скважин</t>
  </si>
  <si>
    <t>20450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</si>
  <si>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</si>
  <si>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муниципальных программ формирования современной городской среды</t>
  </si>
  <si>
    <t>Э4950</t>
  </si>
  <si>
    <t>F2</t>
  </si>
  <si>
    <t>55551</t>
  </si>
  <si>
    <t>Строительство, реконструкция, капитальный ремонт, ремонт и содержание автомобильных дорог, находящихся в собственности муниципального округа за счет муниципального дорожного фонда</t>
  </si>
  <si>
    <t>Мероприятия по рекультивации земельных участков на территории муниципального округа</t>
  </si>
  <si>
    <t>Капитальный, текущий ремонты зданий, находящихся в муниципальной собственности</t>
  </si>
  <si>
    <t>Э4630</t>
  </si>
  <si>
    <t>Реализация мероприятий по модернизации учреждений отрасли культуры</t>
  </si>
  <si>
    <t>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</si>
  <si>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 учреждениям общего образования)</t>
  </si>
  <si>
    <t>R3</t>
  </si>
  <si>
    <t>Ж6880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</si>
  <si>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</si>
  <si>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S6360</t>
  </si>
  <si>
    <t>Организация транспортного обслуживания населения на пассажирских маршрутах автомобильного транспорта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</si>
  <si>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</si>
  <si>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</si>
  <si>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S4420</t>
  </si>
  <si>
    <t>Ремонт, реконструкция, благоустройство и установка памятников, обелисков, мемориалов, памятных досок</t>
  </si>
  <si>
    <t>S6910</t>
  </si>
  <si>
    <t>Мероприятия по содействию трудоустройству несовершеннолетних граждан на территории Архангельской области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</si>
  <si>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</si>
  <si>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Э4700</t>
  </si>
  <si>
    <t>Обеспечение участия в Маргаритинской ярмарке</t>
  </si>
  <si>
    <t>20210</t>
  </si>
  <si>
    <t>S8271</t>
  </si>
  <si>
    <t>S8272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</si>
  <si>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</si>
  <si>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Развитие системы обращения ЖБО</t>
  </si>
  <si>
    <t>20510</t>
  </si>
  <si>
    <t>Резервный фонд аджминистрации Мезенсукого муниципального округа</t>
  </si>
  <si>
    <t>Проведение комплексных кадастровых работ</t>
  </si>
  <si>
    <t>L5111</t>
  </si>
  <si>
    <t>Мероприятия по предупреждению и ликвидации чрезвычайных ситуаций природного и техногенного характера</t>
  </si>
  <si>
    <t>71580</t>
  </si>
  <si>
    <t>S1580</t>
  </si>
  <si>
    <t>Приобретение и установка автономных дымовых пожарных извещателей</t>
  </si>
  <si>
    <t>S6870</t>
  </si>
  <si>
    <t>Реализация мероприятий по оборудованию источников наружного противопожарного водоснабжения</t>
  </si>
  <si>
    <t>S6630</t>
  </si>
  <si>
    <t>Организация электроснабжения потребителей в населенных пунктах без централизованного электроснабжения на территории Мезенского муниципального округа Архангельской области</t>
  </si>
  <si>
    <t>20560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</si>
  <si>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</si>
  <si>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Э4790</t>
  </si>
  <si>
    <t>20320</t>
  </si>
  <si>
    <t>Проект благоустройства "Малая Слобода"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</si>
  <si>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</si>
  <si>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</si>
  <si>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</si>
  <si>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А4241</t>
  </si>
  <si>
    <t>Решение от 08.02.2024 № 202</t>
  </si>
  <si>
    <t>Решение от 11.04.2024 № 218</t>
  </si>
  <si>
    <t>Решение от 07.06.2024 № 233</t>
  </si>
  <si>
    <t>Решение от 05.09.2024 № 250</t>
  </si>
  <si>
    <t>Решение от 17.10.2024 № 268</t>
  </si>
  <si>
    <t>Приведение в нормативное состояние искусственных сооружений на автомобильных дорогах местного значения</t>
  </si>
  <si>
    <t>Э9520</t>
  </si>
  <si>
    <t>от 23 декабря 2024 года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</si>
</sst>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0" fillId="0" borderId="13" xfId="0" applyNumberFormat="1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1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2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12" fillId="0" borderId="47" xfId="0" applyNumberFormat="1" applyFont="1" applyBorder="1" applyAlignment="1">
      <alignment horizontal="center" vertical="center"/>
    </xf>
    <xf numFmtId="1" fontId="12" fillId="0" borderId="4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49" fontId="0" fillId="0" borderId="14" xfId="0" applyNumberForma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" fontId="2" fillId="0" borderId="0" xfId="0" applyNumberFormat="1" applyFont="1"/>
    <xf numFmtId="0" fontId="7" fillId="0" borderId="1" xfId="0" applyFont="1" applyBorder="1" applyAlignment="1">
      <alignment vertical="center" wrapText="1"/>
    </xf>
    <xf numFmtId="49" fontId="23" fillId="0" borderId="15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0" fontId="1" fillId="0" borderId="28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9" fontId="17" fillId="0" borderId="12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4" fontId="0" fillId="0" borderId="26" xfId="0" applyNumberFormat="1" applyBorder="1" applyAlignment="1">
      <alignment horizontal="right" vertical="center"/>
    </xf>
    <xf numFmtId="49" fontId="0" fillId="0" borderId="3" xfId="0" applyNumberFormat="1" applyFill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34" fillId="0" borderId="1" xfId="0" applyFont="1" applyFill="1" applyBorder="1"/>
    <xf numFmtId="0" fontId="0" fillId="0" borderId="1" xfId="0" applyFont="1" applyFill="1" applyBorder="1"/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49" fontId="6" fillId="0" borderId="2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29" fillId="0" borderId="23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5" xfId="0" applyBorder="1" applyAlignment="1">
      <alignment wrapText="1"/>
    </xf>
    <xf numFmtId="49" fontId="2" fillId="0" borderId="10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1" xfId="0" applyBorder="1" applyAlignment="1">
      <alignment wrapText="1"/>
    </xf>
    <xf numFmtId="0" fontId="0" fillId="0" borderId="2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4/&#1041;&#1102;&#1076;&#1078;&#1077;&#1090;%20&#1086;&#1082;&#1088;&#1091;&#1075;&#1072;%202024-2026/&#1055;&#1088;&#1080;&#1083;&#1086;&#1078;&#1077;&#1085;&#1080;&#1077;%20&#8470;%20%203,4%20-&#1088;&#1072;&#1089;&#1093;&#1086;&#1076;&#1099;%20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4-202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2024%20&#1075;&#1086;&#1076;\&#1057;&#1077;&#1089;&#1089;&#1080;&#1103;%2017%20&#1086;&#1082;&#1090;&#1103;&#1073;&#1088;&#1103;\&#1055;&#1088;&#1080;&#1083;&#1086;&#1078;&#1077;&#1085;&#1080;&#1077;%20&#8470;%203,4%20-&#1088;&#1072;&#1089;&#1093;&#1086;&#1076;&#1099;%20%202024-2026%20&#1076;&#1083;&#1103;%20&#1087;&#1088;&#1086;&#1075;&#10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4/&#1089;&#1077;&#1089;&#1089;&#1080;&#1080;/&#1089;&#1083;&#1077;&#1076;&#1091;&#1102;&#1097;&#1072;&#1103;/&#1055;&#1088;&#1080;&#1083;&#1086;&#1078;&#1077;&#1085;&#1080;&#1077;%20&#8470;%203,4%20-&#1088;&#1072;&#1089;&#1093;&#1086;&#1076;&#1099;%20%202024-2026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2338">
          <cell r="AW2338">
            <v>-13815175.180000002</v>
          </cell>
          <cell r="AX2338">
            <v>13815838.51</v>
          </cell>
          <cell r="AZ2338">
            <v>1155730870.5899994</v>
          </cell>
          <cell r="BA2338">
            <v>1285340906.47</v>
          </cell>
          <cell r="BB2338">
            <v>1095034249.2200003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2250">
          <cell r="AH2250">
            <v>10992627</v>
          </cell>
          <cell r="AI2250">
            <v>11102052.710000001</v>
          </cell>
          <cell r="AJ2250">
            <v>11162573.24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2366">
          <cell r="AQ2366">
            <v>-177061173.91</v>
          </cell>
          <cell r="AR2366">
            <v>263544442.99000001</v>
          </cell>
          <cell r="AS2366">
            <v>0</v>
          </cell>
          <cell r="AT2366">
            <v>1169546045.7699995</v>
          </cell>
          <cell r="AU2366">
            <v>1271525067.96</v>
          </cell>
          <cell r="AV2366">
            <v>1095034249.2200003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41"/>
  <sheetViews>
    <sheetView tabSelected="1" view="pageBreakPreview" zoomScale="60" zoomScaleNormal="100" workbookViewId="0">
      <selection activeCell="AZ4" sqref="AZ4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50" hidden="1" customWidth="1"/>
    <col min="9" max="9" width="22.44140625" style="2" hidden="1" customWidth="1"/>
    <col min="10" max="10" width="21.6640625" style="2" hidden="1" customWidth="1"/>
    <col min="11" max="12" width="18.44140625" style="2" hidden="1" customWidth="1"/>
    <col min="13" max="13" width="17.109375" style="2" hidden="1" customWidth="1"/>
    <col min="14" max="14" width="22.5546875" style="2" hidden="1" customWidth="1"/>
    <col min="15" max="15" width="23" style="2" hidden="1" customWidth="1"/>
    <col min="16" max="16" width="21.5546875" style="2" hidden="1" customWidth="1"/>
    <col min="17" max="18" width="18.44140625" style="2" hidden="1" customWidth="1"/>
    <col min="19" max="19" width="17.109375" style="2" hidden="1" customWidth="1"/>
    <col min="20" max="20" width="22.5546875" style="2" hidden="1" customWidth="1"/>
    <col min="21" max="21" width="23" style="2" hidden="1" customWidth="1"/>
    <col min="22" max="22" width="21.5546875" style="2" hidden="1" customWidth="1"/>
    <col min="23" max="24" width="18.44140625" style="2" hidden="1" customWidth="1"/>
    <col min="25" max="25" width="17.109375" style="2" hidden="1" customWidth="1"/>
    <col min="26" max="26" width="22.5546875" style="2" hidden="1" customWidth="1"/>
    <col min="27" max="27" width="23" style="2" hidden="1" customWidth="1"/>
    <col min="28" max="28" width="21.5546875" style="2" hidden="1" customWidth="1"/>
    <col min="29" max="30" width="18.44140625" style="2" hidden="1" customWidth="1"/>
    <col min="31" max="31" width="17.109375" style="2" hidden="1" customWidth="1"/>
    <col min="32" max="32" width="22.5546875" style="2" hidden="1" customWidth="1"/>
    <col min="33" max="33" width="23" style="2" hidden="1" customWidth="1"/>
    <col min="34" max="34" width="21.5546875" style="2" hidden="1" customWidth="1"/>
    <col min="35" max="36" width="18.44140625" style="2" hidden="1" customWidth="1"/>
    <col min="37" max="37" width="17.109375" style="2" hidden="1" customWidth="1"/>
    <col min="38" max="38" width="22.5546875" style="2" hidden="1" customWidth="1"/>
    <col min="39" max="39" width="23" style="2" hidden="1" customWidth="1"/>
    <col min="40" max="40" width="21.5546875" style="2" hidden="1" customWidth="1"/>
    <col min="41" max="42" width="18.44140625" style="2" hidden="1" customWidth="1"/>
    <col min="43" max="43" width="17.109375" style="2" hidden="1" customWidth="1"/>
    <col min="44" max="44" width="22.5546875" style="2" hidden="1" customWidth="1"/>
    <col min="45" max="45" width="23" style="2" hidden="1" customWidth="1"/>
    <col min="46" max="46" width="21.5546875" style="2" hidden="1" customWidth="1"/>
    <col min="47" max="48" width="18.44140625" style="2" hidden="1" customWidth="1"/>
    <col min="49" max="49" width="17.109375" style="2" hidden="1" customWidth="1"/>
    <col min="50" max="50" width="22.5546875" style="2" customWidth="1"/>
    <col min="51" max="51" width="23" style="2" customWidth="1"/>
    <col min="52" max="52" width="21.5546875" style="2" customWidth="1"/>
    <col min="53" max="53" width="1.33203125" style="2" customWidth="1"/>
    <col min="54" max="16384" width="9.109375" style="2"/>
  </cols>
  <sheetData>
    <row r="1" spans="1:52">
      <c r="P1" s="193"/>
      <c r="V1" s="193"/>
      <c r="AB1" s="193"/>
      <c r="AH1" s="193"/>
      <c r="AN1" s="193"/>
      <c r="AT1" s="193"/>
      <c r="AZ1" s="193" t="s">
        <v>278</v>
      </c>
    </row>
    <row r="2" spans="1:52">
      <c r="P2" s="107"/>
      <c r="V2" s="107"/>
      <c r="AB2" s="107"/>
      <c r="AH2" s="107"/>
      <c r="AN2" s="107"/>
      <c r="AT2" s="107"/>
      <c r="AZ2" s="107" t="s">
        <v>145</v>
      </c>
    </row>
    <row r="3" spans="1:52">
      <c r="P3" s="107"/>
      <c r="V3" s="107"/>
      <c r="AB3" s="107"/>
      <c r="AH3" s="107"/>
      <c r="AN3" s="107"/>
      <c r="AT3" s="107"/>
      <c r="AZ3" s="107" t="s">
        <v>284</v>
      </c>
    </row>
    <row r="4" spans="1:52">
      <c r="P4" s="193"/>
      <c r="V4" s="193"/>
      <c r="AB4" s="193"/>
      <c r="AH4" s="193"/>
      <c r="AN4" s="193"/>
      <c r="AT4" s="193"/>
      <c r="AZ4" s="193" t="s">
        <v>479</v>
      </c>
    </row>
    <row r="6" spans="1:52">
      <c r="P6" s="106"/>
      <c r="V6" s="106"/>
      <c r="AB6" s="106"/>
      <c r="AH6" s="106"/>
      <c r="AN6" s="106"/>
      <c r="AT6" s="106"/>
      <c r="AZ6" s="106" t="s">
        <v>359</v>
      </c>
    </row>
    <row r="7" spans="1:52">
      <c r="P7" s="107"/>
      <c r="V7" s="107"/>
      <c r="AB7" s="107"/>
      <c r="AH7" s="107"/>
      <c r="AN7" s="107"/>
      <c r="AT7" s="107"/>
      <c r="AZ7" s="107" t="s">
        <v>145</v>
      </c>
    </row>
    <row r="8" spans="1:52">
      <c r="P8" s="107"/>
      <c r="V8" s="107"/>
      <c r="AB8" s="107"/>
      <c r="AH8" s="107"/>
      <c r="AN8" s="107"/>
      <c r="AT8" s="107"/>
      <c r="AZ8" s="107" t="s">
        <v>284</v>
      </c>
    </row>
    <row r="9" spans="1:52">
      <c r="P9" s="106"/>
      <c r="V9" s="106"/>
      <c r="AB9" s="106"/>
      <c r="AH9" s="106"/>
      <c r="AN9" s="106"/>
      <c r="AT9" s="106"/>
      <c r="AZ9" s="106" t="s">
        <v>354</v>
      </c>
    </row>
    <row r="10" spans="1:52">
      <c r="J10" s="106"/>
    </row>
    <row r="11" spans="1:52" ht="53.25" customHeight="1">
      <c r="A11" s="258" t="s">
        <v>396</v>
      </c>
      <c r="B11" s="258"/>
      <c r="C11" s="258"/>
      <c r="D11" s="258"/>
      <c r="E11" s="258"/>
      <c r="F11" s="258"/>
      <c r="G11" s="258"/>
      <c r="H11" s="258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9"/>
      <c r="AG11" s="259"/>
      <c r="AH11" s="259"/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  <c r="AY11" s="259"/>
      <c r="AZ11" s="259"/>
    </row>
    <row r="12" spans="1:52">
      <c r="B12" s="268"/>
      <c r="C12" s="268"/>
      <c r="D12" s="268"/>
      <c r="E12" s="268"/>
      <c r="F12" s="268"/>
      <c r="G12" s="268"/>
      <c r="J12" s="47"/>
      <c r="K12" s="252" t="s">
        <v>472</v>
      </c>
      <c r="L12" s="252"/>
      <c r="M12" s="252"/>
      <c r="N12" s="252"/>
      <c r="O12" s="252"/>
      <c r="P12" s="252"/>
      <c r="Q12" s="252" t="s">
        <v>473</v>
      </c>
      <c r="R12" s="252"/>
      <c r="S12" s="252"/>
      <c r="T12" s="252"/>
      <c r="U12" s="252"/>
      <c r="V12" s="252"/>
      <c r="W12" s="252" t="s">
        <v>474</v>
      </c>
      <c r="X12" s="252"/>
      <c r="Y12" s="252"/>
      <c r="Z12" s="252"/>
      <c r="AA12" s="252"/>
      <c r="AB12" s="252"/>
      <c r="AC12" s="252" t="s">
        <v>475</v>
      </c>
      <c r="AD12" s="252"/>
      <c r="AE12" s="252"/>
      <c r="AF12" s="252"/>
      <c r="AG12" s="252"/>
      <c r="AH12" s="252"/>
      <c r="AI12" s="252" t="s">
        <v>476</v>
      </c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</row>
    <row r="13" spans="1:52" ht="30.75" customHeight="1">
      <c r="A13" s="269" t="s">
        <v>0</v>
      </c>
      <c r="B13" s="271" t="s">
        <v>1</v>
      </c>
      <c r="C13" s="273" t="s">
        <v>2</v>
      </c>
      <c r="D13" s="274"/>
      <c r="E13" s="274"/>
      <c r="F13" s="275"/>
      <c r="G13" s="279" t="s">
        <v>99</v>
      </c>
      <c r="H13" s="262" t="s">
        <v>282</v>
      </c>
      <c r="I13" s="263"/>
      <c r="J13" s="263"/>
      <c r="K13" s="253" t="s">
        <v>357</v>
      </c>
      <c r="L13" s="254"/>
      <c r="M13" s="255"/>
      <c r="N13" s="254" t="s">
        <v>282</v>
      </c>
      <c r="O13" s="256"/>
      <c r="P13" s="257"/>
      <c r="Q13" s="253" t="s">
        <v>357</v>
      </c>
      <c r="R13" s="254"/>
      <c r="S13" s="255"/>
      <c r="T13" s="254" t="s">
        <v>282</v>
      </c>
      <c r="U13" s="256"/>
      <c r="V13" s="257"/>
      <c r="W13" s="253" t="s">
        <v>357</v>
      </c>
      <c r="X13" s="254"/>
      <c r="Y13" s="255"/>
      <c r="Z13" s="254" t="s">
        <v>282</v>
      </c>
      <c r="AA13" s="256"/>
      <c r="AB13" s="257"/>
      <c r="AC13" s="253" t="s">
        <v>357</v>
      </c>
      <c r="AD13" s="254"/>
      <c r="AE13" s="255"/>
      <c r="AF13" s="254" t="s">
        <v>282</v>
      </c>
      <c r="AG13" s="256"/>
      <c r="AH13" s="257"/>
      <c r="AI13" s="253" t="s">
        <v>357</v>
      </c>
      <c r="AJ13" s="254"/>
      <c r="AK13" s="255"/>
      <c r="AL13" s="254" t="s">
        <v>282</v>
      </c>
      <c r="AM13" s="256"/>
      <c r="AN13" s="257"/>
      <c r="AO13" s="253" t="s">
        <v>357</v>
      </c>
      <c r="AP13" s="254"/>
      <c r="AQ13" s="255"/>
      <c r="AR13" s="254" t="s">
        <v>282</v>
      </c>
      <c r="AS13" s="256"/>
      <c r="AT13" s="257"/>
      <c r="AU13" s="253" t="s">
        <v>357</v>
      </c>
      <c r="AV13" s="254"/>
      <c r="AW13" s="255"/>
      <c r="AX13" s="254" t="s">
        <v>282</v>
      </c>
      <c r="AY13" s="256"/>
      <c r="AZ13" s="257"/>
    </row>
    <row r="14" spans="1:52" s="3" customFormat="1" ht="15.6">
      <c r="A14" s="270"/>
      <c r="B14" s="272"/>
      <c r="C14" s="276"/>
      <c r="D14" s="277"/>
      <c r="E14" s="277"/>
      <c r="F14" s="278"/>
      <c r="G14" s="276"/>
      <c r="H14" s="121" t="s">
        <v>197</v>
      </c>
      <c r="I14" s="121" t="s">
        <v>198</v>
      </c>
      <c r="J14" s="121" t="s">
        <v>285</v>
      </c>
      <c r="K14" s="121" t="s">
        <v>197</v>
      </c>
      <c r="L14" s="121" t="s">
        <v>198</v>
      </c>
      <c r="M14" s="121" t="s">
        <v>285</v>
      </c>
      <c r="N14" s="121" t="s">
        <v>197</v>
      </c>
      <c r="O14" s="121" t="s">
        <v>198</v>
      </c>
      <c r="P14" s="121" t="s">
        <v>285</v>
      </c>
      <c r="Q14" s="121" t="s">
        <v>197</v>
      </c>
      <c r="R14" s="121" t="s">
        <v>198</v>
      </c>
      <c r="S14" s="121" t="s">
        <v>285</v>
      </c>
      <c r="T14" s="121" t="s">
        <v>197</v>
      </c>
      <c r="U14" s="121" t="s">
        <v>198</v>
      </c>
      <c r="V14" s="121" t="s">
        <v>285</v>
      </c>
      <c r="W14" s="121" t="s">
        <v>197</v>
      </c>
      <c r="X14" s="121" t="s">
        <v>198</v>
      </c>
      <c r="Y14" s="121" t="s">
        <v>285</v>
      </c>
      <c r="Z14" s="121" t="s">
        <v>197</v>
      </c>
      <c r="AA14" s="121" t="s">
        <v>198</v>
      </c>
      <c r="AB14" s="121" t="s">
        <v>285</v>
      </c>
      <c r="AC14" s="210" t="s">
        <v>197</v>
      </c>
      <c r="AD14" s="210" t="s">
        <v>198</v>
      </c>
      <c r="AE14" s="210" t="s">
        <v>285</v>
      </c>
      <c r="AF14" s="210" t="s">
        <v>197</v>
      </c>
      <c r="AG14" s="210" t="s">
        <v>198</v>
      </c>
      <c r="AH14" s="210" t="s">
        <v>285</v>
      </c>
      <c r="AI14" s="224" t="s">
        <v>197</v>
      </c>
      <c r="AJ14" s="224" t="s">
        <v>198</v>
      </c>
      <c r="AK14" s="224" t="s">
        <v>285</v>
      </c>
      <c r="AL14" s="224" t="s">
        <v>197</v>
      </c>
      <c r="AM14" s="224" t="s">
        <v>198</v>
      </c>
      <c r="AN14" s="224" t="s">
        <v>285</v>
      </c>
      <c r="AO14" s="227" t="s">
        <v>197</v>
      </c>
      <c r="AP14" s="227" t="s">
        <v>198</v>
      </c>
      <c r="AQ14" s="227" t="s">
        <v>285</v>
      </c>
      <c r="AR14" s="227" t="s">
        <v>197</v>
      </c>
      <c r="AS14" s="227" t="s">
        <v>198</v>
      </c>
      <c r="AT14" s="227" t="s">
        <v>285</v>
      </c>
      <c r="AU14" s="251" t="s">
        <v>197</v>
      </c>
      <c r="AV14" s="251" t="s">
        <v>198</v>
      </c>
      <c r="AW14" s="251" t="s">
        <v>285</v>
      </c>
      <c r="AX14" s="251" t="s">
        <v>197</v>
      </c>
      <c r="AY14" s="251" t="s">
        <v>198</v>
      </c>
      <c r="AZ14" s="251" t="s">
        <v>285</v>
      </c>
    </row>
    <row r="15" spans="1:52" s="3" customFormat="1">
      <c r="A15" s="25" t="s">
        <v>3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5" t="s">
        <v>7</v>
      </c>
      <c r="H15" s="52">
        <v>8</v>
      </c>
      <c r="I15" s="122">
        <v>9</v>
      </c>
      <c r="J15" s="122">
        <v>10</v>
      </c>
      <c r="K15" s="190"/>
      <c r="L15" s="191"/>
      <c r="M15" s="191"/>
      <c r="N15" s="190">
        <v>8</v>
      </c>
      <c r="O15" s="191">
        <v>9</v>
      </c>
      <c r="P15" s="191">
        <v>10</v>
      </c>
      <c r="Q15" s="190"/>
      <c r="R15" s="191"/>
      <c r="S15" s="191"/>
      <c r="T15" s="190">
        <v>8</v>
      </c>
      <c r="U15" s="191">
        <v>9</v>
      </c>
      <c r="V15" s="191">
        <v>10</v>
      </c>
      <c r="W15" s="190"/>
      <c r="X15" s="191"/>
      <c r="Y15" s="191"/>
      <c r="Z15" s="190">
        <v>8</v>
      </c>
      <c r="AA15" s="191">
        <v>9</v>
      </c>
      <c r="AB15" s="191">
        <v>10</v>
      </c>
      <c r="AC15" s="190"/>
      <c r="AD15" s="191"/>
      <c r="AE15" s="191"/>
      <c r="AF15" s="190">
        <v>8</v>
      </c>
      <c r="AG15" s="191">
        <v>9</v>
      </c>
      <c r="AH15" s="191">
        <v>10</v>
      </c>
      <c r="AI15" s="190"/>
      <c r="AJ15" s="191"/>
      <c r="AK15" s="191"/>
      <c r="AL15" s="190">
        <v>8</v>
      </c>
      <c r="AM15" s="191">
        <v>9</v>
      </c>
      <c r="AN15" s="191">
        <v>10</v>
      </c>
      <c r="AO15" s="190"/>
      <c r="AP15" s="191"/>
      <c r="AQ15" s="191"/>
      <c r="AR15" s="190">
        <v>8</v>
      </c>
      <c r="AS15" s="191">
        <v>9</v>
      </c>
      <c r="AT15" s="191">
        <v>10</v>
      </c>
      <c r="AU15" s="190"/>
      <c r="AV15" s="191"/>
      <c r="AW15" s="191"/>
      <c r="AX15" s="190">
        <v>8</v>
      </c>
      <c r="AY15" s="191">
        <v>9</v>
      </c>
      <c r="AZ15" s="191">
        <v>10</v>
      </c>
    </row>
    <row r="16" spans="1:52" ht="17.399999999999999">
      <c r="A16" s="43" t="s">
        <v>73</v>
      </c>
      <c r="B16" s="188" t="s">
        <v>74</v>
      </c>
      <c r="C16" s="44"/>
      <c r="D16" s="44"/>
      <c r="E16" s="44"/>
      <c r="F16" s="44"/>
      <c r="G16" s="45"/>
      <c r="H16" s="63">
        <f t="shared" ref="H16:M16" si="0">H17+H211+H295+H334+H339+H376+H395+H415+H495+H500+H512+H522+H538+H556+H598+H603+H459+H517+H548+H623+H593+H643+H654+H694</f>
        <v>733475872.98000014</v>
      </c>
      <c r="I16" s="63">
        <f t="shared" si="0"/>
        <v>687132914.07000017</v>
      </c>
      <c r="J16" s="63">
        <f t="shared" si="0"/>
        <v>684156728.5400002</v>
      </c>
      <c r="K16" s="63">
        <f t="shared" si="0"/>
        <v>51448153.690000005</v>
      </c>
      <c r="L16" s="63">
        <f t="shared" si="0"/>
        <v>1585494.93</v>
      </c>
      <c r="M16" s="63">
        <f t="shared" si="0"/>
        <v>80560347.809999987</v>
      </c>
      <c r="N16" s="63">
        <f>H16+K16</f>
        <v>784924026.6700002</v>
      </c>
      <c r="O16" s="63">
        <f>I16+L16</f>
        <v>688718409.00000012</v>
      </c>
      <c r="P16" s="63">
        <f>J16+M16</f>
        <v>764717076.35000014</v>
      </c>
      <c r="Q16" s="63">
        <f>Q17+Q211+Q295+Q334+Q339+Q376+Q395+Q415+Q495+Q500+Q512+Q522+Q538+Q556+Q598+Q603+Q459+Q517+Q548+Q623+Q593+Q643+Q654+Q694</f>
        <v>16677345.859999999</v>
      </c>
      <c r="R16" s="63">
        <f>R17+R211+R295+R334+R339+R376+R395+R415+R495+R500+R512+R522+R538+R556+R598+R603+R459+R517+R548+R623+R593+R643+R654+R694</f>
        <v>3112198.88</v>
      </c>
      <c r="S16" s="63">
        <f>S17+S211+S295+S334+S339+S376+S395+S415+S495+S500+S512+S522+S538+S556+S598+S603+S459+S517+S548+S623+S593+S643+S654+S694</f>
        <v>2913094.88</v>
      </c>
      <c r="T16" s="63">
        <f>N16+Q16</f>
        <v>801601372.53000021</v>
      </c>
      <c r="U16" s="63">
        <f>O16+R16</f>
        <v>691830607.88000011</v>
      </c>
      <c r="V16" s="63">
        <f>P16+S16</f>
        <v>767630171.23000014</v>
      </c>
      <c r="W16" s="63">
        <f>W17+W211+W295+W334+W339+W376+W395+W415+W495+W500+W512+W522+W538+W556+W598+W603+W459+W517+W548+W623+W593+W643+W654+W694</f>
        <v>199586478.06</v>
      </c>
      <c r="X16" s="63">
        <f>X17+X211+X295+X334+X339+X376+X395+X415+X495+X500+X512+X522+X538+X556+X598+X603+X459+X517+X548+X623+X593+X643+X654+X694</f>
        <v>448519.8</v>
      </c>
      <c r="Y16" s="63">
        <f>Y17+Y211+Y295+Y334+Y339+Y376+Y395+Y415+Y495+Y500+Y512+Y522+Y538+Y556+Y598+Y603+Y459+Y517+Y548+Y623+Y593+Y643+Y654+Y694</f>
        <v>1337295.69</v>
      </c>
      <c r="Z16" s="63">
        <f>T16+W16</f>
        <v>1001187850.5900002</v>
      </c>
      <c r="AA16" s="63">
        <f>U16+X16</f>
        <v>692279127.68000007</v>
      </c>
      <c r="AB16" s="63">
        <f>V16+Y16</f>
        <v>768967466.9200002</v>
      </c>
      <c r="AC16" s="63">
        <f>AC17+AC211+AC295+AC334+AC339+AC376+AC395+AC415+AC495+AC500+AC512+AC522+AC538+AC556+AC598+AC603+AC459+AC517+AC548+AC623+AC593+AC643+AC654+AC694</f>
        <v>17457824.960000001</v>
      </c>
      <c r="AD16" s="63">
        <f>AD17+AD211+AD295+AD334+AD339+AD376+AD395+AD415+AD495+AD500+AD512+AD522+AD538+AD556+AD598+AD603+AD459+AD517+AD548+AD623+AD593+AD643+AD654+AD694</f>
        <v>3201792</v>
      </c>
      <c r="AE16" s="63">
        <f>AE17+AE211+AE295+AE334+AE339+AE376+AE395+AE415+AE495+AE500+AE512+AE522+AE538+AE556+AE598+AE603+AE459+AE517+AE548+AE623+AE593+AE643+AE654+AE694</f>
        <v>-199104</v>
      </c>
      <c r="AF16" s="63">
        <f>Z16+AC16</f>
        <v>1018645675.5500002</v>
      </c>
      <c r="AG16" s="63">
        <f>AA16+AD16</f>
        <v>695480919.68000007</v>
      </c>
      <c r="AH16" s="63">
        <f>AB16+AE16</f>
        <v>768768362.9200002</v>
      </c>
      <c r="AI16" s="63">
        <f>AI17+AI211+AI295+AI334+AI339+AI376+AI395+AI415+AI495+AI500+AI512+AI522+AI538+AI556+AI598+AI603+AI459+AI517+AI548+AI623+AI593+AI643+AI654+AI694</f>
        <v>14158639.08</v>
      </c>
      <c r="AJ16" s="63">
        <f>AJ17+AJ211+AJ295+AJ334+AJ339+AJ376+AJ395+AJ415+AJ495+AJ500+AJ512+AJ522+AJ538+AJ556+AJ598+AJ603+AJ459+AJ517+AJ548+AJ623+AJ593+AJ643+AJ654+AJ694</f>
        <v>-2113031.9299999997</v>
      </c>
      <c r="AK16" s="63">
        <f>AK17+AK211+AK295+AK334+AK339+AK376+AK395+AK415+AK495+AK500+AK512+AK522+AK538+AK556+AK598+AK603+AK459+AK517+AK548+AK623+AK593+AK643+AK654+AK694</f>
        <v>-2044858.83</v>
      </c>
      <c r="AL16" s="63">
        <f>AF16+AI16</f>
        <v>1032804314.6300002</v>
      </c>
      <c r="AM16" s="63">
        <f>AG16+AJ16</f>
        <v>693367887.75000012</v>
      </c>
      <c r="AN16" s="63">
        <f>AH16+AK16</f>
        <v>766723504.09000015</v>
      </c>
      <c r="AO16" s="63">
        <f>AO17+AO211+AO295+AO334+AO339+AO376+AO395+AO415+AO495+AO500+AO512+AO522+AO538+AO556+AO598+AO603+AO459+AO517+AO548+AO623+AO593+AO643+AO654+AO694</f>
        <v>-160423879.17000002</v>
      </c>
      <c r="AP16" s="63">
        <f>AP17+AP211+AP295+AP334+AP339+AP376+AP395+AP415+AP495+AP500+AP512+AP522+AP538+AP556+AP598+AP603+AP459+AP517+AP548+AP623+AP593+AP643+AP654+AP694</f>
        <v>263720803.52000001</v>
      </c>
      <c r="AQ16" s="63">
        <f>AQ17+AQ211+AQ295+AQ334+AQ339+AQ376+AQ395+AQ415+AQ495+AQ500+AQ512+AQ522+AQ538+AQ556+AQ598+AQ603+AQ459+AQ517+AQ548+AQ623+AQ593+AQ643+AQ654+AQ694</f>
        <v>0</v>
      </c>
      <c r="AR16" s="63">
        <f>AL16+AO16</f>
        <v>872380435.46000028</v>
      </c>
      <c r="AS16" s="63">
        <f>AM16+AP16</f>
        <v>957088691.2700001</v>
      </c>
      <c r="AT16" s="63">
        <f>AN16+AQ16</f>
        <v>766723504.09000015</v>
      </c>
      <c r="AU16" s="63">
        <f>AU17+AU211+AU295+AU334+AU339+AU376+AU395+AU415+AU495+AU500+AU512+AU522+AU538+AU556+AU598+AU603+AU459+AU517+AU548+AU623+AU593+AU643+AU654+AU694</f>
        <v>-13619397.920000002</v>
      </c>
      <c r="AV16" s="63">
        <f>AV17+AV211+AV295+AV334+AV339+AV376+AV395+AV415+AV495+AV500+AV512+AV522+AV538+AV556+AV598+AV603+AV459+AV517+AV548+AV623+AV593+AV643+AV654+AV694</f>
        <v>13829668.17</v>
      </c>
      <c r="AW16" s="63">
        <f>AW17+AW211+AW295+AW334+AW339+AW376+AW395+AW415+AW495+AW500+AW512+AW522+AW538+AW556+AW598+AW603+AW459+AW517+AW548+AW623+AW593+AW643+AW654+AW694</f>
        <v>0</v>
      </c>
      <c r="AX16" s="63">
        <f>AR16+AU16</f>
        <v>858761037.54000032</v>
      </c>
      <c r="AY16" s="63">
        <f>AS16+AV16</f>
        <v>970918359.44000006</v>
      </c>
      <c r="AZ16" s="63">
        <f>AT16+AW16</f>
        <v>766723504.09000015</v>
      </c>
    </row>
    <row r="17" spans="1:52" ht="27.6">
      <c r="A17" s="177" t="s">
        <v>3</v>
      </c>
      <c r="B17" s="96" t="s">
        <v>286</v>
      </c>
      <c r="C17" s="7" t="s">
        <v>13</v>
      </c>
      <c r="D17" s="7" t="s">
        <v>21</v>
      </c>
      <c r="E17" s="7" t="s">
        <v>100</v>
      </c>
      <c r="F17" s="7" t="s">
        <v>101</v>
      </c>
      <c r="G17" s="16"/>
      <c r="H17" s="59">
        <f t="shared" ref="H17:M17" si="1">H18+H40+H107+H139+H160+H172+H194</f>
        <v>479717742.77000004</v>
      </c>
      <c r="I17" s="59">
        <f t="shared" si="1"/>
        <v>485676829.93000007</v>
      </c>
      <c r="J17" s="59">
        <f t="shared" si="1"/>
        <v>486906628.44999999</v>
      </c>
      <c r="K17" s="59">
        <f t="shared" si="1"/>
        <v>9432032.7100000009</v>
      </c>
      <c r="L17" s="59">
        <f t="shared" si="1"/>
        <v>1625600.95</v>
      </c>
      <c r="M17" s="59">
        <f t="shared" si="1"/>
        <v>80579142.989999995</v>
      </c>
      <c r="N17" s="59">
        <f t="shared" ref="N17:N131" si="2">H17+K17</f>
        <v>489149775.48000002</v>
      </c>
      <c r="O17" s="59">
        <f t="shared" ref="O17:O131" si="3">I17+L17</f>
        <v>487302430.88000005</v>
      </c>
      <c r="P17" s="59">
        <f t="shared" ref="P17:P131" si="4">J17+M17</f>
        <v>567485771.43999994</v>
      </c>
      <c r="Q17" s="59">
        <f>Q18+Q40+Q107+Q139+Q160+Q172+Q194</f>
        <v>1979308.4600000002</v>
      </c>
      <c r="R17" s="59">
        <f>R18+R40+R107+R139+R160+R172+R194</f>
        <v>891207.06</v>
      </c>
      <c r="S17" s="59">
        <f>S18+S40+S107+S139+S160+S172+S194</f>
        <v>692103.06</v>
      </c>
      <c r="T17" s="59">
        <f t="shared" ref="T17:T131" si="5">N17+Q17</f>
        <v>491129083.94</v>
      </c>
      <c r="U17" s="59">
        <f t="shared" ref="U17:U131" si="6">O17+R17</f>
        <v>488193637.94000006</v>
      </c>
      <c r="V17" s="59">
        <f t="shared" ref="V17:V131" si="7">P17+S17</f>
        <v>568177874.49999988</v>
      </c>
      <c r="W17" s="59">
        <f>W18+W40+W107+W139+W160+W172+W194</f>
        <v>727991.99999999988</v>
      </c>
      <c r="X17" s="59">
        <f>X18+X40+X107+X139+X160+X172+X194</f>
        <v>448519.8</v>
      </c>
      <c r="Y17" s="59">
        <f>Y18+Y40+Y107+Y139+Y160+Y172+Y194</f>
        <v>1337295.69</v>
      </c>
      <c r="Z17" s="59">
        <f t="shared" ref="Z17:Z131" si="8">T17+W17</f>
        <v>491857075.94</v>
      </c>
      <c r="AA17" s="59">
        <f t="shared" ref="AA17:AA131" si="9">U17+X17</f>
        <v>488642157.74000007</v>
      </c>
      <c r="AB17" s="59">
        <f t="shared" ref="AB17:AB131" si="10">V17+Y17</f>
        <v>569515170.18999994</v>
      </c>
      <c r="AC17" s="59">
        <f>AC18+AC40+AC107+AC139+AC160+AC172+AC194</f>
        <v>10644797.369999999</v>
      </c>
      <c r="AD17" s="59">
        <f>AD18+AD40+AD107+AD139+AD160+AD172+AD194</f>
        <v>-398208</v>
      </c>
      <c r="AE17" s="59">
        <f>AE18+AE40+AE107+AE139+AE160+AE172+AE194</f>
        <v>-199104</v>
      </c>
      <c r="AF17" s="59">
        <f t="shared" ref="AF17:AF131" si="11">Z17+AC17</f>
        <v>502501873.31</v>
      </c>
      <c r="AG17" s="59">
        <f t="shared" ref="AG17:AG131" si="12">AA17+AD17</f>
        <v>488243949.74000007</v>
      </c>
      <c r="AH17" s="59">
        <f t="shared" ref="AH17:AH131" si="13">AB17+AE17</f>
        <v>569316066.18999994</v>
      </c>
      <c r="AI17" s="59">
        <f>AI18+AI40+AI107+AI139+AI160+AI172+AI194</f>
        <v>11324270.619999999</v>
      </c>
      <c r="AJ17" s="59">
        <f>AJ18+AJ40+AJ107+AJ139+AJ160+AJ172+AJ194</f>
        <v>-2113031.9299999997</v>
      </c>
      <c r="AK17" s="59">
        <f>AK18+AK40+AK107+AK139+AK160+AK172+AK194</f>
        <v>-2044858.83</v>
      </c>
      <c r="AL17" s="59">
        <f t="shared" ref="AL17:AL131" si="14">AF17+AI17</f>
        <v>513826143.93000001</v>
      </c>
      <c r="AM17" s="59">
        <f t="shared" ref="AM17:AM131" si="15">AG17+AJ17</f>
        <v>486130917.81000006</v>
      </c>
      <c r="AN17" s="59">
        <f t="shared" ref="AN17:AN131" si="16">AH17+AK17</f>
        <v>567271207.3599999</v>
      </c>
      <c r="AO17" s="59">
        <f>AO18+AO40+AO107+AO139+AO160+AO172+AO194</f>
        <v>11129182.580000002</v>
      </c>
      <c r="AP17" s="59">
        <f>AP18+AP40+AP107+AP139+AP160+AP172+AP194</f>
        <v>0</v>
      </c>
      <c r="AQ17" s="59">
        <f>AQ18+AQ40+AQ107+AQ139+AQ160+AQ172+AQ194</f>
        <v>0</v>
      </c>
      <c r="AR17" s="59">
        <f t="shared" ref="AR17:AR39" si="17">AL17+AO17</f>
        <v>524955326.50999999</v>
      </c>
      <c r="AS17" s="59">
        <f t="shared" ref="AS17:AS131" si="18">AM17+AP17</f>
        <v>486130917.81000006</v>
      </c>
      <c r="AT17" s="59">
        <f t="shared" ref="AT17:AT131" si="19">AN17+AQ17</f>
        <v>567271207.3599999</v>
      </c>
      <c r="AU17" s="59">
        <f>AU18+AU40+AU107+AU139+AU160+AU172+AU194</f>
        <v>528524.72999999905</v>
      </c>
      <c r="AV17" s="59">
        <f>AV18+AV40+AV107+AV139+AV160+AV172+AV194</f>
        <v>0</v>
      </c>
      <c r="AW17" s="59">
        <f>AW18+AW40+AW107+AW139+AW160+AW172+AW194</f>
        <v>0</v>
      </c>
      <c r="AX17" s="59">
        <f t="shared" ref="AX17:AX39" si="20">AR17+AU17</f>
        <v>525483851.24000001</v>
      </c>
      <c r="AY17" s="59">
        <f t="shared" ref="AY17:AY131" si="21">AS17+AV17</f>
        <v>486130917.81000006</v>
      </c>
      <c r="AZ17" s="59">
        <f t="shared" ref="AZ17:AZ131" si="22">AT17+AW17</f>
        <v>567271207.3599999</v>
      </c>
    </row>
    <row r="18" spans="1:52" ht="26.4">
      <c r="A18" s="175" t="s">
        <v>23</v>
      </c>
      <c r="B18" s="189" t="s">
        <v>86</v>
      </c>
      <c r="C18" s="6" t="s">
        <v>13</v>
      </c>
      <c r="D18" s="6" t="s">
        <v>3</v>
      </c>
      <c r="E18" s="6" t="s">
        <v>100</v>
      </c>
      <c r="F18" s="6" t="s">
        <v>101</v>
      </c>
      <c r="G18" s="17"/>
      <c r="H18" s="58">
        <f>H19+H28+H34+H22+H31</f>
        <v>102041323.7</v>
      </c>
      <c r="I18" s="58">
        <f t="shared" ref="I18:J18" si="23">I19+I28+I34+I22+I31</f>
        <v>104317384.09999999</v>
      </c>
      <c r="J18" s="58">
        <f t="shared" si="23"/>
        <v>104891117.97</v>
      </c>
      <c r="K18" s="58">
        <f>K19+K28+K34+K22+K31+K37</f>
        <v>209131.8</v>
      </c>
      <c r="L18" s="58">
        <f t="shared" ref="L18:M18" si="24">L19+L28+L34+L22+L31+L37</f>
        <v>-265640</v>
      </c>
      <c r="M18" s="58">
        <f t="shared" si="24"/>
        <v>-1022210</v>
      </c>
      <c r="N18" s="58">
        <f t="shared" si="2"/>
        <v>102250455.5</v>
      </c>
      <c r="O18" s="58">
        <f t="shared" si="3"/>
        <v>104051744.09999999</v>
      </c>
      <c r="P18" s="58">
        <f t="shared" si="4"/>
        <v>103868907.97</v>
      </c>
      <c r="Q18" s="58">
        <f>Q19+Q28+Q34+Q22+Q31+Q37</f>
        <v>0</v>
      </c>
      <c r="R18" s="58">
        <f t="shared" ref="R18:S18" si="25">R19+R28+R34+R22+R31+R37</f>
        <v>0</v>
      </c>
      <c r="S18" s="58">
        <f t="shared" si="25"/>
        <v>0</v>
      </c>
      <c r="T18" s="58">
        <f t="shared" si="5"/>
        <v>102250455.5</v>
      </c>
      <c r="U18" s="58">
        <f t="shared" si="6"/>
        <v>104051744.09999999</v>
      </c>
      <c r="V18" s="58">
        <f t="shared" si="7"/>
        <v>103868907.97</v>
      </c>
      <c r="W18" s="58">
        <f>W19+W28+W34+W22+W31+W37</f>
        <v>582425.35</v>
      </c>
      <c r="X18" s="58">
        <f t="shared" ref="X18:Y18" si="26">X19+X28+X34+X22+X31+X37</f>
        <v>0</v>
      </c>
      <c r="Y18" s="58">
        <f t="shared" si="26"/>
        <v>0</v>
      </c>
      <c r="Z18" s="58">
        <f t="shared" si="8"/>
        <v>102832880.84999999</v>
      </c>
      <c r="AA18" s="58">
        <f t="shared" si="9"/>
        <v>104051744.09999999</v>
      </c>
      <c r="AB18" s="58">
        <f t="shared" si="10"/>
        <v>103868907.97</v>
      </c>
      <c r="AC18" s="58">
        <f>AC19+AC28+AC34+AC22+AC31+AC37+AC25</f>
        <v>667482.82000000007</v>
      </c>
      <c r="AD18" s="58">
        <f t="shared" ref="AD18:AE18" si="27">AD19+AD28+AD34+AD22+AD31+AD37+AD25</f>
        <v>0</v>
      </c>
      <c r="AE18" s="58">
        <f t="shared" si="27"/>
        <v>0</v>
      </c>
      <c r="AF18" s="58">
        <f t="shared" si="11"/>
        <v>103500363.66999999</v>
      </c>
      <c r="AG18" s="58">
        <f t="shared" si="12"/>
        <v>104051744.09999999</v>
      </c>
      <c r="AH18" s="58">
        <f t="shared" si="13"/>
        <v>103868907.97</v>
      </c>
      <c r="AI18" s="58">
        <f>AI19+AI28+AI34+AI22+AI31+AI37+AI25</f>
        <v>619471.05000000005</v>
      </c>
      <c r="AJ18" s="58">
        <f t="shared" ref="AJ18:AK18" si="28">AJ19+AJ28+AJ34+AJ22+AJ31+AJ37+AJ25</f>
        <v>-350480</v>
      </c>
      <c r="AK18" s="58">
        <f t="shared" si="28"/>
        <v>-220400</v>
      </c>
      <c r="AL18" s="58">
        <f t="shared" si="14"/>
        <v>104119834.71999998</v>
      </c>
      <c r="AM18" s="58">
        <f t="shared" si="15"/>
        <v>103701264.09999999</v>
      </c>
      <c r="AN18" s="58">
        <f t="shared" si="16"/>
        <v>103648507.97</v>
      </c>
      <c r="AO18" s="58">
        <f>AO19+AO28+AO34+AO22+AO31+AO37+AO25</f>
        <v>2536304.2000000002</v>
      </c>
      <c r="AP18" s="58">
        <f t="shared" ref="AP18:AQ18" si="29">AP19+AP28+AP34+AP22+AP31+AP37+AP25</f>
        <v>0</v>
      </c>
      <c r="AQ18" s="58">
        <f t="shared" si="29"/>
        <v>0</v>
      </c>
      <c r="AR18" s="58">
        <f t="shared" si="17"/>
        <v>106656138.91999999</v>
      </c>
      <c r="AS18" s="58">
        <f t="shared" si="18"/>
        <v>103701264.09999999</v>
      </c>
      <c r="AT18" s="58">
        <f t="shared" si="19"/>
        <v>103648507.97</v>
      </c>
      <c r="AU18" s="58">
        <f>AU19+AU28+AU34+AU22+AU31+AU37+AU25</f>
        <v>-9068027.0300000012</v>
      </c>
      <c r="AV18" s="58">
        <f t="shared" ref="AV18:AW18" si="30">AV19+AV28+AV34+AV22+AV31+AV37+AV25</f>
        <v>0</v>
      </c>
      <c r="AW18" s="58">
        <f t="shared" si="30"/>
        <v>0</v>
      </c>
      <c r="AX18" s="58">
        <f t="shared" si="20"/>
        <v>97588111.889999986</v>
      </c>
      <c r="AY18" s="58">
        <f t="shared" si="21"/>
        <v>103701264.09999999</v>
      </c>
      <c r="AZ18" s="58">
        <f t="shared" si="22"/>
        <v>103648507.97</v>
      </c>
    </row>
    <row r="19" spans="1:52" ht="26.4">
      <c r="A19" s="288"/>
      <c r="B19" s="82" t="s">
        <v>87</v>
      </c>
      <c r="C19" s="5" t="s">
        <v>13</v>
      </c>
      <c r="D19" s="5" t="s">
        <v>3</v>
      </c>
      <c r="E19" s="5" t="s">
        <v>100</v>
      </c>
      <c r="F19" s="5" t="s">
        <v>102</v>
      </c>
      <c r="G19" s="17"/>
      <c r="H19" s="57">
        <f>H20</f>
        <v>44583804</v>
      </c>
      <c r="I19" s="57">
        <f t="shared" ref="I19:M20" si="31">I20</f>
        <v>45213864.100000001</v>
      </c>
      <c r="J19" s="57">
        <f t="shared" si="31"/>
        <v>45132057.969999999</v>
      </c>
      <c r="K19" s="57">
        <f t="shared" si="31"/>
        <v>0</v>
      </c>
      <c r="L19" s="57">
        <f t="shared" si="31"/>
        <v>0</v>
      </c>
      <c r="M19" s="57">
        <f t="shared" si="31"/>
        <v>0</v>
      </c>
      <c r="N19" s="57">
        <f t="shared" si="2"/>
        <v>44583804</v>
      </c>
      <c r="O19" s="57">
        <f t="shared" si="3"/>
        <v>45213864.100000001</v>
      </c>
      <c r="P19" s="57">
        <f t="shared" si="4"/>
        <v>45132057.969999999</v>
      </c>
      <c r="Q19" s="57">
        <f t="shared" ref="Q19:S20" si="32">Q20</f>
        <v>0</v>
      </c>
      <c r="R19" s="57">
        <f t="shared" si="32"/>
        <v>0</v>
      </c>
      <c r="S19" s="57">
        <f t="shared" si="32"/>
        <v>0</v>
      </c>
      <c r="T19" s="57">
        <f t="shared" si="5"/>
        <v>44583804</v>
      </c>
      <c r="U19" s="57">
        <f t="shared" si="6"/>
        <v>45213864.100000001</v>
      </c>
      <c r="V19" s="57">
        <f t="shared" si="7"/>
        <v>45132057.969999999</v>
      </c>
      <c r="W19" s="57">
        <f t="shared" ref="W19:Y20" si="33">W20</f>
        <v>140000</v>
      </c>
      <c r="X19" s="57">
        <f t="shared" si="33"/>
        <v>0</v>
      </c>
      <c r="Y19" s="57">
        <f t="shared" si="33"/>
        <v>0</v>
      </c>
      <c r="Z19" s="57">
        <f t="shared" si="8"/>
        <v>44723804</v>
      </c>
      <c r="AA19" s="57">
        <f t="shared" si="9"/>
        <v>45213864.100000001</v>
      </c>
      <c r="AB19" s="57">
        <f t="shared" si="10"/>
        <v>45132057.969999999</v>
      </c>
      <c r="AC19" s="57">
        <f t="shared" ref="AC19:AE20" si="34">AC20</f>
        <v>503000</v>
      </c>
      <c r="AD19" s="57">
        <f t="shared" si="34"/>
        <v>0</v>
      </c>
      <c r="AE19" s="57">
        <f t="shared" si="34"/>
        <v>0</v>
      </c>
      <c r="AF19" s="57">
        <f t="shared" si="11"/>
        <v>45226804</v>
      </c>
      <c r="AG19" s="57">
        <f t="shared" si="12"/>
        <v>45213864.100000001</v>
      </c>
      <c r="AH19" s="57">
        <f t="shared" si="13"/>
        <v>45132057.969999999</v>
      </c>
      <c r="AI19" s="57">
        <f t="shared" ref="AI19:AK20" si="35">AI20</f>
        <v>0</v>
      </c>
      <c r="AJ19" s="57">
        <f t="shared" si="35"/>
        <v>0</v>
      </c>
      <c r="AK19" s="57">
        <f t="shared" si="35"/>
        <v>0</v>
      </c>
      <c r="AL19" s="57">
        <f t="shared" si="14"/>
        <v>45226804</v>
      </c>
      <c r="AM19" s="57">
        <f t="shared" si="15"/>
        <v>45213864.100000001</v>
      </c>
      <c r="AN19" s="57">
        <f t="shared" si="16"/>
        <v>45132057.969999999</v>
      </c>
      <c r="AO19" s="57">
        <f t="shared" ref="AO19:AQ20" si="36">AO20</f>
        <v>2078976.7</v>
      </c>
      <c r="AP19" s="57">
        <f t="shared" si="36"/>
        <v>0</v>
      </c>
      <c r="AQ19" s="57">
        <f t="shared" si="36"/>
        <v>0</v>
      </c>
      <c r="AR19" s="57">
        <f t="shared" si="17"/>
        <v>47305780.700000003</v>
      </c>
      <c r="AS19" s="57">
        <f t="shared" si="18"/>
        <v>45213864.100000001</v>
      </c>
      <c r="AT19" s="57">
        <f t="shared" si="19"/>
        <v>45132057.969999999</v>
      </c>
      <c r="AU19" s="57">
        <f t="shared" ref="AU19:AW20" si="37">AU20</f>
        <v>26316.1</v>
      </c>
      <c r="AV19" s="57">
        <f t="shared" si="37"/>
        <v>0</v>
      </c>
      <c r="AW19" s="57">
        <f t="shared" si="37"/>
        <v>0</v>
      </c>
      <c r="AX19" s="57">
        <f t="shared" si="20"/>
        <v>47332096.800000004</v>
      </c>
      <c r="AY19" s="57">
        <f t="shared" si="21"/>
        <v>45213864.100000001</v>
      </c>
      <c r="AZ19" s="57">
        <f t="shared" si="22"/>
        <v>45132057.969999999</v>
      </c>
    </row>
    <row r="20" spans="1:52" ht="26.4">
      <c r="A20" s="293"/>
      <c r="B20" s="74" t="s">
        <v>41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39</v>
      </c>
      <c r="H20" s="57">
        <f>H21</f>
        <v>44583804</v>
      </c>
      <c r="I20" s="57">
        <f t="shared" si="31"/>
        <v>45213864.100000001</v>
      </c>
      <c r="J20" s="57">
        <f t="shared" si="31"/>
        <v>45132057.969999999</v>
      </c>
      <c r="K20" s="57">
        <f t="shared" si="31"/>
        <v>0</v>
      </c>
      <c r="L20" s="57">
        <f t="shared" si="31"/>
        <v>0</v>
      </c>
      <c r="M20" s="57">
        <f t="shared" si="31"/>
        <v>0</v>
      </c>
      <c r="N20" s="57">
        <f t="shared" si="2"/>
        <v>44583804</v>
      </c>
      <c r="O20" s="57">
        <f t="shared" si="3"/>
        <v>45213864.100000001</v>
      </c>
      <c r="P20" s="57">
        <f t="shared" si="4"/>
        <v>45132057.969999999</v>
      </c>
      <c r="Q20" s="57">
        <f t="shared" si="32"/>
        <v>0</v>
      </c>
      <c r="R20" s="57">
        <f t="shared" si="32"/>
        <v>0</v>
      </c>
      <c r="S20" s="57">
        <f t="shared" si="32"/>
        <v>0</v>
      </c>
      <c r="T20" s="57">
        <f t="shared" si="5"/>
        <v>44583804</v>
      </c>
      <c r="U20" s="57">
        <f t="shared" si="6"/>
        <v>45213864.100000001</v>
      </c>
      <c r="V20" s="57">
        <f t="shared" si="7"/>
        <v>45132057.969999999</v>
      </c>
      <c r="W20" s="57">
        <f t="shared" si="33"/>
        <v>140000</v>
      </c>
      <c r="X20" s="57">
        <f t="shared" si="33"/>
        <v>0</v>
      </c>
      <c r="Y20" s="57">
        <f t="shared" si="33"/>
        <v>0</v>
      </c>
      <c r="Z20" s="57">
        <f t="shared" si="8"/>
        <v>44723804</v>
      </c>
      <c r="AA20" s="57">
        <f t="shared" si="9"/>
        <v>45213864.100000001</v>
      </c>
      <c r="AB20" s="57">
        <f t="shared" si="10"/>
        <v>45132057.969999999</v>
      </c>
      <c r="AC20" s="57">
        <f t="shared" si="34"/>
        <v>503000</v>
      </c>
      <c r="AD20" s="57">
        <f t="shared" si="34"/>
        <v>0</v>
      </c>
      <c r="AE20" s="57">
        <f t="shared" si="34"/>
        <v>0</v>
      </c>
      <c r="AF20" s="57">
        <f t="shared" si="11"/>
        <v>45226804</v>
      </c>
      <c r="AG20" s="57">
        <f t="shared" si="12"/>
        <v>45213864.100000001</v>
      </c>
      <c r="AH20" s="57">
        <f t="shared" si="13"/>
        <v>45132057.969999999</v>
      </c>
      <c r="AI20" s="57">
        <f t="shared" si="35"/>
        <v>0</v>
      </c>
      <c r="AJ20" s="57">
        <f t="shared" si="35"/>
        <v>0</v>
      </c>
      <c r="AK20" s="57">
        <f t="shared" si="35"/>
        <v>0</v>
      </c>
      <c r="AL20" s="57">
        <f t="shared" si="14"/>
        <v>45226804</v>
      </c>
      <c r="AM20" s="57">
        <f t="shared" si="15"/>
        <v>45213864.100000001</v>
      </c>
      <c r="AN20" s="57">
        <f t="shared" si="16"/>
        <v>45132057.969999999</v>
      </c>
      <c r="AO20" s="57">
        <f t="shared" si="36"/>
        <v>2078976.7</v>
      </c>
      <c r="AP20" s="57">
        <f t="shared" si="36"/>
        <v>0</v>
      </c>
      <c r="AQ20" s="57">
        <f t="shared" si="36"/>
        <v>0</v>
      </c>
      <c r="AR20" s="57">
        <f t="shared" si="17"/>
        <v>47305780.700000003</v>
      </c>
      <c r="AS20" s="57">
        <f t="shared" si="18"/>
        <v>45213864.100000001</v>
      </c>
      <c r="AT20" s="57">
        <f t="shared" si="19"/>
        <v>45132057.969999999</v>
      </c>
      <c r="AU20" s="57">
        <f t="shared" si="37"/>
        <v>26316.1</v>
      </c>
      <c r="AV20" s="57">
        <f t="shared" si="37"/>
        <v>0</v>
      </c>
      <c r="AW20" s="57">
        <f t="shared" si="37"/>
        <v>0</v>
      </c>
      <c r="AX20" s="57">
        <f t="shared" si="20"/>
        <v>47332096.800000004</v>
      </c>
      <c r="AY20" s="57">
        <f t="shared" si="21"/>
        <v>45213864.100000001</v>
      </c>
      <c r="AZ20" s="57">
        <f t="shared" si="22"/>
        <v>45132057.969999999</v>
      </c>
    </row>
    <row r="21" spans="1:52">
      <c r="A21" s="293"/>
      <c r="B21" s="85" t="s">
        <v>42</v>
      </c>
      <c r="C21" s="5" t="s">
        <v>13</v>
      </c>
      <c r="D21" s="5" t="s">
        <v>3</v>
      </c>
      <c r="E21" s="5" t="s">
        <v>100</v>
      </c>
      <c r="F21" s="5" t="s">
        <v>102</v>
      </c>
      <c r="G21" s="17" t="s">
        <v>40</v>
      </c>
      <c r="H21" s="61">
        <f>43683804+900000</f>
        <v>44583804</v>
      </c>
      <c r="I21" s="61">
        <f>44413864.1+800000</f>
        <v>45213864.100000001</v>
      </c>
      <c r="J21" s="61">
        <f>44632057.97+500000</f>
        <v>45132057.969999999</v>
      </c>
      <c r="K21" s="61"/>
      <c r="L21" s="61"/>
      <c r="M21" s="61"/>
      <c r="N21" s="61">
        <f t="shared" si="2"/>
        <v>44583804</v>
      </c>
      <c r="O21" s="61">
        <f t="shared" si="3"/>
        <v>45213864.100000001</v>
      </c>
      <c r="P21" s="61">
        <f t="shared" si="4"/>
        <v>45132057.969999999</v>
      </c>
      <c r="Q21" s="61"/>
      <c r="R21" s="61"/>
      <c r="S21" s="61"/>
      <c r="T21" s="61">
        <f t="shared" si="5"/>
        <v>44583804</v>
      </c>
      <c r="U21" s="61">
        <f t="shared" si="6"/>
        <v>45213864.100000001</v>
      </c>
      <c r="V21" s="61">
        <f t="shared" si="7"/>
        <v>45132057.969999999</v>
      </c>
      <c r="W21" s="61">
        <v>140000</v>
      </c>
      <c r="X21" s="61"/>
      <c r="Y21" s="61"/>
      <c r="Z21" s="61">
        <f t="shared" si="8"/>
        <v>44723804</v>
      </c>
      <c r="AA21" s="61">
        <f t="shared" si="9"/>
        <v>45213864.100000001</v>
      </c>
      <c r="AB21" s="61">
        <f t="shared" si="10"/>
        <v>45132057.969999999</v>
      </c>
      <c r="AC21" s="61">
        <v>503000</v>
      </c>
      <c r="AD21" s="61"/>
      <c r="AE21" s="61"/>
      <c r="AF21" s="61">
        <f t="shared" si="11"/>
        <v>45226804</v>
      </c>
      <c r="AG21" s="61">
        <f t="shared" si="12"/>
        <v>45213864.100000001</v>
      </c>
      <c r="AH21" s="61">
        <f t="shared" si="13"/>
        <v>45132057.969999999</v>
      </c>
      <c r="AI21" s="61"/>
      <c r="AJ21" s="61"/>
      <c r="AK21" s="61"/>
      <c r="AL21" s="61">
        <f t="shared" si="14"/>
        <v>45226804</v>
      </c>
      <c r="AM21" s="61">
        <f t="shared" si="15"/>
        <v>45213864.100000001</v>
      </c>
      <c r="AN21" s="61">
        <f t="shared" si="16"/>
        <v>45132057.969999999</v>
      </c>
      <c r="AO21" s="61">
        <f>-29972.38-420050.92-489000+3018000</f>
        <v>2078976.7</v>
      </c>
      <c r="AP21" s="61"/>
      <c r="AQ21" s="61"/>
      <c r="AR21" s="61">
        <f t="shared" si="17"/>
        <v>47305780.700000003</v>
      </c>
      <c r="AS21" s="61">
        <f t="shared" si="18"/>
        <v>45213864.100000001</v>
      </c>
      <c r="AT21" s="61">
        <f t="shared" si="19"/>
        <v>45132057.969999999</v>
      </c>
      <c r="AU21" s="61">
        <f>2988.9+11389.2+90+11848</f>
        <v>26316.1</v>
      </c>
      <c r="AV21" s="61"/>
      <c r="AW21" s="61"/>
      <c r="AX21" s="61">
        <f t="shared" si="20"/>
        <v>47332096.800000004</v>
      </c>
      <c r="AY21" s="61">
        <f t="shared" si="21"/>
        <v>45213864.100000001</v>
      </c>
      <c r="AZ21" s="61">
        <f t="shared" si="22"/>
        <v>45132057.969999999</v>
      </c>
    </row>
    <row r="22" spans="1:52" ht="26.4">
      <c r="A22" s="293"/>
      <c r="B22" s="82" t="s">
        <v>213</v>
      </c>
      <c r="C22" s="5" t="s">
        <v>13</v>
      </c>
      <c r="D22" s="5" t="s">
        <v>3</v>
      </c>
      <c r="E22" s="5" t="s">
        <v>100</v>
      </c>
      <c r="F22" s="54" t="s">
        <v>163</v>
      </c>
      <c r="G22" s="55"/>
      <c r="H22" s="61">
        <f>H23</f>
        <v>500000</v>
      </c>
      <c r="I22" s="61">
        <f t="shared" ref="I22:M23" si="38">I23</f>
        <v>500000</v>
      </c>
      <c r="J22" s="61">
        <f t="shared" si="38"/>
        <v>0</v>
      </c>
      <c r="K22" s="61">
        <f t="shared" si="38"/>
        <v>0</v>
      </c>
      <c r="L22" s="61">
        <f t="shared" si="38"/>
        <v>0</v>
      </c>
      <c r="M22" s="61">
        <f t="shared" si="38"/>
        <v>0</v>
      </c>
      <c r="N22" s="61">
        <f t="shared" si="2"/>
        <v>500000</v>
      </c>
      <c r="O22" s="61">
        <f t="shared" si="3"/>
        <v>500000</v>
      </c>
      <c r="P22" s="61">
        <f t="shared" si="4"/>
        <v>0</v>
      </c>
      <c r="Q22" s="61">
        <f t="shared" ref="Q22:S23" si="39">Q23</f>
        <v>0</v>
      </c>
      <c r="R22" s="61">
        <f t="shared" si="39"/>
        <v>0</v>
      </c>
      <c r="S22" s="61">
        <f t="shared" si="39"/>
        <v>0</v>
      </c>
      <c r="T22" s="61">
        <f t="shared" si="5"/>
        <v>500000</v>
      </c>
      <c r="U22" s="61">
        <f t="shared" si="6"/>
        <v>500000</v>
      </c>
      <c r="V22" s="61">
        <f t="shared" si="7"/>
        <v>0</v>
      </c>
      <c r="W22" s="61">
        <f t="shared" ref="W22:Y23" si="40">W23</f>
        <v>0</v>
      </c>
      <c r="X22" s="61">
        <f t="shared" si="40"/>
        <v>0</v>
      </c>
      <c r="Y22" s="61">
        <f t="shared" si="40"/>
        <v>0</v>
      </c>
      <c r="Z22" s="61">
        <f t="shared" si="8"/>
        <v>500000</v>
      </c>
      <c r="AA22" s="61">
        <f t="shared" si="9"/>
        <v>500000</v>
      </c>
      <c r="AB22" s="61">
        <f t="shared" si="10"/>
        <v>0</v>
      </c>
      <c r="AC22" s="61">
        <f t="shared" ref="AC22:AE23" si="41">AC23</f>
        <v>0</v>
      </c>
      <c r="AD22" s="61">
        <f t="shared" si="41"/>
        <v>0</v>
      </c>
      <c r="AE22" s="61">
        <f t="shared" si="41"/>
        <v>0</v>
      </c>
      <c r="AF22" s="61">
        <f t="shared" si="11"/>
        <v>500000</v>
      </c>
      <c r="AG22" s="61">
        <f t="shared" si="12"/>
        <v>500000</v>
      </c>
      <c r="AH22" s="61">
        <f t="shared" si="13"/>
        <v>0</v>
      </c>
      <c r="AI22" s="61">
        <f t="shared" ref="AI22:AK23" si="42">AI23</f>
        <v>359471.05</v>
      </c>
      <c r="AJ22" s="61">
        <f t="shared" si="42"/>
        <v>0</v>
      </c>
      <c r="AK22" s="61">
        <f t="shared" si="42"/>
        <v>0</v>
      </c>
      <c r="AL22" s="61">
        <f t="shared" si="14"/>
        <v>859471.05</v>
      </c>
      <c r="AM22" s="61">
        <f t="shared" si="15"/>
        <v>500000</v>
      </c>
      <c r="AN22" s="61">
        <f t="shared" si="16"/>
        <v>0</v>
      </c>
      <c r="AO22" s="61">
        <f t="shared" ref="AO22:AQ23" si="43">AO23</f>
        <v>0</v>
      </c>
      <c r="AP22" s="61">
        <f t="shared" si="43"/>
        <v>0</v>
      </c>
      <c r="AQ22" s="61">
        <f t="shared" si="43"/>
        <v>0</v>
      </c>
      <c r="AR22" s="61">
        <f t="shared" si="17"/>
        <v>859471.05</v>
      </c>
      <c r="AS22" s="61">
        <f t="shared" si="18"/>
        <v>500000</v>
      </c>
      <c r="AT22" s="61">
        <f t="shared" si="19"/>
        <v>0</v>
      </c>
      <c r="AU22" s="61">
        <f t="shared" ref="AU22:AW23" si="44">AU23</f>
        <v>-170000</v>
      </c>
      <c r="AV22" s="61">
        <f t="shared" si="44"/>
        <v>0</v>
      </c>
      <c r="AW22" s="61">
        <f t="shared" si="44"/>
        <v>0</v>
      </c>
      <c r="AX22" s="61">
        <f t="shared" si="20"/>
        <v>689471.05</v>
      </c>
      <c r="AY22" s="61">
        <f t="shared" si="21"/>
        <v>500000</v>
      </c>
      <c r="AZ22" s="61">
        <f t="shared" si="22"/>
        <v>0</v>
      </c>
    </row>
    <row r="23" spans="1:52" ht="26.4">
      <c r="A23" s="293"/>
      <c r="B23" s="74" t="s">
        <v>41</v>
      </c>
      <c r="C23" s="5" t="s">
        <v>13</v>
      </c>
      <c r="D23" s="5" t="s">
        <v>3</v>
      </c>
      <c r="E23" s="5" t="s">
        <v>100</v>
      </c>
      <c r="F23" s="54" t="s">
        <v>163</v>
      </c>
      <c r="G23" s="55" t="s">
        <v>39</v>
      </c>
      <c r="H23" s="61">
        <f>H24</f>
        <v>500000</v>
      </c>
      <c r="I23" s="61">
        <f t="shared" si="38"/>
        <v>500000</v>
      </c>
      <c r="J23" s="61">
        <f t="shared" si="38"/>
        <v>0</v>
      </c>
      <c r="K23" s="61">
        <f t="shared" si="38"/>
        <v>0</v>
      </c>
      <c r="L23" s="61">
        <f t="shared" si="38"/>
        <v>0</v>
      </c>
      <c r="M23" s="61">
        <f t="shared" si="38"/>
        <v>0</v>
      </c>
      <c r="N23" s="61">
        <f t="shared" si="2"/>
        <v>500000</v>
      </c>
      <c r="O23" s="61">
        <f t="shared" si="3"/>
        <v>500000</v>
      </c>
      <c r="P23" s="61">
        <f t="shared" si="4"/>
        <v>0</v>
      </c>
      <c r="Q23" s="61">
        <f t="shared" si="39"/>
        <v>0</v>
      </c>
      <c r="R23" s="61">
        <f t="shared" si="39"/>
        <v>0</v>
      </c>
      <c r="S23" s="61">
        <f t="shared" si="39"/>
        <v>0</v>
      </c>
      <c r="T23" s="61">
        <f t="shared" si="5"/>
        <v>500000</v>
      </c>
      <c r="U23" s="61">
        <f t="shared" si="6"/>
        <v>500000</v>
      </c>
      <c r="V23" s="61">
        <f t="shared" si="7"/>
        <v>0</v>
      </c>
      <c r="W23" s="61">
        <f t="shared" si="40"/>
        <v>0</v>
      </c>
      <c r="X23" s="61">
        <f t="shared" si="40"/>
        <v>0</v>
      </c>
      <c r="Y23" s="61">
        <f t="shared" si="40"/>
        <v>0</v>
      </c>
      <c r="Z23" s="61">
        <f t="shared" si="8"/>
        <v>500000</v>
      </c>
      <c r="AA23" s="61">
        <f t="shared" si="9"/>
        <v>500000</v>
      </c>
      <c r="AB23" s="61">
        <f t="shared" si="10"/>
        <v>0</v>
      </c>
      <c r="AC23" s="61">
        <f t="shared" si="41"/>
        <v>0</v>
      </c>
      <c r="AD23" s="61">
        <f t="shared" si="41"/>
        <v>0</v>
      </c>
      <c r="AE23" s="61">
        <f t="shared" si="41"/>
        <v>0</v>
      </c>
      <c r="AF23" s="61">
        <f t="shared" si="11"/>
        <v>500000</v>
      </c>
      <c r="AG23" s="61">
        <f t="shared" si="12"/>
        <v>500000</v>
      </c>
      <c r="AH23" s="61">
        <f t="shared" si="13"/>
        <v>0</v>
      </c>
      <c r="AI23" s="61">
        <f t="shared" si="42"/>
        <v>359471.05</v>
      </c>
      <c r="AJ23" s="61">
        <f t="shared" si="42"/>
        <v>0</v>
      </c>
      <c r="AK23" s="61">
        <f t="shared" si="42"/>
        <v>0</v>
      </c>
      <c r="AL23" s="61">
        <f t="shared" si="14"/>
        <v>859471.05</v>
      </c>
      <c r="AM23" s="61">
        <f t="shared" si="15"/>
        <v>500000</v>
      </c>
      <c r="AN23" s="61">
        <f t="shared" si="16"/>
        <v>0</v>
      </c>
      <c r="AO23" s="61">
        <f t="shared" si="43"/>
        <v>0</v>
      </c>
      <c r="AP23" s="61">
        <f t="shared" si="43"/>
        <v>0</v>
      </c>
      <c r="AQ23" s="61">
        <f t="shared" si="43"/>
        <v>0</v>
      </c>
      <c r="AR23" s="61">
        <f t="shared" si="17"/>
        <v>859471.05</v>
      </c>
      <c r="AS23" s="61">
        <f t="shared" si="18"/>
        <v>500000</v>
      </c>
      <c r="AT23" s="61">
        <f t="shared" si="19"/>
        <v>0</v>
      </c>
      <c r="AU23" s="61">
        <f t="shared" si="44"/>
        <v>-170000</v>
      </c>
      <c r="AV23" s="61">
        <f t="shared" si="44"/>
        <v>0</v>
      </c>
      <c r="AW23" s="61">
        <f t="shared" si="44"/>
        <v>0</v>
      </c>
      <c r="AX23" s="61">
        <f t="shared" si="20"/>
        <v>689471.05</v>
      </c>
      <c r="AY23" s="61">
        <f t="shared" si="21"/>
        <v>500000</v>
      </c>
      <c r="AZ23" s="61">
        <f t="shared" si="22"/>
        <v>0</v>
      </c>
    </row>
    <row r="24" spans="1:52">
      <c r="A24" s="293"/>
      <c r="B24" s="85" t="s">
        <v>42</v>
      </c>
      <c r="C24" s="5" t="s">
        <v>13</v>
      </c>
      <c r="D24" s="5" t="s">
        <v>3</v>
      </c>
      <c r="E24" s="5" t="s">
        <v>100</v>
      </c>
      <c r="F24" s="54" t="s">
        <v>163</v>
      </c>
      <c r="G24" s="55" t="s">
        <v>40</v>
      </c>
      <c r="H24" s="61">
        <v>500000</v>
      </c>
      <c r="I24" s="61">
        <v>500000</v>
      </c>
      <c r="J24" s="61"/>
      <c r="K24" s="61"/>
      <c r="L24" s="61"/>
      <c r="M24" s="61"/>
      <c r="N24" s="61">
        <f t="shared" si="2"/>
        <v>500000</v>
      </c>
      <c r="O24" s="61">
        <f t="shared" si="3"/>
        <v>500000</v>
      </c>
      <c r="P24" s="61">
        <f t="shared" si="4"/>
        <v>0</v>
      </c>
      <c r="Q24" s="61"/>
      <c r="R24" s="61"/>
      <c r="S24" s="61"/>
      <c r="T24" s="61">
        <f t="shared" si="5"/>
        <v>500000</v>
      </c>
      <c r="U24" s="61">
        <f t="shared" si="6"/>
        <v>500000</v>
      </c>
      <c r="V24" s="61">
        <f t="shared" si="7"/>
        <v>0</v>
      </c>
      <c r="W24" s="61"/>
      <c r="X24" s="61"/>
      <c r="Y24" s="61"/>
      <c r="Z24" s="61">
        <f t="shared" si="8"/>
        <v>500000</v>
      </c>
      <c r="AA24" s="61">
        <f t="shared" si="9"/>
        <v>500000</v>
      </c>
      <c r="AB24" s="61">
        <f t="shared" si="10"/>
        <v>0</v>
      </c>
      <c r="AC24" s="61"/>
      <c r="AD24" s="61"/>
      <c r="AE24" s="61"/>
      <c r="AF24" s="61">
        <f t="shared" si="11"/>
        <v>500000</v>
      </c>
      <c r="AG24" s="61">
        <f t="shared" si="12"/>
        <v>500000</v>
      </c>
      <c r="AH24" s="61">
        <f t="shared" si="13"/>
        <v>0</v>
      </c>
      <c r="AI24" s="61">
        <f>189471.05+170000</f>
        <v>359471.05</v>
      </c>
      <c r="AJ24" s="61"/>
      <c r="AK24" s="61"/>
      <c r="AL24" s="61">
        <f t="shared" si="14"/>
        <v>859471.05</v>
      </c>
      <c r="AM24" s="61">
        <f t="shared" si="15"/>
        <v>500000</v>
      </c>
      <c r="AN24" s="61">
        <f t="shared" si="16"/>
        <v>0</v>
      </c>
      <c r="AO24" s="61"/>
      <c r="AP24" s="61"/>
      <c r="AQ24" s="61"/>
      <c r="AR24" s="61">
        <f t="shared" si="17"/>
        <v>859471.05</v>
      </c>
      <c r="AS24" s="61">
        <f t="shared" si="18"/>
        <v>500000</v>
      </c>
      <c r="AT24" s="61">
        <f t="shared" si="19"/>
        <v>0</v>
      </c>
      <c r="AU24" s="61">
        <v>-170000</v>
      </c>
      <c r="AV24" s="61"/>
      <c r="AW24" s="61"/>
      <c r="AX24" s="61">
        <f t="shared" si="20"/>
        <v>689471.05</v>
      </c>
      <c r="AY24" s="61">
        <f t="shared" si="21"/>
        <v>500000</v>
      </c>
      <c r="AZ24" s="61">
        <f t="shared" si="22"/>
        <v>0</v>
      </c>
    </row>
    <row r="25" spans="1:52">
      <c r="A25" s="293"/>
      <c r="B25" s="102" t="s">
        <v>170</v>
      </c>
      <c r="C25" s="39" t="s">
        <v>13</v>
      </c>
      <c r="D25" s="39" t="s">
        <v>3</v>
      </c>
      <c r="E25" s="39" t="s">
        <v>100</v>
      </c>
      <c r="F25" s="73" t="s">
        <v>169</v>
      </c>
      <c r="G25" s="10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>
        <f>AC26</f>
        <v>345000</v>
      </c>
      <c r="AD25" s="61">
        <f t="shared" ref="AD25:AE26" si="45">AD26</f>
        <v>0</v>
      </c>
      <c r="AE25" s="61">
        <f t="shared" si="45"/>
        <v>0</v>
      </c>
      <c r="AF25" s="61">
        <f t="shared" ref="AF25:AF27" si="46">Z25+AC25</f>
        <v>345000</v>
      </c>
      <c r="AG25" s="61">
        <f t="shared" ref="AG25:AG27" si="47">AA25+AD25</f>
        <v>0</v>
      </c>
      <c r="AH25" s="61">
        <f t="shared" ref="AH25:AH27" si="48">AB25+AE25</f>
        <v>0</v>
      </c>
      <c r="AI25" s="61">
        <f>AI26</f>
        <v>0</v>
      </c>
      <c r="AJ25" s="61">
        <f t="shared" ref="AJ25:AK26" si="49">AJ26</f>
        <v>0</v>
      </c>
      <c r="AK25" s="61">
        <f t="shared" si="49"/>
        <v>0</v>
      </c>
      <c r="AL25" s="61">
        <f t="shared" si="14"/>
        <v>345000</v>
      </c>
      <c r="AM25" s="61">
        <f t="shared" si="15"/>
        <v>0</v>
      </c>
      <c r="AN25" s="61">
        <f t="shared" si="16"/>
        <v>0</v>
      </c>
      <c r="AO25" s="61">
        <f>AO26</f>
        <v>0</v>
      </c>
      <c r="AP25" s="61">
        <f t="shared" ref="AP25:AQ26" si="50">AP26</f>
        <v>0</v>
      </c>
      <c r="AQ25" s="61">
        <f t="shared" si="50"/>
        <v>0</v>
      </c>
      <c r="AR25" s="61">
        <f t="shared" si="17"/>
        <v>345000</v>
      </c>
      <c r="AS25" s="61">
        <f t="shared" si="18"/>
        <v>0</v>
      </c>
      <c r="AT25" s="61">
        <f t="shared" si="19"/>
        <v>0</v>
      </c>
      <c r="AU25" s="61">
        <f>AU26</f>
        <v>-14343.13</v>
      </c>
      <c r="AV25" s="61">
        <f t="shared" ref="AV25:AW26" si="51">AV26</f>
        <v>0</v>
      </c>
      <c r="AW25" s="61">
        <f t="shared" si="51"/>
        <v>0</v>
      </c>
      <c r="AX25" s="61">
        <f t="shared" si="20"/>
        <v>330656.87</v>
      </c>
      <c r="AY25" s="61">
        <f t="shared" si="21"/>
        <v>0</v>
      </c>
      <c r="AZ25" s="61">
        <f t="shared" si="22"/>
        <v>0</v>
      </c>
    </row>
    <row r="26" spans="1:52" ht="26.4">
      <c r="A26" s="293"/>
      <c r="B26" s="74" t="s">
        <v>41</v>
      </c>
      <c r="C26" s="39" t="s">
        <v>13</v>
      </c>
      <c r="D26" s="39" t="s">
        <v>3</v>
      </c>
      <c r="E26" s="39" t="s">
        <v>100</v>
      </c>
      <c r="F26" s="73" t="s">
        <v>169</v>
      </c>
      <c r="G26" s="101" t="s">
        <v>39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>
        <f>AC27</f>
        <v>345000</v>
      </c>
      <c r="AD26" s="61">
        <f t="shared" si="45"/>
        <v>0</v>
      </c>
      <c r="AE26" s="61">
        <f t="shared" si="45"/>
        <v>0</v>
      </c>
      <c r="AF26" s="61">
        <f t="shared" si="46"/>
        <v>345000</v>
      </c>
      <c r="AG26" s="61">
        <f t="shared" si="47"/>
        <v>0</v>
      </c>
      <c r="AH26" s="61">
        <f t="shared" si="48"/>
        <v>0</v>
      </c>
      <c r="AI26" s="61">
        <f>AI27</f>
        <v>0</v>
      </c>
      <c r="AJ26" s="61">
        <f t="shared" si="49"/>
        <v>0</v>
      </c>
      <c r="AK26" s="61">
        <f t="shared" si="49"/>
        <v>0</v>
      </c>
      <c r="AL26" s="61">
        <f t="shared" si="14"/>
        <v>345000</v>
      </c>
      <c r="AM26" s="61">
        <f t="shared" si="15"/>
        <v>0</v>
      </c>
      <c r="AN26" s="61">
        <f t="shared" si="16"/>
        <v>0</v>
      </c>
      <c r="AO26" s="61">
        <f>AO27</f>
        <v>0</v>
      </c>
      <c r="AP26" s="61">
        <f t="shared" si="50"/>
        <v>0</v>
      </c>
      <c r="AQ26" s="61">
        <f t="shared" si="50"/>
        <v>0</v>
      </c>
      <c r="AR26" s="61">
        <f t="shared" si="17"/>
        <v>345000</v>
      </c>
      <c r="AS26" s="61">
        <f t="shared" si="18"/>
        <v>0</v>
      </c>
      <c r="AT26" s="61">
        <f t="shared" si="19"/>
        <v>0</v>
      </c>
      <c r="AU26" s="61">
        <f>AU27</f>
        <v>-14343.13</v>
      </c>
      <c r="AV26" s="61">
        <f t="shared" si="51"/>
        <v>0</v>
      </c>
      <c r="AW26" s="61">
        <f t="shared" si="51"/>
        <v>0</v>
      </c>
      <c r="AX26" s="61">
        <f t="shared" si="20"/>
        <v>330656.87</v>
      </c>
      <c r="AY26" s="61">
        <f t="shared" si="21"/>
        <v>0</v>
      </c>
      <c r="AZ26" s="61">
        <f t="shared" si="22"/>
        <v>0</v>
      </c>
    </row>
    <row r="27" spans="1:52">
      <c r="A27" s="293"/>
      <c r="B27" s="102" t="s">
        <v>42</v>
      </c>
      <c r="C27" s="39" t="s">
        <v>13</v>
      </c>
      <c r="D27" s="39" t="s">
        <v>3</v>
      </c>
      <c r="E27" s="39" t="s">
        <v>100</v>
      </c>
      <c r="F27" s="73" t="s">
        <v>169</v>
      </c>
      <c r="G27" s="101" t="s">
        <v>40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>
        <v>345000</v>
      </c>
      <c r="AD27" s="61"/>
      <c r="AE27" s="61"/>
      <c r="AF27" s="61">
        <f t="shared" si="46"/>
        <v>345000</v>
      </c>
      <c r="AG27" s="61">
        <f t="shared" si="47"/>
        <v>0</v>
      </c>
      <c r="AH27" s="61">
        <f t="shared" si="48"/>
        <v>0</v>
      </c>
      <c r="AI27" s="61"/>
      <c r="AJ27" s="61"/>
      <c r="AK27" s="61"/>
      <c r="AL27" s="61">
        <f t="shared" si="14"/>
        <v>345000</v>
      </c>
      <c r="AM27" s="61">
        <f t="shared" si="15"/>
        <v>0</v>
      </c>
      <c r="AN27" s="61">
        <f t="shared" si="16"/>
        <v>0</v>
      </c>
      <c r="AO27" s="61"/>
      <c r="AP27" s="61"/>
      <c r="AQ27" s="61"/>
      <c r="AR27" s="61">
        <f t="shared" si="17"/>
        <v>345000</v>
      </c>
      <c r="AS27" s="61">
        <f t="shared" si="18"/>
        <v>0</v>
      </c>
      <c r="AT27" s="61">
        <f t="shared" si="19"/>
        <v>0</v>
      </c>
      <c r="AU27" s="61">
        <v>-14343.13</v>
      </c>
      <c r="AV27" s="61"/>
      <c r="AW27" s="61"/>
      <c r="AX27" s="61">
        <f t="shared" si="20"/>
        <v>330656.87</v>
      </c>
      <c r="AY27" s="61">
        <f t="shared" si="21"/>
        <v>0</v>
      </c>
      <c r="AZ27" s="61">
        <f t="shared" si="22"/>
        <v>0</v>
      </c>
    </row>
    <row r="28" spans="1:52" ht="52.8">
      <c r="A28" s="293"/>
      <c r="B28" s="102" t="s">
        <v>214</v>
      </c>
      <c r="C28" s="5" t="s">
        <v>13</v>
      </c>
      <c r="D28" s="5" t="s">
        <v>3</v>
      </c>
      <c r="E28" s="5" t="s">
        <v>100</v>
      </c>
      <c r="F28" s="73" t="s">
        <v>313</v>
      </c>
      <c r="G28" s="17"/>
      <c r="H28" s="57">
        <f>H29</f>
        <v>1500000</v>
      </c>
      <c r="I28" s="57">
        <f t="shared" ref="I28:M29" si="52">I29</f>
        <v>1600000</v>
      </c>
      <c r="J28" s="57">
        <f t="shared" si="52"/>
        <v>1600000</v>
      </c>
      <c r="K28" s="57">
        <f t="shared" si="52"/>
        <v>0</v>
      </c>
      <c r="L28" s="57">
        <f t="shared" si="52"/>
        <v>0</v>
      </c>
      <c r="M28" s="57">
        <f t="shared" si="52"/>
        <v>0</v>
      </c>
      <c r="N28" s="57">
        <f t="shared" si="2"/>
        <v>1500000</v>
      </c>
      <c r="O28" s="57">
        <f t="shared" si="3"/>
        <v>1600000</v>
      </c>
      <c r="P28" s="57">
        <f t="shared" si="4"/>
        <v>1600000</v>
      </c>
      <c r="Q28" s="57">
        <f t="shared" ref="Q28:S29" si="53">Q29</f>
        <v>0</v>
      </c>
      <c r="R28" s="57">
        <f t="shared" si="53"/>
        <v>0</v>
      </c>
      <c r="S28" s="57">
        <f t="shared" si="53"/>
        <v>0</v>
      </c>
      <c r="T28" s="57">
        <f t="shared" si="5"/>
        <v>1500000</v>
      </c>
      <c r="U28" s="57">
        <f t="shared" si="6"/>
        <v>1600000</v>
      </c>
      <c r="V28" s="57">
        <f t="shared" si="7"/>
        <v>1600000</v>
      </c>
      <c r="W28" s="57">
        <f t="shared" ref="W28:Y29" si="54">W29</f>
        <v>442425.35</v>
      </c>
      <c r="X28" s="57">
        <f t="shared" si="54"/>
        <v>0</v>
      </c>
      <c r="Y28" s="57">
        <f t="shared" si="54"/>
        <v>0</v>
      </c>
      <c r="Z28" s="57">
        <f t="shared" si="8"/>
        <v>1942425.35</v>
      </c>
      <c r="AA28" s="57">
        <f t="shared" si="9"/>
        <v>1600000</v>
      </c>
      <c r="AB28" s="57">
        <f t="shared" si="10"/>
        <v>1600000</v>
      </c>
      <c r="AC28" s="57">
        <f t="shared" ref="AC28:AE29" si="55">AC29</f>
        <v>-180517.18</v>
      </c>
      <c r="AD28" s="57">
        <f t="shared" si="55"/>
        <v>0</v>
      </c>
      <c r="AE28" s="57">
        <f t="shared" si="55"/>
        <v>0</v>
      </c>
      <c r="AF28" s="57">
        <f t="shared" si="11"/>
        <v>1761908.1700000002</v>
      </c>
      <c r="AG28" s="57">
        <f t="shared" si="12"/>
        <v>1600000</v>
      </c>
      <c r="AH28" s="57">
        <f t="shared" si="13"/>
        <v>1600000</v>
      </c>
      <c r="AI28" s="57">
        <f t="shared" ref="AI28:AK29" si="56">AI29</f>
        <v>260000</v>
      </c>
      <c r="AJ28" s="57">
        <f t="shared" si="56"/>
        <v>0</v>
      </c>
      <c r="AK28" s="57">
        <f t="shared" si="56"/>
        <v>0</v>
      </c>
      <c r="AL28" s="57">
        <f t="shared" si="14"/>
        <v>2021908.1700000002</v>
      </c>
      <c r="AM28" s="57">
        <f t="shared" si="15"/>
        <v>1600000</v>
      </c>
      <c r="AN28" s="57">
        <f t="shared" si="16"/>
        <v>1600000</v>
      </c>
      <c r="AO28" s="57">
        <f t="shared" ref="AO28:AQ29" si="57">AO29</f>
        <v>252000</v>
      </c>
      <c r="AP28" s="57">
        <f t="shared" si="57"/>
        <v>0</v>
      </c>
      <c r="AQ28" s="57">
        <f t="shared" si="57"/>
        <v>0</v>
      </c>
      <c r="AR28" s="57">
        <f t="shared" si="17"/>
        <v>2273908.17</v>
      </c>
      <c r="AS28" s="57">
        <f t="shared" si="18"/>
        <v>1600000</v>
      </c>
      <c r="AT28" s="57">
        <f t="shared" si="19"/>
        <v>1600000</v>
      </c>
      <c r="AU28" s="57">
        <f t="shared" ref="AU28:AW29" si="58">AU29</f>
        <v>0</v>
      </c>
      <c r="AV28" s="57">
        <f t="shared" si="58"/>
        <v>0</v>
      </c>
      <c r="AW28" s="57">
        <f t="shared" si="58"/>
        <v>0</v>
      </c>
      <c r="AX28" s="57">
        <f t="shared" si="20"/>
        <v>2273908.17</v>
      </c>
      <c r="AY28" s="57">
        <f t="shared" si="21"/>
        <v>1600000</v>
      </c>
      <c r="AZ28" s="57">
        <f t="shared" si="22"/>
        <v>1600000</v>
      </c>
    </row>
    <row r="29" spans="1:52" ht="26.4">
      <c r="A29" s="293"/>
      <c r="B29" s="74" t="s">
        <v>41</v>
      </c>
      <c r="C29" s="5" t="s">
        <v>13</v>
      </c>
      <c r="D29" s="5" t="s">
        <v>3</v>
      </c>
      <c r="E29" s="5" t="s">
        <v>100</v>
      </c>
      <c r="F29" s="73" t="s">
        <v>313</v>
      </c>
      <c r="G29" s="55" t="s">
        <v>39</v>
      </c>
      <c r="H29" s="57">
        <f>H30</f>
        <v>1500000</v>
      </c>
      <c r="I29" s="57">
        <f t="shared" si="52"/>
        <v>1600000</v>
      </c>
      <c r="J29" s="57">
        <f t="shared" si="52"/>
        <v>1600000</v>
      </c>
      <c r="K29" s="57">
        <f t="shared" si="52"/>
        <v>0</v>
      </c>
      <c r="L29" s="57">
        <f t="shared" si="52"/>
        <v>0</v>
      </c>
      <c r="M29" s="57">
        <f t="shared" si="52"/>
        <v>0</v>
      </c>
      <c r="N29" s="57">
        <f t="shared" si="2"/>
        <v>1500000</v>
      </c>
      <c r="O29" s="57">
        <f t="shared" si="3"/>
        <v>1600000</v>
      </c>
      <c r="P29" s="57">
        <f t="shared" si="4"/>
        <v>1600000</v>
      </c>
      <c r="Q29" s="57">
        <f t="shared" si="53"/>
        <v>0</v>
      </c>
      <c r="R29" s="57">
        <f t="shared" si="53"/>
        <v>0</v>
      </c>
      <c r="S29" s="57">
        <f t="shared" si="53"/>
        <v>0</v>
      </c>
      <c r="T29" s="57">
        <f t="shared" si="5"/>
        <v>1500000</v>
      </c>
      <c r="U29" s="57">
        <f t="shared" si="6"/>
        <v>1600000</v>
      </c>
      <c r="V29" s="57">
        <f t="shared" si="7"/>
        <v>1600000</v>
      </c>
      <c r="W29" s="57">
        <f t="shared" si="54"/>
        <v>442425.35</v>
      </c>
      <c r="X29" s="57">
        <f t="shared" si="54"/>
        <v>0</v>
      </c>
      <c r="Y29" s="57">
        <f t="shared" si="54"/>
        <v>0</v>
      </c>
      <c r="Z29" s="57">
        <f t="shared" si="8"/>
        <v>1942425.35</v>
      </c>
      <c r="AA29" s="57">
        <f t="shared" si="9"/>
        <v>1600000</v>
      </c>
      <c r="AB29" s="57">
        <f t="shared" si="10"/>
        <v>1600000</v>
      </c>
      <c r="AC29" s="57">
        <f t="shared" si="55"/>
        <v>-180517.18</v>
      </c>
      <c r="AD29" s="57">
        <f t="shared" si="55"/>
        <v>0</v>
      </c>
      <c r="AE29" s="57">
        <f t="shared" si="55"/>
        <v>0</v>
      </c>
      <c r="AF29" s="57">
        <f t="shared" si="11"/>
        <v>1761908.1700000002</v>
      </c>
      <c r="AG29" s="57">
        <f t="shared" si="12"/>
        <v>1600000</v>
      </c>
      <c r="AH29" s="57">
        <f t="shared" si="13"/>
        <v>1600000</v>
      </c>
      <c r="AI29" s="57">
        <f t="shared" si="56"/>
        <v>260000</v>
      </c>
      <c r="AJ29" s="57">
        <f t="shared" si="56"/>
        <v>0</v>
      </c>
      <c r="AK29" s="57">
        <f t="shared" si="56"/>
        <v>0</v>
      </c>
      <c r="AL29" s="57">
        <f t="shared" si="14"/>
        <v>2021908.1700000002</v>
      </c>
      <c r="AM29" s="57">
        <f t="shared" si="15"/>
        <v>1600000</v>
      </c>
      <c r="AN29" s="57">
        <f t="shared" si="16"/>
        <v>1600000</v>
      </c>
      <c r="AO29" s="57">
        <f t="shared" si="57"/>
        <v>252000</v>
      </c>
      <c r="AP29" s="57">
        <f t="shared" si="57"/>
        <v>0</v>
      </c>
      <c r="AQ29" s="57">
        <f t="shared" si="57"/>
        <v>0</v>
      </c>
      <c r="AR29" s="57">
        <f t="shared" si="17"/>
        <v>2273908.17</v>
      </c>
      <c r="AS29" s="57">
        <f t="shared" si="18"/>
        <v>1600000</v>
      </c>
      <c r="AT29" s="57">
        <f t="shared" si="19"/>
        <v>1600000</v>
      </c>
      <c r="AU29" s="57">
        <f t="shared" si="58"/>
        <v>0</v>
      </c>
      <c r="AV29" s="57">
        <f t="shared" si="58"/>
        <v>0</v>
      </c>
      <c r="AW29" s="57">
        <f t="shared" si="58"/>
        <v>0</v>
      </c>
      <c r="AX29" s="57">
        <f t="shared" si="20"/>
        <v>2273908.17</v>
      </c>
      <c r="AY29" s="57">
        <f t="shared" si="21"/>
        <v>1600000</v>
      </c>
      <c r="AZ29" s="57">
        <f t="shared" si="22"/>
        <v>1600000</v>
      </c>
    </row>
    <row r="30" spans="1:52">
      <c r="A30" s="293"/>
      <c r="B30" s="85" t="s">
        <v>42</v>
      </c>
      <c r="C30" s="5" t="s">
        <v>13</v>
      </c>
      <c r="D30" s="5" t="s">
        <v>3</v>
      </c>
      <c r="E30" s="5" t="s">
        <v>100</v>
      </c>
      <c r="F30" s="73" t="s">
        <v>313</v>
      </c>
      <c r="G30" s="55" t="s">
        <v>40</v>
      </c>
      <c r="H30" s="61">
        <v>1500000</v>
      </c>
      <c r="I30" s="61">
        <v>1600000</v>
      </c>
      <c r="J30" s="61">
        <v>1600000</v>
      </c>
      <c r="K30" s="61"/>
      <c r="L30" s="61"/>
      <c r="M30" s="61"/>
      <c r="N30" s="61">
        <f t="shared" si="2"/>
        <v>1500000</v>
      </c>
      <c r="O30" s="61">
        <f t="shared" si="3"/>
        <v>1600000</v>
      </c>
      <c r="P30" s="61">
        <f t="shared" si="4"/>
        <v>1600000</v>
      </c>
      <c r="Q30" s="61"/>
      <c r="R30" s="61"/>
      <c r="S30" s="61"/>
      <c r="T30" s="61">
        <f t="shared" si="5"/>
        <v>1500000</v>
      </c>
      <c r="U30" s="61">
        <f t="shared" si="6"/>
        <v>1600000</v>
      </c>
      <c r="V30" s="61">
        <f t="shared" si="7"/>
        <v>1600000</v>
      </c>
      <c r="W30" s="61">
        <v>442425.35</v>
      </c>
      <c r="X30" s="61"/>
      <c r="Y30" s="61"/>
      <c r="Z30" s="61">
        <f t="shared" si="8"/>
        <v>1942425.35</v>
      </c>
      <c r="AA30" s="61">
        <f t="shared" si="9"/>
        <v>1600000</v>
      </c>
      <c r="AB30" s="61">
        <f t="shared" si="10"/>
        <v>1600000</v>
      </c>
      <c r="AC30" s="61">
        <v>-180517.18</v>
      </c>
      <c r="AD30" s="61"/>
      <c r="AE30" s="61"/>
      <c r="AF30" s="61">
        <f t="shared" si="11"/>
        <v>1761908.1700000002</v>
      </c>
      <c r="AG30" s="61">
        <f t="shared" si="12"/>
        <v>1600000</v>
      </c>
      <c r="AH30" s="61">
        <f t="shared" si="13"/>
        <v>1600000</v>
      </c>
      <c r="AI30" s="61">
        <f>300000-40000</f>
        <v>260000</v>
      </c>
      <c r="AJ30" s="61"/>
      <c r="AK30" s="61"/>
      <c r="AL30" s="61">
        <f t="shared" si="14"/>
        <v>2021908.1700000002</v>
      </c>
      <c r="AM30" s="61">
        <f t="shared" si="15"/>
        <v>1600000</v>
      </c>
      <c r="AN30" s="61">
        <f t="shared" si="16"/>
        <v>1600000</v>
      </c>
      <c r="AO30" s="61">
        <v>252000</v>
      </c>
      <c r="AP30" s="61"/>
      <c r="AQ30" s="61"/>
      <c r="AR30" s="61">
        <f t="shared" si="17"/>
        <v>2273908.17</v>
      </c>
      <c r="AS30" s="61">
        <f t="shared" si="18"/>
        <v>1600000</v>
      </c>
      <c r="AT30" s="61">
        <f t="shared" si="19"/>
        <v>1600000</v>
      </c>
      <c r="AU30" s="61"/>
      <c r="AV30" s="61"/>
      <c r="AW30" s="61"/>
      <c r="AX30" s="61">
        <f t="shared" si="20"/>
        <v>2273908.17</v>
      </c>
      <c r="AY30" s="61">
        <f t="shared" si="21"/>
        <v>1600000</v>
      </c>
      <c r="AZ30" s="61">
        <f t="shared" si="22"/>
        <v>1600000</v>
      </c>
    </row>
    <row r="31" spans="1:52" ht="26.4">
      <c r="A31" s="293"/>
      <c r="B31" s="74" t="s">
        <v>279</v>
      </c>
      <c r="C31" s="39" t="s">
        <v>13</v>
      </c>
      <c r="D31" s="39" t="s">
        <v>3</v>
      </c>
      <c r="E31" s="39" t="s">
        <v>100</v>
      </c>
      <c r="F31" s="73" t="s">
        <v>314</v>
      </c>
      <c r="G31" s="38"/>
      <c r="H31" s="61">
        <f>H32</f>
        <v>53200000</v>
      </c>
      <c r="I31" s="61">
        <f t="shared" ref="I31:M32" si="59">I32</f>
        <v>54700000</v>
      </c>
      <c r="J31" s="61">
        <f t="shared" si="59"/>
        <v>55900000</v>
      </c>
      <c r="K31" s="61">
        <f t="shared" si="59"/>
        <v>0</v>
      </c>
      <c r="L31" s="61">
        <f t="shared" si="59"/>
        <v>0</v>
      </c>
      <c r="M31" s="61">
        <f t="shared" si="59"/>
        <v>0</v>
      </c>
      <c r="N31" s="61">
        <f t="shared" si="2"/>
        <v>53200000</v>
      </c>
      <c r="O31" s="61">
        <f t="shared" si="3"/>
        <v>54700000</v>
      </c>
      <c r="P31" s="61">
        <f t="shared" si="4"/>
        <v>55900000</v>
      </c>
      <c r="Q31" s="61">
        <f t="shared" ref="Q31:S32" si="60">Q32</f>
        <v>0</v>
      </c>
      <c r="R31" s="61">
        <f t="shared" si="60"/>
        <v>0</v>
      </c>
      <c r="S31" s="61">
        <f t="shared" si="60"/>
        <v>0</v>
      </c>
      <c r="T31" s="61">
        <f t="shared" si="5"/>
        <v>53200000</v>
      </c>
      <c r="U31" s="61">
        <f t="shared" si="6"/>
        <v>54700000</v>
      </c>
      <c r="V31" s="61">
        <f t="shared" si="7"/>
        <v>55900000</v>
      </c>
      <c r="W31" s="61">
        <f t="shared" ref="W31:Y32" si="61">W32</f>
        <v>0</v>
      </c>
      <c r="X31" s="61">
        <f t="shared" si="61"/>
        <v>0</v>
      </c>
      <c r="Y31" s="61">
        <f t="shared" si="61"/>
        <v>0</v>
      </c>
      <c r="Z31" s="61">
        <f t="shared" si="8"/>
        <v>53200000</v>
      </c>
      <c r="AA31" s="61">
        <f t="shared" si="9"/>
        <v>54700000</v>
      </c>
      <c r="AB31" s="61">
        <f t="shared" si="10"/>
        <v>55900000</v>
      </c>
      <c r="AC31" s="61">
        <f t="shared" ref="AC31:AE32" si="62">AC32</f>
        <v>0</v>
      </c>
      <c r="AD31" s="61">
        <f t="shared" si="62"/>
        <v>0</v>
      </c>
      <c r="AE31" s="61">
        <f t="shared" si="62"/>
        <v>0</v>
      </c>
      <c r="AF31" s="61">
        <f t="shared" si="11"/>
        <v>53200000</v>
      </c>
      <c r="AG31" s="61">
        <f t="shared" si="12"/>
        <v>54700000</v>
      </c>
      <c r="AH31" s="61">
        <f t="shared" si="13"/>
        <v>55900000</v>
      </c>
      <c r="AI31" s="61">
        <f t="shared" ref="AI31:AK32" si="63">AI32</f>
        <v>0</v>
      </c>
      <c r="AJ31" s="61">
        <f t="shared" si="63"/>
        <v>0</v>
      </c>
      <c r="AK31" s="61">
        <f t="shared" si="63"/>
        <v>0</v>
      </c>
      <c r="AL31" s="61">
        <f t="shared" si="14"/>
        <v>53200000</v>
      </c>
      <c r="AM31" s="61">
        <f t="shared" si="15"/>
        <v>54700000</v>
      </c>
      <c r="AN31" s="61">
        <f t="shared" si="16"/>
        <v>55900000</v>
      </c>
      <c r="AO31" s="61">
        <f t="shared" ref="AO31:AQ32" si="64">AO32</f>
        <v>0</v>
      </c>
      <c r="AP31" s="61">
        <f t="shared" si="64"/>
        <v>0</v>
      </c>
      <c r="AQ31" s="61">
        <f t="shared" si="64"/>
        <v>0</v>
      </c>
      <c r="AR31" s="61">
        <f t="shared" si="17"/>
        <v>53200000</v>
      </c>
      <c r="AS31" s="61">
        <f t="shared" si="18"/>
        <v>54700000</v>
      </c>
      <c r="AT31" s="61">
        <f t="shared" si="19"/>
        <v>55900000</v>
      </c>
      <c r="AU31" s="61">
        <f t="shared" ref="AU31:AW32" si="65">AU32</f>
        <v>-8910000</v>
      </c>
      <c r="AV31" s="61">
        <f t="shared" si="65"/>
        <v>0</v>
      </c>
      <c r="AW31" s="61">
        <f t="shared" si="65"/>
        <v>0</v>
      </c>
      <c r="AX31" s="61">
        <f t="shared" si="20"/>
        <v>44290000</v>
      </c>
      <c r="AY31" s="61">
        <f t="shared" si="21"/>
        <v>54700000</v>
      </c>
      <c r="AZ31" s="61">
        <f t="shared" si="22"/>
        <v>55900000</v>
      </c>
    </row>
    <row r="32" spans="1:52" ht="26.4">
      <c r="A32" s="293"/>
      <c r="B32" s="74" t="s">
        <v>41</v>
      </c>
      <c r="C32" s="39" t="s">
        <v>13</v>
      </c>
      <c r="D32" s="39" t="s">
        <v>3</v>
      </c>
      <c r="E32" s="39" t="s">
        <v>100</v>
      </c>
      <c r="F32" s="73" t="s">
        <v>314</v>
      </c>
      <c r="G32" s="38" t="s">
        <v>39</v>
      </c>
      <c r="H32" s="61">
        <f>H33</f>
        <v>53200000</v>
      </c>
      <c r="I32" s="61">
        <f t="shared" si="59"/>
        <v>54700000</v>
      </c>
      <c r="J32" s="61">
        <f t="shared" si="59"/>
        <v>55900000</v>
      </c>
      <c r="K32" s="61">
        <f t="shared" si="59"/>
        <v>0</v>
      </c>
      <c r="L32" s="61">
        <f t="shared" si="59"/>
        <v>0</v>
      </c>
      <c r="M32" s="61">
        <f t="shared" si="59"/>
        <v>0</v>
      </c>
      <c r="N32" s="61">
        <f t="shared" si="2"/>
        <v>53200000</v>
      </c>
      <c r="O32" s="61">
        <f t="shared" si="3"/>
        <v>54700000</v>
      </c>
      <c r="P32" s="61">
        <f t="shared" si="4"/>
        <v>55900000</v>
      </c>
      <c r="Q32" s="61">
        <f t="shared" si="60"/>
        <v>0</v>
      </c>
      <c r="R32" s="61">
        <f t="shared" si="60"/>
        <v>0</v>
      </c>
      <c r="S32" s="61">
        <f t="shared" si="60"/>
        <v>0</v>
      </c>
      <c r="T32" s="61">
        <f t="shared" si="5"/>
        <v>53200000</v>
      </c>
      <c r="U32" s="61">
        <f t="shared" si="6"/>
        <v>54700000</v>
      </c>
      <c r="V32" s="61">
        <f t="shared" si="7"/>
        <v>55900000</v>
      </c>
      <c r="W32" s="61">
        <f t="shared" si="61"/>
        <v>0</v>
      </c>
      <c r="X32" s="61">
        <f t="shared" si="61"/>
        <v>0</v>
      </c>
      <c r="Y32" s="61">
        <f t="shared" si="61"/>
        <v>0</v>
      </c>
      <c r="Z32" s="61">
        <f t="shared" si="8"/>
        <v>53200000</v>
      </c>
      <c r="AA32" s="61">
        <f t="shared" si="9"/>
        <v>54700000</v>
      </c>
      <c r="AB32" s="61">
        <f t="shared" si="10"/>
        <v>55900000</v>
      </c>
      <c r="AC32" s="61">
        <f t="shared" si="62"/>
        <v>0</v>
      </c>
      <c r="AD32" s="61">
        <f t="shared" si="62"/>
        <v>0</v>
      </c>
      <c r="AE32" s="61">
        <f t="shared" si="62"/>
        <v>0</v>
      </c>
      <c r="AF32" s="61">
        <f t="shared" si="11"/>
        <v>53200000</v>
      </c>
      <c r="AG32" s="61">
        <f t="shared" si="12"/>
        <v>54700000</v>
      </c>
      <c r="AH32" s="61">
        <f t="shared" si="13"/>
        <v>55900000</v>
      </c>
      <c r="AI32" s="61">
        <f t="shared" si="63"/>
        <v>0</v>
      </c>
      <c r="AJ32" s="61">
        <f t="shared" si="63"/>
        <v>0</v>
      </c>
      <c r="AK32" s="61">
        <f t="shared" si="63"/>
        <v>0</v>
      </c>
      <c r="AL32" s="61">
        <f t="shared" si="14"/>
        <v>53200000</v>
      </c>
      <c r="AM32" s="61">
        <f t="shared" si="15"/>
        <v>54700000</v>
      </c>
      <c r="AN32" s="61">
        <f t="shared" si="16"/>
        <v>55900000</v>
      </c>
      <c r="AO32" s="61">
        <f t="shared" si="64"/>
        <v>0</v>
      </c>
      <c r="AP32" s="61">
        <f t="shared" si="64"/>
        <v>0</v>
      </c>
      <c r="AQ32" s="61">
        <f t="shared" si="64"/>
        <v>0</v>
      </c>
      <c r="AR32" s="61">
        <f t="shared" si="17"/>
        <v>53200000</v>
      </c>
      <c r="AS32" s="61">
        <f t="shared" si="18"/>
        <v>54700000</v>
      </c>
      <c r="AT32" s="61">
        <f t="shared" si="19"/>
        <v>55900000</v>
      </c>
      <c r="AU32" s="61">
        <f t="shared" si="65"/>
        <v>-8910000</v>
      </c>
      <c r="AV32" s="61">
        <f t="shared" si="65"/>
        <v>0</v>
      </c>
      <c r="AW32" s="61">
        <f t="shared" si="65"/>
        <v>0</v>
      </c>
      <c r="AX32" s="61">
        <f t="shared" si="20"/>
        <v>44290000</v>
      </c>
      <c r="AY32" s="61">
        <f t="shared" si="21"/>
        <v>54700000</v>
      </c>
      <c r="AZ32" s="61">
        <f t="shared" si="22"/>
        <v>55900000</v>
      </c>
    </row>
    <row r="33" spans="1:52">
      <c r="A33" s="293"/>
      <c r="B33" s="102" t="s">
        <v>42</v>
      </c>
      <c r="C33" s="39" t="s">
        <v>13</v>
      </c>
      <c r="D33" s="39" t="s">
        <v>3</v>
      </c>
      <c r="E33" s="39" t="s">
        <v>100</v>
      </c>
      <c r="F33" s="73" t="s">
        <v>314</v>
      </c>
      <c r="G33" s="38" t="s">
        <v>40</v>
      </c>
      <c r="H33" s="61">
        <v>53200000</v>
      </c>
      <c r="I33" s="61">
        <v>54700000</v>
      </c>
      <c r="J33" s="61">
        <v>55900000</v>
      </c>
      <c r="K33" s="61"/>
      <c r="L33" s="61"/>
      <c r="M33" s="61"/>
      <c r="N33" s="61">
        <f t="shared" si="2"/>
        <v>53200000</v>
      </c>
      <c r="O33" s="61">
        <f t="shared" si="3"/>
        <v>54700000</v>
      </c>
      <c r="P33" s="61">
        <f t="shared" si="4"/>
        <v>55900000</v>
      </c>
      <c r="Q33" s="61"/>
      <c r="R33" s="61"/>
      <c r="S33" s="61"/>
      <c r="T33" s="61">
        <f t="shared" si="5"/>
        <v>53200000</v>
      </c>
      <c r="U33" s="61">
        <f t="shared" si="6"/>
        <v>54700000</v>
      </c>
      <c r="V33" s="61">
        <f t="shared" si="7"/>
        <v>55900000</v>
      </c>
      <c r="W33" s="61"/>
      <c r="X33" s="61"/>
      <c r="Y33" s="61"/>
      <c r="Z33" s="61">
        <f t="shared" si="8"/>
        <v>53200000</v>
      </c>
      <c r="AA33" s="61">
        <f t="shared" si="9"/>
        <v>54700000</v>
      </c>
      <c r="AB33" s="61">
        <f t="shared" si="10"/>
        <v>55900000</v>
      </c>
      <c r="AC33" s="61"/>
      <c r="AD33" s="61"/>
      <c r="AE33" s="61"/>
      <c r="AF33" s="61">
        <f t="shared" si="11"/>
        <v>53200000</v>
      </c>
      <c r="AG33" s="61">
        <f t="shared" si="12"/>
        <v>54700000</v>
      </c>
      <c r="AH33" s="61">
        <f t="shared" si="13"/>
        <v>55900000</v>
      </c>
      <c r="AI33" s="61"/>
      <c r="AJ33" s="61"/>
      <c r="AK33" s="61"/>
      <c r="AL33" s="61">
        <f t="shared" si="14"/>
        <v>53200000</v>
      </c>
      <c r="AM33" s="61">
        <f t="shared" si="15"/>
        <v>54700000</v>
      </c>
      <c r="AN33" s="61">
        <f t="shared" si="16"/>
        <v>55900000</v>
      </c>
      <c r="AO33" s="61"/>
      <c r="AP33" s="61"/>
      <c r="AQ33" s="61"/>
      <c r="AR33" s="61">
        <f t="shared" si="17"/>
        <v>53200000</v>
      </c>
      <c r="AS33" s="61">
        <f t="shared" si="18"/>
        <v>54700000</v>
      </c>
      <c r="AT33" s="61">
        <f t="shared" si="19"/>
        <v>55900000</v>
      </c>
      <c r="AU33" s="61">
        <f>-7943000-967000</f>
        <v>-8910000</v>
      </c>
      <c r="AV33" s="61"/>
      <c r="AW33" s="61"/>
      <c r="AX33" s="61">
        <f t="shared" si="20"/>
        <v>44290000</v>
      </c>
      <c r="AY33" s="61">
        <f t="shared" si="21"/>
        <v>54700000</v>
      </c>
      <c r="AZ33" s="61">
        <f t="shared" si="22"/>
        <v>55900000</v>
      </c>
    </row>
    <row r="34" spans="1:52" ht="39.6">
      <c r="A34" s="293"/>
      <c r="B34" s="104" t="s">
        <v>88</v>
      </c>
      <c r="C34" s="5" t="s">
        <v>13</v>
      </c>
      <c r="D34" s="5" t="s">
        <v>3</v>
      </c>
      <c r="E34" s="5" t="s">
        <v>100</v>
      </c>
      <c r="F34" s="73" t="s">
        <v>315</v>
      </c>
      <c r="G34" s="17"/>
      <c r="H34" s="57">
        <f>H35</f>
        <v>2257519.7000000002</v>
      </c>
      <c r="I34" s="57">
        <f t="shared" ref="I34:M35" si="66">I35</f>
        <v>2303520</v>
      </c>
      <c r="J34" s="57">
        <f t="shared" si="66"/>
        <v>2259060</v>
      </c>
      <c r="K34" s="57">
        <f t="shared" si="66"/>
        <v>-2768.2</v>
      </c>
      <c r="L34" s="57">
        <f t="shared" si="66"/>
        <v>-265640</v>
      </c>
      <c r="M34" s="57">
        <f t="shared" si="66"/>
        <v>-1022210</v>
      </c>
      <c r="N34" s="57">
        <f t="shared" si="2"/>
        <v>2254751.5</v>
      </c>
      <c r="O34" s="57">
        <f t="shared" si="3"/>
        <v>2037880</v>
      </c>
      <c r="P34" s="57">
        <f t="shared" si="4"/>
        <v>1236850</v>
      </c>
      <c r="Q34" s="57">
        <f t="shared" ref="Q34:S35" si="67">Q35</f>
        <v>0</v>
      </c>
      <c r="R34" s="57">
        <f t="shared" si="67"/>
        <v>0</v>
      </c>
      <c r="S34" s="57">
        <f t="shared" si="67"/>
        <v>0</v>
      </c>
      <c r="T34" s="57">
        <f t="shared" si="5"/>
        <v>2254751.5</v>
      </c>
      <c r="U34" s="57">
        <f t="shared" si="6"/>
        <v>2037880</v>
      </c>
      <c r="V34" s="57">
        <f t="shared" si="7"/>
        <v>1236850</v>
      </c>
      <c r="W34" s="57">
        <f t="shared" ref="W34:Y35" si="68">W35</f>
        <v>0</v>
      </c>
      <c r="X34" s="57">
        <f t="shared" si="68"/>
        <v>0</v>
      </c>
      <c r="Y34" s="57">
        <f t="shared" si="68"/>
        <v>0</v>
      </c>
      <c r="Z34" s="57">
        <f t="shared" si="8"/>
        <v>2254751.5</v>
      </c>
      <c r="AA34" s="57">
        <f t="shared" si="9"/>
        <v>2037880</v>
      </c>
      <c r="AB34" s="57">
        <f t="shared" si="10"/>
        <v>1236850</v>
      </c>
      <c r="AC34" s="57">
        <f t="shared" ref="AC34:AE35" si="69">AC35</f>
        <v>0</v>
      </c>
      <c r="AD34" s="57">
        <f t="shared" si="69"/>
        <v>0</v>
      </c>
      <c r="AE34" s="57">
        <f t="shared" si="69"/>
        <v>0</v>
      </c>
      <c r="AF34" s="57">
        <f t="shared" si="11"/>
        <v>2254751.5</v>
      </c>
      <c r="AG34" s="57">
        <f t="shared" si="12"/>
        <v>2037880</v>
      </c>
      <c r="AH34" s="57">
        <f t="shared" si="13"/>
        <v>1236850</v>
      </c>
      <c r="AI34" s="57">
        <f t="shared" ref="AI34:AK35" si="70">AI35</f>
        <v>0</v>
      </c>
      <c r="AJ34" s="57">
        <f t="shared" si="70"/>
        <v>-350480</v>
      </c>
      <c r="AK34" s="57">
        <f t="shared" si="70"/>
        <v>-220400</v>
      </c>
      <c r="AL34" s="57">
        <f t="shared" si="14"/>
        <v>2254751.5</v>
      </c>
      <c r="AM34" s="57">
        <f t="shared" si="15"/>
        <v>1687400</v>
      </c>
      <c r="AN34" s="57">
        <f t="shared" si="16"/>
        <v>1016450</v>
      </c>
      <c r="AO34" s="57">
        <f t="shared" ref="AO34:AQ35" si="71">AO35</f>
        <v>-44249.5</v>
      </c>
      <c r="AP34" s="57">
        <f t="shared" si="71"/>
        <v>0</v>
      </c>
      <c r="AQ34" s="57">
        <f t="shared" si="71"/>
        <v>0</v>
      </c>
      <c r="AR34" s="57">
        <f t="shared" si="17"/>
        <v>2210502</v>
      </c>
      <c r="AS34" s="57">
        <f t="shared" si="18"/>
        <v>1687400</v>
      </c>
      <c r="AT34" s="57">
        <f t="shared" si="19"/>
        <v>1016450</v>
      </c>
      <c r="AU34" s="57">
        <f t="shared" ref="AU34:AW35" si="72">AU35</f>
        <v>0</v>
      </c>
      <c r="AV34" s="57">
        <f t="shared" si="72"/>
        <v>0</v>
      </c>
      <c r="AW34" s="57">
        <f t="shared" si="72"/>
        <v>0</v>
      </c>
      <c r="AX34" s="57">
        <f t="shared" si="20"/>
        <v>2210502</v>
      </c>
      <c r="AY34" s="57">
        <f t="shared" si="21"/>
        <v>1687400</v>
      </c>
      <c r="AZ34" s="57">
        <f t="shared" si="22"/>
        <v>1016450</v>
      </c>
    </row>
    <row r="35" spans="1:52" ht="26.4">
      <c r="A35" s="293"/>
      <c r="B35" s="74" t="s">
        <v>41</v>
      </c>
      <c r="C35" s="5" t="s">
        <v>13</v>
      </c>
      <c r="D35" s="5" t="s">
        <v>3</v>
      </c>
      <c r="E35" s="5" t="s">
        <v>100</v>
      </c>
      <c r="F35" s="73" t="s">
        <v>315</v>
      </c>
      <c r="G35" s="17" t="s">
        <v>39</v>
      </c>
      <c r="H35" s="57">
        <f>H36</f>
        <v>2257519.7000000002</v>
      </c>
      <c r="I35" s="57">
        <f t="shared" si="66"/>
        <v>2303520</v>
      </c>
      <c r="J35" s="57">
        <f t="shared" si="66"/>
        <v>2259060</v>
      </c>
      <c r="K35" s="57">
        <f t="shared" si="66"/>
        <v>-2768.2</v>
      </c>
      <c r="L35" s="57">
        <f t="shared" si="66"/>
        <v>-265640</v>
      </c>
      <c r="M35" s="57">
        <f t="shared" si="66"/>
        <v>-1022210</v>
      </c>
      <c r="N35" s="57">
        <f t="shared" si="2"/>
        <v>2254751.5</v>
      </c>
      <c r="O35" s="57">
        <f t="shared" si="3"/>
        <v>2037880</v>
      </c>
      <c r="P35" s="57">
        <f t="shared" si="4"/>
        <v>1236850</v>
      </c>
      <c r="Q35" s="57">
        <f t="shared" si="67"/>
        <v>0</v>
      </c>
      <c r="R35" s="57">
        <f t="shared" si="67"/>
        <v>0</v>
      </c>
      <c r="S35" s="57">
        <f t="shared" si="67"/>
        <v>0</v>
      </c>
      <c r="T35" s="57">
        <f t="shared" si="5"/>
        <v>2254751.5</v>
      </c>
      <c r="U35" s="57">
        <f t="shared" si="6"/>
        <v>2037880</v>
      </c>
      <c r="V35" s="57">
        <f t="shared" si="7"/>
        <v>1236850</v>
      </c>
      <c r="W35" s="57">
        <f t="shared" si="68"/>
        <v>0</v>
      </c>
      <c r="X35" s="57">
        <f t="shared" si="68"/>
        <v>0</v>
      </c>
      <c r="Y35" s="57">
        <f t="shared" si="68"/>
        <v>0</v>
      </c>
      <c r="Z35" s="57">
        <f t="shared" si="8"/>
        <v>2254751.5</v>
      </c>
      <c r="AA35" s="57">
        <f t="shared" si="9"/>
        <v>2037880</v>
      </c>
      <c r="AB35" s="57">
        <f t="shared" si="10"/>
        <v>1236850</v>
      </c>
      <c r="AC35" s="57">
        <f t="shared" si="69"/>
        <v>0</v>
      </c>
      <c r="AD35" s="57">
        <f t="shared" si="69"/>
        <v>0</v>
      </c>
      <c r="AE35" s="57">
        <f t="shared" si="69"/>
        <v>0</v>
      </c>
      <c r="AF35" s="57">
        <f t="shared" si="11"/>
        <v>2254751.5</v>
      </c>
      <c r="AG35" s="57">
        <f t="shared" si="12"/>
        <v>2037880</v>
      </c>
      <c r="AH35" s="57">
        <f t="shared" si="13"/>
        <v>1236850</v>
      </c>
      <c r="AI35" s="57">
        <f t="shared" si="70"/>
        <v>0</v>
      </c>
      <c r="AJ35" s="57">
        <f t="shared" si="70"/>
        <v>-350480</v>
      </c>
      <c r="AK35" s="57">
        <f t="shared" si="70"/>
        <v>-220400</v>
      </c>
      <c r="AL35" s="57">
        <f t="shared" si="14"/>
        <v>2254751.5</v>
      </c>
      <c r="AM35" s="57">
        <f t="shared" si="15"/>
        <v>1687400</v>
      </c>
      <c r="AN35" s="57">
        <f t="shared" si="16"/>
        <v>1016450</v>
      </c>
      <c r="AO35" s="57">
        <f t="shared" si="71"/>
        <v>-44249.5</v>
      </c>
      <c r="AP35" s="57">
        <f t="shared" si="71"/>
        <v>0</v>
      </c>
      <c r="AQ35" s="57">
        <f t="shared" si="71"/>
        <v>0</v>
      </c>
      <c r="AR35" s="57">
        <f t="shared" si="17"/>
        <v>2210502</v>
      </c>
      <c r="AS35" s="57">
        <f t="shared" si="18"/>
        <v>1687400</v>
      </c>
      <c r="AT35" s="57">
        <f t="shared" si="19"/>
        <v>1016450</v>
      </c>
      <c r="AU35" s="57">
        <f t="shared" si="72"/>
        <v>0</v>
      </c>
      <c r="AV35" s="57">
        <f t="shared" si="72"/>
        <v>0</v>
      </c>
      <c r="AW35" s="57">
        <f t="shared" si="72"/>
        <v>0</v>
      </c>
      <c r="AX35" s="57">
        <f t="shared" si="20"/>
        <v>2210502</v>
      </c>
      <c r="AY35" s="57">
        <f t="shared" si="21"/>
        <v>1687400</v>
      </c>
      <c r="AZ35" s="57">
        <f t="shared" si="22"/>
        <v>1016450</v>
      </c>
    </row>
    <row r="36" spans="1:52">
      <c r="A36" s="293"/>
      <c r="B36" s="85" t="s">
        <v>42</v>
      </c>
      <c r="C36" s="5" t="s">
        <v>13</v>
      </c>
      <c r="D36" s="5" t="s">
        <v>3</v>
      </c>
      <c r="E36" s="5" t="s">
        <v>100</v>
      </c>
      <c r="F36" s="73" t="s">
        <v>315</v>
      </c>
      <c r="G36" s="17" t="s">
        <v>40</v>
      </c>
      <c r="H36" s="61">
        <v>2257519.7000000002</v>
      </c>
      <c r="I36" s="61">
        <v>2303520</v>
      </c>
      <c r="J36" s="61">
        <v>2259060</v>
      </c>
      <c r="K36" s="61">
        <v>-2768.2</v>
      </c>
      <c r="L36" s="61">
        <v>-265640</v>
      </c>
      <c r="M36" s="61">
        <v>-1022210</v>
      </c>
      <c r="N36" s="61">
        <f t="shared" si="2"/>
        <v>2254751.5</v>
      </c>
      <c r="O36" s="61">
        <f t="shared" si="3"/>
        <v>2037880</v>
      </c>
      <c r="P36" s="61">
        <f t="shared" si="4"/>
        <v>1236850</v>
      </c>
      <c r="Q36" s="61"/>
      <c r="R36" s="61"/>
      <c r="S36" s="61"/>
      <c r="T36" s="61">
        <f t="shared" si="5"/>
        <v>2254751.5</v>
      </c>
      <c r="U36" s="61">
        <f t="shared" si="6"/>
        <v>2037880</v>
      </c>
      <c r="V36" s="61">
        <f t="shared" si="7"/>
        <v>1236850</v>
      </c>
      <c r="W36" s="61"/>
      <c r="X36" s="61"/>
      <c r="Y36" s="61"/>
      <c r="Z36" s="61">
        <f t="shared" si="8"/>
        <v>2254751.5</v>
      </c>
      <c r="AA36" s="61">
        <f t="shared" si="9"/>
        <v>2037880</v>
      </c>
      <c r="AB36" s="61">
        <f t="shared" si="10"/>
        <v>1236850</v>
      </c>
      <c r="AC36" s="61"/>
      <c r="AD36" s="61"/>
      <c r="AE36" s="61"/>
      <c r="AF36" s="61">
        <f t="shared" si="11"/>
        <v>2254751.5</v>
      </c>
      <c r="AG36" s="61">
        <f t="shared" si="12"/>
        <v>2037880</v>
      </c>
      <c r="AH36" s="61">
        <f t="shared" si="13"/>
        <v>1236850</v>
      </c>
      <c r="AI36" s="61"/>
      <c r="AJ36" s="61">
        <v>-350480</v>
      </c>
      <c r="AK36" s="61">
        <v>-220400</v>
      </c>
      <c r="AL36" s="61">
        <f t="shared" si="14"/>
        <v>2254751.5</v>
      </c>
      <c r="AM36" s="61">
        <f t="shared" si="15"/>
        <v>1687400</v>
      </c>
      <c r="AN36" s="61">
        <f t="shared" si="16"/>
        <v>1016450</v>
      </c>
      <c r="AO36" s="61">
        <v>-44249.5</v>
      </c>
      <c r="AP36" s="61"/>
      <c r="AQ36" s="61"/>
      <c r="AR36" s="61">
        <f t="shared" si="17"/>
        <v>2210502</v>
      </c>
      <c r="AS36" s="61">
        <f t="shared" si="18"/>
        <v>1687400</v>
      </c>
      <c r="AT36" s="61">
        <f t="shared" si="19"/>
        <v>1016450</v>
      </c>
      <c r="AU36" s="61"/>
      <c r="AV36" s="61"/>
      <c r="AW36" s="61"/>
      <c r="AX36" s="61">
        <f t="shared" si="20"/>
        <v>2210502</v>
      </c>
      <c r="AY36" s="61">
        <f t="shared" si="21"/>
        <v>1687400</v>
      </c>
      <c r="AZ36" s="61">
        <f t="shared" si="22"/>
        <v>1016450</v>
      </c>
    </row>
    <row r="37" spans="1:52" ht="145.19999999999999">
      <c r="A37" s="265"/>
      <c r="B37" s="82" t="s">
        <v>362</v>
      </c>
      <c r="C37" s="35" t="s">
        <v>13</v>
      </c>
      <c r="D37" s="35" t="s">
        <v>3</v>
      </c>
      <c r="E37" s="35" t="s">
        <v>100</v>
      </c>
      <c r="F37" s="194" t="s">
        <v>361</v>
      </c>
      <c r="G37" s="195"/>
      <c r="H37" s="61"/>
      <c r="I37" s="61"/>
      <c r="J37" s="61"/>
      <c r="K37" s="61">
        <f>K38</f>
        <v>211900</v>
      </c>
      <c r="L37" s="61">
        <f t="shared" ref="L37:M38" si="73">L38</f>
        <v>0</v>
      </c>
      <c r="M37" s="61">
        <f t="shared" si="73"/>
        <v>0</v>
      </c>
      <c r="N37" s="61">
        <f t="shared" ref="N37:N39" si="74">H37+K37</f>
        <v>211900</v>
      </c>
      <c r="O37" s="61">
        <f t="shared" ref="O37:O39" si="75">I37+L37</f>
        <v>0</v>
      </c>
      <c r="P37" s="61">
        <f t="shared" ref="P37:P39" si="76">J37+M37</f>
        <v>0</v>
      </c>
      <c r="Q37" s="61">
        <f>Q38</f>
        <v>0</v>
      </c>
      <c r="R37" s="61">
        <f t="shared" ref="R37:S38" si="77">R38</f>
        <v>0</v>
      </c>
      <c r="S37" s="61">
        <f t="shared" si="77"/>
        <v>0</v>
      </c>
      <c r="T37" s="61">
        <f t="shared" si="5"/>
        <v>211900</v>
      </c>
      <c r="U37" s="61">
        <f t="shared" si="6"/>
        <v>0</v>
      </c>
      <c r="V37" s="61">
        <f t="shared" si="7"/>
        <v>0</v>
      </c>
      <c r="W37" s="61">
        <f>W38</f>
        <v>0</v>
      </c>
      <c r="X37" s="61">
        <f t="shared" ref="X37:Y38" si="78">X38</f>
        <v>0</v>
      </c>
      <c r="Y37" s="61">
        <f t="shared" si="78"/>
        <v>0</v>
      </c>
      <c r="Z37" s="61">
        <f t="shared" si="8"/>
        <v>211900</v>
      </c>
      <c r="AA37" s="61">
        <f t="shared" si="9"/>
        <v>0</v>
      </c>
      <c r="AB37" s="61">
        <f t="shared" si="10"/>
        <v>0</v>
      </c>
      <c r="AC37" s="61">
        <f>AC38</f>
        <v>0</v>
      </c>
      <c r="AD37" s="61">
        <f t="shared" ref="AD37:AE38" si="79">AD38</f>
        <v>0</v>
      </c>
      <c r="AE37" s="61">
        <f t="shared" si="79"/>
        <v>0</v>
      </c>
      <c r="AF37" s="61">
        <f t="shared" si="11"/>
        <v>211900</v>
      </c>
      <c r="AG37" s="61">
        <f t="shared" si="12"/>
        <v>0</v>
      </c>
      <c r="AH37" s="61">
        <f t="shared" si="13"/>
        <v>0</v>
      </c>
      <c r="AI37" s="61">
        <f>AI38</f>
        <v>0</v>
      </c>
      <c r="AJ37" s="61">
        <f t="shared" ref="AJ37:AK38" si="80">AJ38</f>
        <v>0</v>
      </c>
      <c r="AK37" s="61">
        <f t="shared" si="80"/>
        <v>0</v>
      </c>
      <c r="AL37" s="61">
        <f t="shared" si="14"/>
        <v>211900</v>
      </c>
      <c r="AM37" s="61">
        <f t="shared" si="15"/>
        <v>0</v>
      </c>
      <c r="AN37" s="61">
        <f t="shared" si="16"/>
        <v>0</v>
      </c>
      <c r="AO37" s="61">
        <f>AO38</f>
        <v>249577</v>
      </c>
      <c r="AP37" s="61">
        <f t="shared" ref="AP37:AQ38" si="81">AP38</f>
        <v>0</v>
      </c>
      <c r="AQ37" s="61">
        <f t="shared" si="81"/>
        <v>0</v>
      </c>
      <c r="AR37" s="61">
        <f t="shared" si="17"/>
        <v>461477</v>
      </c>
      <c r="AS37" s="61">
        <f t="shared" si="18"/>
        <v>0</v>
      </c>
      <c r="AT37" s="61">
        <f t="shared" si="19"/>
        <v>0</v>
      </c>
      <c r="AU37" s="61">
        <f>AU38</f>
        <v>0</v>
      </c>
      <c r="AV37" s="61">
        <f t="shared" ref="AV37:AW38" si="82">AV38</f>
        <v>0</v>
      </c>
      <c r="AW37" s="61">
        <f t="shared" si="82"/>
        <v>0</v>
      </c>
      <c r="AX37" s="61">
        <f t="shared" si="20"/>
        <v>461477</v>
      </c>
      <c r="AY37" s="61">
        <f t="shared" si="21"/>
        <v>0</v>
      </c>
      <c r="AZ37" s="61">
        <f t="shared" si="22"/>
        <v>0</v>
      </c>
    </row>
    <row r="38" spans="1:52" ht="26.4">
      <c r="A38" s="265"/>
      <c r="B38" s="74" t="s">
        <v>41</v>
      </c>
      <c r="C38" s="35" t="s">
        <v>13</v>
      </c>
      <c r="D38" s="35" t="s">
        <v>3</v>
      </c>
      <c r="E38" s="35" t="s">
        <v>100</v>
      </c>
      <c r="F38" s="194" t="s">
        <v>361</v>
      </c>
      <c r="G38" s="196" t="s">
        <v>39</v>
      </c>
      <c r="H38" s="61"/>
      <c r="I38" s="61"/>
      <c r="J38" s="61"/>
      <c r="K38" s="61">
        <f>K39</f>
        <v>211900</v>
      </c>
      <c r="L38" s="61">
        <f t="shared" si="73"/>
        <v>0</v>
      </c>
      <c r="M38" s="61">
        <f t="shared" si="73"/>
        <v>0</v>
      </c>
      <c r="N38" s="61">
        <f t="shared" si="74"/>
        <v>211900</v>
      </c>
      <c r="O38" s="61">
        <f t="shared" si="75"/>
        <v>0</v>
      </c>
      <c r="P38" s="61">
        <f t="shared" si="76"/>
        <v>0</v>
      </c>
      <c r="Q38" s="61">
        <f>Q39</f>
        <v>0</v>
      </c>
      <c r="R38" s="61">
        <f t="shared" si="77"/>
        <v>0</v>
      </c>
      <c r="S38" s="61">
        <f t="shared" si="77"/>
        <v>0</v>
      </c>
      <c r="T38" s="61">
        <f t="shared" si="5"/>
        <v>211900</v>
      </c>
      <c r="U38" s="61">
        <f t="shared" si="6"/>
        <v>0</v>
      </c>
      <c r="V38" s="61">
        <f t="shared" si="7"/>
        <v>0</v>
      </c>
      <c r="W38" s="61">
        <f>W39</f>
        <v>0</v>
      </c>
      <c r="X38" s="61">
        <f t="shared" si="78"/>
        <v>0</v>
      </c>
      <c r="Y38" s="61">
        <f t="shared" si="78"/>
        <v>0</v>
      </c>
      <c r="Z38" s="61">
        <f t="shared" si="8"/>
        <v>211900</v>
      </c>
      <c r="AA38" s="61">
        <f t="shared" si="9"/>
        <v>0</v>
      </c>
      <c r="AB38" s="61">
        <f t="shared" si="10"/>
        <v>0</v>
      </c>
      <c r="AC38" s="61">
        <f>AC39</f>
        <v>0</v>
      </c>
      <c r="AD38" s="61">
        <f t="shared" si="79"/>
        <v>0</v>
      </c>
      <c r="AE38" s="61">
        <f t="shared" si="79"/>
        <v>0</v>
      </c>
      <c r="AF38" s="61">
        <f t="shared" si="11"/>
        <v>211900</v>
      </c>
      <c r="AG38" s="61">
        <f t="shared" si="12"/>
        <v>0</v>
      </c>
      <c r="AH38" s="61">
        <f t="shared" si="13"/>
        <v>0</v>
      </c>
      <c r="AI38" s="61">
        <f>AI39</f>
        <v>0</v>
      </c>
      <c r="AJ38" s="61">
        <f t="shared" si="80"/>
        <v>0</v>
      </c>
      <c r="AK38" s="61">
        <f t="shared" si="80"/>
        <v>0</v>
      </c>
      <c r="AL38" s="61">
        <f t="shared" si="14"/>
        <v>211900</v>
      </c>
      <c r="AM38" s="61">
        <f t="shared" si="15"/>
        <v>0</v>
      </c>
      <c r="AN38" s="61">
        <f t="shared" si="16"/>
        <v>0</v>
      </c>
      <c r="AO38" s="61">
        <f>AO39</f>
        <v>249577</v>
      </c>
      <c r="AP38" s="61">
        <f t="shared" si="81"/>
        <v>0</v>
      </c>
      <c r="AQ38" s="61">
        <f t="shared" si="81"/>
        <v>0</v>
      </c>
      <c r="AR38" s="61">
        <f t="shared" si="17"/>
        <v>461477</v>
      </c>
      <c r="AS38" s="61">
        <f t="shared" si="18"/>
        <v>0</v>
      </c>
      <c r="AT38" s="61">
        <f t="shared" si="19"/>
        <v>0</v>
      </c>
      <c r="AU38" s="61">
        <f>AU39</f>
        <v>0</v>
      </c>
      <c r="AV38" s="61">
        <f t="shared" si="82"/>
        <v>0</v>
      </c>
      <c r="AW38" s="61">
        <f t="shared" si="82"/>
        <v>0</v>
      </c>
      <c r="AX38" s="61">
        <f t="shared" si="20"/>
        <v>461477</v>
      </c>
      <c r="AY38" s="61">
        <f t="shared" si="21"/>
        <v>0</v>
      </c>
      <c r="AZ38" s="61">
        <f t="shared" si="22"/>
        <v>0</v>
      </c>
    </row>
    <row r="39" spans="1:52">
      <c r="A39" s="267"/>
      <c r="B39" s="85" t="s">
        <v>42</v>
      </c>
      <c r="C39" s="35" t="s">
        <v>13</v>
      </c>
      <c r="D39" s="35" t="s">
        <v>3</v>
      </c>
      <c r="E39" s="35" t="s">
        <v>100</v>
      </c>
      <c r="F39" s="194" t="s">
        <v>361</v>
      </c>
      <c r="G39" s="196" t="s">
        <v>40</v>
      </c>
      <c r="H39" s="61"/>
      <c r="I39" s="61"/>
      <c r="J39" s="61"/>
      <c r="K39" s="178">
        <v>211900</v>
      </c>
      <c r="L39" s="61"/>
      <c r="M39" s="61"/>
      <c r="N39" s="61">
        <f t="shared" si="74"/>
        <v>211900</v>
      </c>
      <c r="O39" s="61">
        <f t="shared" si="75"/>
        <v>0</v>
      </c>
      <c r="P39" s="61">
        <f t="shared" si="76"/>
        <v>0</v>
      </c>
      <c r="Q39" s="178"/>
      <c r="R39" s="61"/>
      <c r="S39" s="61"/>
      <c r="T39" s="61">
        <f t="shared" si="5"/>
        <v>211900</v>
      </c>
      <c r="U39" s="61">
        <f t="shared" si="6"/>
        <v>0</v>
      </c>
      <c r="V39" s="61">
        <f t="shared" si="7"/>
        <v>0</v>
      </c>
      <c r="W39" s="178"/>
      <c r="X39" s="61"/>
      <c r="Y39" s="61"/>
      <c r="Z39" s="61">
        <f t="shared" si="8"/>
        <v>211900</v>
      </c>
      <c r="AA39" s="61">
        <f t="shared" si="9"/>
        <v>0</v>
      </c>
      <c r="AB39" s="61">
        <f t="shared" si="10"/>
        <v>0</v>
      </c>
      <c r="AC39" s="178"/>
      <c r="AD39" s="61"/>
      <c r="AE39" s="61"/>
      <c r="AF39" s="61">
        <f t="shared" si="11"/>
        <v>211900</v>
      </c>
      <c r="AG39" s="61">
        <f t="shared" si="12"/>
        <v>0</v>
      </c>
      <c r="AH39" s="61">
        <f t="shared" si="13"/>
        <v>0</v>
      </c>
      <c r="AI39" s="178"/>
      <c r="AJ39" s="61"/>
      <c r="AK39" s="61"/>
      <c r="AL39" s="61">
        <f t="shared" si="14"/>
        <v>211900</v>
      </c>
      <c r="AM39" s="61">
        <f t="shared" si="15"/>
        <v>0</v>
      </c>
      <c r="AN39" s="61">
        <f t="shared" si="16"/>
        <v>0</v>
      </c>
      <c r="AO39" s="178">
        <v>249577</v>
      </c>
      <c r="AP39" s="61"/>
      <c r="AQ39" s="61"/>
      <c r="AR39" s="61">
        <f t="shared" si="17"/>
        <v>461477</v>
      </c>
      <c r="AS39" s="61">
        <f t="shared" si="18"/>
        <v>0</v>
      </c>
      <c r="AT39" s="61">
        <f t="shared" si="19"/>
        <v>0</v>
      </c>
      <c r="AU39" s="178"/>
      <c r="AV39" s="61"/>
      <c r="AW39" s="61"/>
      <c r="AX39" s="61">
        <f t="shared" si="20"/>
        <v>461477</v>
      </c>
      <c r="AY39" s="61">
        <f t="shared" si="21"/>
        <v>0</v>
      </c>
      <c r="AZ39" s="61">
        <f t="shared" si="22"/>
        <v>0</v>
      </c>
    </row>
    <row r="40" spans="1:52">
      <c r="A40" s="175" t="s">
        <v>24</v>
      </c>
      <c r="B40" s="81" t="s">
        <v>90</v>
      </c>
      <c r="C40" s="6" t="s">
        <v>13</v>
      </c>
      <c r="D40" s="6" t="s">
        <v>10</v>
      </c>
      <c r="E40" s="6" t="s">
        <v>100</v>
      </c>
      <c r="F40" s="6" t="s">
        <v>101</v>
      </c>
      <c r="G40" s="17"/>
      <c r="H40" s="58">
        <f t="shared" ref="H40:J40" si="83">H44+H47+H50+H62+H86+H56+H89+H65+H53+H98+H92+H80</f>
        <v>326282739.43000001</v>
      </c>
      <c r="I40" s="58">
        <f t="shared" si="83"/>
        <v>329314719.88999999</v>
      </c>
      <c r="J40" s="58">
        <f t="shared" si="83"/>
        <v>329745755.50999999</v>
      </c>
      <c r="K40" s="58">
        <f>K44+K47+K50+K62+K86+K56+K89+K65+K53+K98+K92+K80+K74+K77</f>
        <v>9222900.9100000001</v>
      </c>
      <c r="L40" s="58">
        <f t="shared" ref="L40:M40" si="84">L44+L47+L50+L62+L86+L56+L89+L65+L53+L98+L92+L80+L74+L77</f>
        <v>1891240.95</v>
      </c>
      <c r="M40" s="58">
        <f t="shared" si="84"/>
        <v>81601352.989999995</v>
      </c>
      <c r="N40" s="58">
        <f t="shared" si="2"/>
        <v>335505640.34000003</v>
      </c>
      <c r="O40" s="58">
        <f t="shared" si="3"/>
        <v>331205960.83999997</v>
      </c>
      <c r="P40" s="58">
        <f t="shared" si="4"/>
        <v>411347108.5</v>
      </c>
      <c r="Q40" s="58">
        <f>Q44+Q47+Q50+Q62+Q86+Q56+Q89+Q65+Q53+Q98+Q92+Q80+Q74+Q77+Q41+Q59+Q83+Q95</f>
        <v>1617069</v>
      </c>
      <c r="R40" s="58">
        <f t="shared" ref="R40:S40" si="85">R44+R47+R50+R62+R86+R56+R89+R65+R53+R98+R92+R80+R74+R77+R41+R59+R83+R95</f>
        <v>847976</v>
      </c>
      <c r="S40" s="58">
        <f t="shared" si="85"/>
        <v>648872</v>
      </c>
      <c r="T40" s="58">
        <f t="shared" si="5"/>
        <v>337122709.34000003</v>
      </c>
      <c r="U40" s="58">
        <f t="shared" si="6"/>
        <v>332053936.83999997</v>
      </c>
      <c r="V40" s="58">
        <f t="shared" si="7"/>
        <v>411995980.5</v>
      </c>
      <c r="W40" s="58">
        <f>W44+W47+W50+W62+W86+W56+W89+W65+W53+W98+W92+W80+W74+W77+W41+W59+W83+W95+W71+W104</f>
        <v>145566.64999999991</v>
      </c>
      <c r="X40" s="58">
        <f>X44+X47+X50+X62+X86+X56+X89+X65+X53+X98+X92+X80+X74+X77+X41+X59+X83+X95+X71+X104</f>
        <v>448519.8</v>
      </c>
      <c r="Y40" s="58">
        <f>Y44+Y47+Y50+Y62+Y86+Y56+Y89+Y65+Y53+Y98+Y92+Y80+Y74+Y77+Y41+Y59+Y83+Y95+Y71+Y104</f>
        <v>688423.69</v>
      </c>
      <c r="Z40" s="58">
        <f t="shared" si="8"/>
        <v>337268275.99000001</v>
      </c>
      <c r="AA40" s="58">
        <f t="shared" si="9"/>
        <v>332502456.63999999</v>
      </c>
      <c r="AB40" s="58">
        <f t="shared" si="10"/>
        <v>412684404.19</v>
      </c>
      <c r="AC40" s="58">
        <f>AC44+AC47+AC50+AC62+AC86+AC56+AC89+AC65+AC53+AC98+AC92+AC80+AC74+AC77+AC41+AC59+AC83+AC95+AC71+AC104+AC68</f>
        <v>9373757.209999999</v>
      </c>
      <c r="AD40" s="58">
        <f>AD44+AD47+AD50+AD62+AD86+AD56+AD89+AD65+AD53+AD98+AD92+AD80+AD74+AD77+AD41+AD59+AD83+AD95+AD71+AD104+AD68</f>
        <v>-398208</v>
      </c>
      <c r="AE40" s="58">
        <f>AE44+AE47+AE50+AE62+AE86+AE56+AE89+AE65+AE53+AE98+AE92+AE80+AE74+AE77+AE41+AE59+AE83+AE95+AE71+AE104+AE68</f>
        <v>-199104</v>
      </c>
      <c r="AF40" s="58">
        <f t="shared" si="11"/>
        <v>346642033.19999999</v>
      </c>
      <c r="AG40" s="58">
        <f t="shared" si="12"/>
        <v>332104248.63999999</v>
      </c>
      <c r="AH40" s="58">
        <f t="shared" si="13"/>
        <v>412485300.19</v>
      </c>
      <c r="AI40" s="58">
        <f>AI44+AI47+AI50+AI62+AI86+AI56+AI89+AI65+AI53+AI98+AI92+AI80+AI74+AI77+AI41+AI59+AI83+AI95+AI71+AI104+AI68+AI101</f>
        <v>10414383.59</v>
      </c>
      <c r="AJ40" s="58">
        <f>AJ44+AJ47+AJ50+AJ62+AJ86+AJ56+AJ89+AJ65+AJ53+AJ98+AJ92+AJ80+AJ74+AJ77+AJ41+AJ59+AJ83+AJ95+AJ71+AJ104+AJ68</f>
        <v>-1762551.93</v>
      </c>
      <c r="AK40" s="58">
        <f>AK44+AK47+AK50+AK62+AK86+AK56+AK89+AK65+AK53+AK98+AK92+AK80+AK74+AK77+AK41+AK59+AK83+AK95+AK71+AK104+AK68</f>
        <v>-1824458.83</v>
      </c>
      <c r="AL40" s="58">
        <f>AF40+AI40</f>
        <v>357056416.78999996</v>
      </c>
      <c r="AM40" s="58">
        <f t="shared" si="15"/>
        <v>330341696.70999998</v>
      </c>
      <c r="AN40" s="58">
        <f t="shared" si="16"/>
        <v>410660841.36000001</v>
      </c>
      <c r="AO40" s="58">
        <f>AO44+AO47+AO50+AO62+AO86+AO56+AO89+AO65+AO53+AO98+AO92+AO80+AO74+AO77+AO41+AO59+AO83+AO95+AO71+AO104+AO68+AO101</f>
        <v>7322272.2400000021</v>
      </c>
      <c r="AP40" s="58">
        <f>AP44+AP47+AP50+AP62+AP86+AP56+AP89+AP65+AP53+AP98+AP92+AP80+AP74+AP77+AP41+AP59+AP83+AP95+AP71+AP104+AP68</f>
        <v>0</v>
      </c>
      <c r="AQ40" s="58">
        <f>AQ44+AQ47+AQ50+AQ62+AQ86+AQ56+AQ89+AQ65+AQ53+AQ98+AQ92+AQ80+AQ74+AQ77+AQ41+AQ59+AQ83+AQ95+AQ71+AQ104+AQ68</f>
        <v>0</v>
      </c>
      <c r="AR40" s="58">
        <f>AL40+AO40</f>
        <v>364378689.02999997</v>
      </c>
      <c r="AS40" s="58">
        <f t="shared" si="18"/>
        <v>330341696.70999998</v>
      </c>
      <c r="AT40" s="58">
        <f t="shared" si="19"/>
        <v>410660841.36000001</v>
      </c>
      <c r="AU40" s="58">
        <f>AU44+AU47+AU50+AU62+AU86+AU56+AU89+AU65+AU53+AU98+AU92+AU80+AU74+AU77+AU41+AU59+AU83+AU95+AU71+AU104+AU68+AU101</f>
        <v>8737022.0700000003</v>
      </c>
      <c r="AV40" s="58">
        <f>AV44+AV47+AV50+AV62+AV86+AV56+AV89+AV65+AV53+AV98+AV92+AV80+AV74+AV77+AV41+AV59+AV83+AV95+AV71+AV104+AV68</f>
        <v>0</v>
      </c>
      <c r="AW40" s="58">
        <f>AW44+AW47+AW50+AW62+AW86+AW56+AW89+AW65+AW53+AW98+AW92+AW80+AW74+AW77+AW41+AW59+AW83+AW95+AW71+AW104+AW68</f>
        <v>0</v>
      </c>
      <c r="AX40" s="58">
        <f>AR40+AU40</f>
        <v>373115711.09999996</v>
      </c>
      <c r="AY40" s="58">
        <f t="shared" si="21"/>
        <v>330341696.70999998</v>
      </c>
      <c r="AZ40" s="58">
        <f t="shared" si="22"/>
        <v>410660841.36000001</v>
      </c>
    </row>
    <row r="41" spans="1:52">
      <c r="A41" s="292"/>
      <c r="B41" s="82" t="s">
        <v>253</v>
      </c>
      <c r="C41" s="35" t="s">
        <v>13</v>
      </c>
      <c r="D41" s="35" t="s">
        <v>10</v>
      </c>
      <c r="E41" s="35" t="s">
        <v>100</v>
      </c>
      <c r="F41" s="35" t="s">
        <v>126</v>
      </c>
      <c r="G41" s="36"/>
      <c r="H41" s="64"/>
      <c r="I41" s="64"/>
      <c r="J41" s="64"/>
      <c r="K41" s="64"/>
      <c r="L41" s="64"/>
      <c r="M41" s="64"/>
      <c r="N41" s="64"/>
      <c r="O41" s="64"/>
      <c r="P41" s="64"/>
      <c r="Q41" s="64">
        <f>Q42</f>
        <v>270000</v>
      </c>
      <c r="R41" s="64">
        <f t="shared" ref="R41:S41" si="86">R42</f>
        <v>0</v>
      </c>
      <c r="S41" s="64">
        <f t="shared" si="86"/>
        <v>0</v>
      </c>
      <c r="T41" s="57">
        <f t="shared" ref="T41:T43" si="87">N41+Q41</f>
        <v>270000</v>
      </c>
      <c r="U41" s="57">
        <f t="shared" ref="U41:U43" si="88">O41+R41</f>
        <v>0</v>
      </c>
      <c r="V41" s="57">
        <f t="shared" ref="V41:V43" si="89">P41+S41</f>
        <v>0</v>
      </c>
      <c r="W41" s="64">
        <f>W42</f>
        <v>0</v>
      </c>
      <c r="X41" s="64">
        <f t="shared" ref="X41:Y41" si="90">X42</f>
        <v>0</v>
      </c>
      <c r="Y41" s="64">
        <f t="shared" si="90"/>
        <v>0</v>
      </c>
      <c r="Z41" s="57">
        <f t="shared" si="8"/>
        <v>270000</v>
      </c>
      <c r="AA41" s="57">
        <f t="shared" si="9"/>
        <v>0</v>
      </c>
      <c r="AB41" s="57">
        <f t="shared" si="10"/>
        <v>0</v>
      </c>
      <c r="AC41" s="64">
        <f>AC42</f>
        <v>-24</v>
      </c>
      <c r="AD41" s="64">
        <f t="shared" ref="AD41:AE41" si="91">AD42</f>
        <v>0</v>
      </c>
      <c r="AE41" s="64">
        <f t="shared" si="91"/>
        <v>0</v>
      </c>
      <c r="AF41" s="57">
        <f t="shared" si="11"/>
        <v>269976</v>
      </c>
      <c r="AG41" s="57">
        <f t="shared" si="12"/>
        <v>0</v>
      </c>
      <c r="AH41" s="57">
        <f t="shared" si="13"/>
        <v>0</v>
      </c>
      <c r="AI41" s="64">
        <f>AI42</f>
        <v>0</v>
      </c>
      <c r="AJ41" s="64">
        <f t="shared" ref="AJ41:AK41" si="92">AJ42</f>
        <v>0</v>
      </c>
      <c r="AK41" s="64">
        <f t="shared" si="92"/>
        <v>0</v>
      </c>
      <c r="AL41" s="57">
        <f t="shared" si="14"/>
        <v>269976</v>
      </c>
      <c r="AM41" s="57">
        <f t="shared" si="15"/>
        <v>0</v>
      </c>
      <c r="AN41" s="57">
        <f t="shared" si="16"/>
        <v>0</v>
      </c>
      <c r="AO41" s="64">
        <f>AO42</f>
        <v>-79976</v>
      </c>
      <c r="AP41" s="64">
        <f t="shared" ref="AP41:AQ41" si="93">AP42</f>
        <v>0</v>
      </c>
      <c r="AQ41" s="64">
        <f t="shared" si="93"/>
        <v>0</v>
      </c>
      <c r="AR41" s="57">
        <f t="shared" ref="AR41:AR160" si="94">AL41+AO41</f>
        <v>190000</v>
      </c>
      <c r="AS41" s="57">
        <f t="shared" si="18"/>
        <v>0</v>
      </c>
      <c r="AT41" s="57">
        <f t="shared" si="19"/>
        <v>0</v>
      </c>
      <c r="AU41" s="64">
        <f>AU42</f>
        <v>-190000</v>
      </c>
      <c r="AV41" s="64">
        <f t="shared" ref="AV41:AW41" si="95">AV42</f>
        <v>0</v>
      </c>
      <c r="AW41" s="64">
        <f t="shared" si="95"/>
        <v>0</v>
      </c>
      <c r="AX41" s="57">
        <f t="shared" ref="AX41:AX160" si="96">AR41+AU41</f>
        <v>0</v>
      </c>
      <c r="AY41" s="57">
        <f t="shared" si="21"/>
        <v>0</v>
      </c>
      <c r="AZ41" s="57">
        <f t="shared" si="22"/>
        <v>0</v>
      </c>
    </row>
    <row r="42" spans="1:52" ht="26.4">
      <c r="A42" s="265"/>
      <c r="B42" s="82" t="s">
        <v>41</v>
      </c>
      <c r="C42" s="35" t="s">
        <v>13</v>
      </c>
      <c r="D42" s="35" t="s">
        <v>10</v>
      </c>
      <c r="E42" s="35" t="s">
        <v>100</v>
      </c>
      <c r="F42" s="35" t="s">
        <v>126</v>
      </c>
      <c r="G42" s="36" t="s">
        <v>39</v>
      </c>
      <c r="H42" s="64"/>
      <c r="I42" s="64"/>
      <c r="J42" s="64"/>
      <c r="K42" s="64"/>
      <c r="L42" s="64"/>
      <c r="M42" s="64"/>
      <c r="N42" s="64"/>
      <c r="O42" s="64"/>
      <c r="P42" s="64"/>
      <c r="Q42" s="64">
        <f>Q43</f>
        <v>270000</v>
      </c>
      <c r="R42" s="64"/>
      <c r="S42" s="64"/>
      <c r="T42" s="57">
        <f t="shared" si="87"/>
        <v>270000</v>
      </c>
      <c r="U42" s="57">
        <f t="shared" si="88"/>
        <v>0</v>
      </c>
      <c r="V42" s="57">
        <f t="shared" si="89"/>
        <v>0</v>
      </c>
      <c r="W42" s="64">
        <f>W43</f>
        <v>0</v>
      </c>
      <c r="X42" s="64"/>
      <c r="Y42" s="64"/>
      <c r="Z42" s="57">
        <f t="shared" si="8"/>
        <v>270000</v>
      </c>
      <c r="AA42" s="57">
        <f t="shared" si="9"/>
        <v>0</v>
      </c>
      <c r="AB42" s="57">
        <f t="shared" si="10"/>
        <v>0</v>
      </c>
      <c r="AC42" s="64">
        <f>AC43</f>
        <v>-24</v>
      </c>
      <c r="AD42" s="64"/>
      <c r="AE42" s="64"/>
      <c r="AF42" s="57">
        <f t="shared" si="11"/>
        <v>269976</v>
      </c>
      <c r="AG42" s="57">
        <f t="shared" si="12"/>
        <v>0</v>
      </c>
      <c r="AH42" s="57">
        <f t="shared" si="13"/>
        <v>0</v>
      </c>
      <c r="AI42" s="64">
        <f>AI43</f>
        <v>0</v>
      </c>
      <c r="AJ42" s="64"/>
      <c r="AK42" s="64"/>
      <c r="AL42" s="57">
        <f t="shared" si="14"/>
        <v>269976</v>
      </c>
      <c r="AM42" s="57">
        <f t="shared" si="15"/>
        <v>0</v>
      </c>
      <c r="AN42" s="57">
        <f t="shared" si="16"/>
        <v>0</v>
      </c>
      <c r="AO42" s="64">
        <f>AO43</f>
        <v>-79976</v>
      </c>
      <c r="AP42" s="64"/>
      <c r="AQ42" s="64"/>
      <c r="AR42" s="57">
        <f t="shared" si="94"/>
        <v>190000</v>
      </c>
      <c r="AS42" s="57">
        <f t="shared" si="18"/>
        <v>0</v>
      </c>
      <c r="AT42" s="57">
        <f t="shared" si="19"/>
        <v>0</v>
      </c>
      <c r="AU42" s="64">
        <f>AU43</f>
        <v>-190000</v>
      </c>
      <c r="AV42" s="64"/>
      <c r="AW42" s="64"/>
      <c r="AX42" s="57">
        <f t="shared" si="96"/>
        <v>0</v>
      </c>
      <c r="AY42" s="57">
        <f t="shared" si="21"/>
        <v>0</v>
      </c>
      <c r="AZ42" s="57">
        <f t="shared" si="22"/>
        <v>0</v>
      </c>
    </row>
    <row r="43" spans="1:52">
      <c r="A43" s="265"/>
      <c r="B43" s="82" t="s">
        <v>42</v>
      </c>
      <c r="C43" s="35" t="s">
        <v>13</v>
      </c>
      <c r="D43" s="35" t="s">
        <v>10</v>
      </c>
      <c r="E43" s="35" t="s">
        <v>100</v>
      </c>
      <c r="F43" s="35" t="s">
        <v>126</v>
      </c>
      <c r="G43" s="36" t="s">
        <v>40</v>
      </c>
      <c r="H43" s="64"/>
      <c r="I43" s="64"/>
      <c r="J43" s="64"/>
      <c r="K43" s="64"/>
      <c r="L43" s="64"/>
      <c r="M43" s="64"/>
      <c r="N43" s="64"/>
      <c r="O43" s="64"/>
      <c r="P43" s="64"/>
      <c r="Q43" s="64">
        <v>270000</v>
      </c>
      <c r="R43" s="64"/>
      <c r="S43" s="64"/>
      <c r="T43" s="57">
        <f t="shared" si="87"/>
        <v>270000</v>
      </c>
      <c r="U43" s="57">
        <f t="shared" si="88"/>
        <v>0</v>
      </c>
      <c r="V43" s="57">
        <f t="shared" si="89"/>
        <v>0</v>
      </c>
      <c r="W43" s="64"/>
      <c r="X43" s="64"/>
      <c r="Y43" s="64"/>
      <c r="Z43" s="57">
        <f t="shared" si="8"/>
        <v>270000</v>
      </c>
      <c r="AA43" s="57">
        <f t="shared" si="9"/>
        <v>0</v>
      </c>
      <c r="AB43" s="57">
        <f t="shared" si="10"/>
        <v>0</v>
      </c>
      <c r="AC43" s="64">
        <v>-24</v>
      </c>
      <c r="AD43" s="64"/>
      <c r="AE43" s="64"/>
      <c r="AF43" s="57">
        <f t="shared" si="11"/>
        <v>269976</v>
      </c>
      <c r="AG43" s="57">
        <f t="shared" si="12"/>
        <v>0</v>
      </c>
      <c r="AH43" s="57">
        <f t="shared" si="13"/>
        <v>0</v>
      </c>
      <c r="AI43" s="64"/>
      <c r="AJ43" s="64"/>
      <c r="AK43" s="64"/>
      <c r="AL43" s="57">
        <f t="shared" si="14"/>
        <v>269976</v>
      </c>
      <c r="AM43" s="57">
        <f t="shared" si="15"/>
        <v>0</v>
      </c>
      <c r="AN43" s="57">
        <f t="shared" si="16"/>
        <v>0</v>
      </c>
      <c r="AO43" s="64">
        <v>-79976</v>
      </c>
      <c r="AP43" s="64"/>
      <c r="AQ43" s="64"/>
      <c r="AR43" s="57">
        <f t="shared" si="94"/>
        <v>190000</v>
      </c>
      <c r="AS43" s="57">
        <f t="shared" si="18"/>
        <v>0</v>
      </c>
      <c r="AT43" s="57">
        <f t="shared" si="19"/>
        <v>0</v>
      </c>
      <c r="AU43" s="61">
        <f>-190000</f>
        <v>-190000</v>
      </c>
      <c r="AV43" s="64"/>
      <c r="AW43" s="64"/>
      <c r="AX43" s="57">
        <f t="shared" si="96"/>
        <v>0</v>
      </c>
      <c r="AY43" s="57">
        <f t="shared" si="21"/>
        <v>0</v>
      </c>
      <c r="AZ43" s="57">
        <f t="shared" si="22"/>
        <v>0</v>
      </c>
    </row>
    <row r="44" spans="1:52" ht="26.4">
      <c r="A44" s="265"/>
      <c r="B44" s="82" t="s">
        <v>89</v>
      </c>
      <c r="C44" s="5" t="s">
        <v>13</v>
      </c>
      <c r="D44" s="5" t="s">
        <v>10</v>
      </c>
      <c r="E44" s="5" t="s">
        <v>100</v>
      </c>
      <c r="F44" s="5" t="s">
        <v>104</v>
      </c>
      <c r="G44" s="17"/>
      <c r="H44" s="57">
        <f>H45</f>
        <v>122431815</v>
      </c>
      <c r="I44" s="57">
        <f t="shared" ref="I44:M45" si="97">I45</f>
        <v>123702055.08</v>
      </c>
      <c r="J44" s="57">
        <f t="shared" si="97"/>
        <v>124301327.65000001</v>
      </c>
      <c r="K44" s="57">
        <f t="shared" si="97"/>
        <v>0</v>
      </c>
      <c r="L44" s="57">
        <f t="shared" si="97"/>
        <v>0</v>
      </c>
      <c r="M44" s="57">
        <f t="shared" si="97"/>
        <v>0</v>
      </c>
      <c r="N44" s="57">
        <f t="shared" si="2"/>
        <v>122431815</v>
      </c>
      <c r="O44" s="57">
        <f t="shared" si="3"/>
        <v>123702055.08</v>
      </c>
      <c r="P44" s="57">
        <f t="shared" si="4"/>
        <v>124301327.65000001</v>
      </c>
      <c r="Q44" s="57">
        <f t="shared" ref="Q44:S45" si="98">Q45</f>
        <v>0</v>
      </c>
      <c r="R44" s="57">
        <f t="shared" si="98"/>
        <v>0</v>
      </c>
      <c r="S44" s="57">
        <f t="shared" si="98"/>
        <v>-199104</v>
      </c>
      <c r="T44" s="57">
        <f t="shared" si="5"/>
        <v>122431815</v>
      </c>
      <c r="U44" s="57">
        <f t="shared" si="6"/>
        <v>123702055.08</v>
      </c>
      <c r="V44" s="57">
        <f t="shared" si="7"/>
        <v>124102223.65000001</v>
      </c>
      <c r="W44" s="57">
        <f t="shared" ref="W44:Y45" si="99">W45</f>
        <v>-140000</v>
      </c>
      <c r="X44" s="57">
        <f t="shared" si="99"/>
        <v>0</v>
      </c>
      <c r="Y44" s="57">
        <f t="shared" si="99"/>
        <v>0</v>
      </c>
      <c r="Z44" s="57">
        <f t="shared" si="8"/>
        <v>122291815</v>
      </c>
      <c r="AA44" s="57">
        <f t="shared" si="9"/>
        <v>123702055.08</v>
      </c>
      <c r="AB44" s="57">
        <f t="shared" si="10"/>
        <v>124102223.65000001</v>
      </c>
      <c r="AC44" s="57">
        <f t="shared" ref="AC44:AE45" si="100">AC45</f>
        <v>-533259.07000000007</v>
      </c>
      <c r="AD44" s="57">
        <f t="shared" si="100"/>
        <v>0</v>
      </c>
      <c r="AE44" s="57">
        <f t="shared" si="100"/>
        <v>199104</v>
      </c>
      <c r="AF44" s="57">
        <f t="shared" si="11"/>
        <v>121758555.93000001</v>
      </c>
      <c r="AG44" s="57">
        <f t="shared" si="12"/>
        <v>123702055.08</v>
      </c>
      <c r="AH44" s="57">
        <f t="shared" si="13"/>
        <v>124301327.65000001</v>
      </c>
      <c r="AI44" s="57">
        <f t="shared" ref="AI44:AK45" si="101">AI45</f>
        <v>12784.01999999999</v>
      </c>
      <c r="AJ44" s="57">
        <f t="shared" si="101"/>
        <v>0</v>
      </c>
      <c r="AK44" s="57">
        <f t="shared" si="101"/>
        <v>0</v>
      </c>
      <c r="AL44" s="57">
        <f t="shared" si="14"/>
        <v>121771339.95</v>
      </c>
      <c r="AM44" s="57">
        <f t="shared" si="15"/>
        <v>123702055.08</v>
      </c>
      <c r="AN44" s="57">
        <f t="shared" si="16"/>
        <v>124301327.65000001</v>
      </c>
      <c r="AO44" s="57">
        <f t="shared" ref="AO44:AQ45" si="102">AO45</f>
        <v>8874941.9800000004</v>
      </c>
      <c r="AP44" s="57">
        <f t="shared" si="102"/>
        <v>0</v>
      </c>
      <c r="AQ44" s="57">
        <f t="shared" si="102"/>
        <v>0</v>
      </c>
      <c r="AR44" s="57">
        <f t="shared" si="94"/>
        <v>130646281.93000001</v>
      </c>
      <c r="AS44" s="57">
        <f t="shared" si="18"/>
        <v>123702055.08</v>
      </c>
      <c r="AT44" s="57">
        <f t="shared" si="19"/>
        <v>124301327.65000001</v>
      </c>
      <c r="AU44" s="57">
        <f t="shared" ref="AU44:AW45" si="103">AU45</f>
        <v>46963.100000000006</v>
      </c>
      <c r="AV44" s="57">
        <f t="shared" si="103"/>
        <v>0</v>
      </c>
      <c r="AW44" s="57">
        <f t="shared" si="103"/>
        <v>0</v>
      </c>
      <c r="AX44" s="57">
        <f t="shared" si="96"/>
        <v>130693245.03</v>
      </c>
      <c r="AY44" s="57">
        <f t="shared" si="21"/>
        <v>123702055.08</v>
      </c>
      <c r="AZ44" s="57">
        <f t="shared" si="22"/>
        <v>124301327.65000001</v>
      </c>
    </row>
    <row r="45" spans="1:52" ht="26.4">
      <c r="A45" s="265"/>
      <c r="B45" s="74" t="s">
        <v>41</v>
      </c>
      <c r="C45" s="5" t="s">
        <v>13</v>
      </c>
      <c r="D45" s="5" t="s">
        <v>10</v>
      </c>
      <c r="E45" s="5" t="s">
        <v>100</v>
      </c>
      <c r="F45" s="5" t="s">
        <v>104</v>
      </c>
      <c r="G45" s="17" t="s">
        <v>39</v>
      </c>
      <c r="H45" s="57">
        <f>H46</f>
        <v>122431815</v>
      </c>
      <c r="I45" s="57">
        <f t="shared" si="97"/>
        <v>123702055.08</v>
      </c>
      <c r="J45" s="57">
        <f t="shared" si="97"/>
        <v>124301327.65000001</v>
      </c>
      <c r="K45" s="57">
        <f t="shared" si="97"/>
        <v>0</v>
      </c>
      <c r="L45" s="57">
        <f t="shared" si="97"/>
        <v>0</v>
      </c>
      <c r="M45" s="57">
        <f t="shared" si="97"/>
        <v>0</v>
      </c>
      <c r="N45" s="57">
        <f t="shared" si="2"/>
        <v>122431815</v>
      </c>
      <c r="O45" s="57">
        <f t="shared" si="3"/>
        <v>123702055.08</v>
      </c>
      <c r="P45" s="57">
        <f t="shared" si="4"/>
        <v>124301327.65000001</v>
      </c>
      <c r="Q45" s="57">
        <f t="shared" si="98"/>
        <v>0</v>
      </c>
      <c r="R45" s="57">
        <f t="shared" si="98"/>
        <v>0</v>
      </c>
      <c r="S45" s="57">
        <f t="shared" si="98"/>
        <v>-199104</v>
      </c>
      <c r="T45" s="57">
        <f t="shared" si="5"/>
        <v>122431815</v>
      </c>
      <c r="U45" s="57">
        <f t="shared" si="6"/>
        <v>123702055.08</v>
      </c>
      <c r="V45" s="57">
        <f t="shared" si="7"/>
        <v>124102223.65000001</v>
      </c>
      <c r="W45" s="57">
        <f t="shared" si="99"/>
        <v>-140000</v>
      </c>
      <c r="X45" s="57">
        <f t="shared" si="99"/>
        <v>0</v>
      </c>
      <c r="Y45" s="57">
        <f t="shared" si="99"/>
        <v>0</v>
      </c>
      <c r="Z45" s="57">
        <f t="shared" si="8"/>
        <v>122291815</v>
      </c>
      <c r="AA45" s="57">
        <f t="shared" si="9"/>
        <v>123702055.08</v>
      </c>
      <c r="AB45" s="57">
        <f t="shared" si="10"/>
        <v>124102223.65000001</v>
      </c>
      <c r="AC45" s="57">
        <f t="shared" si="100"/>
        <v>-533259.07000000007</v>
      </c>
      <c r="AD45" s="57">
        <f t="shared" si="100"/>
        <v>0</v>
      </c>
      <c r="AE45" s="57">
        <f t="shared" si="100"/>
        <v>199104</v>
      </c>
      <c r="AF45" s="57">
        <f t="shared" si="11"/>
        <v>121758555.93000001</v>
      </c>
      <c r="AG45" s="57">
        <f t="shared" si="12"/>
        <v>123702055.08</v>
      </c>
      <c r="AH45" s="57">
        <f t="shared" si="13"/>
        <v>124301327.65000001</v>
      </c>
      <c r="AI45" s="57">
        <f t="shared" si="101"/>
        <v>12784.01999999999</v>
      </c>
      <c r="AJ45" s="57">
        <f t="shared" si="101"/>
        <v>0</v>
      </c>
      <c r="AK45" s="57">
        <f t="shared" si="101"/>
        <v>0</v>
      </c>
      <c r="AL45" s="57">
        <f t="shared" si="14"/>
        <v>121771339.95</v>
      </c>
      <c r="AM45" s="57">
        <f t="shared" si="15"/>
        <v>123702055.08</v>
      </c>
      <c r="AN45" s="57">
        <f t="shared" si="16"/>
        <v>124301327.65000001</v>
      </c>
      <c r="AO45" s="57">
        <f t="shared" si="102"/>
        <v>8874941.9800000004</v>
      </c>
      <c r="AP45" s="57">
        <f t="shared" si="102"/>
        <v>0</v>
      </c>
      <c r="AQ45" s="57">
        <f t="shared" si="102"/>
        <v>0</v>
      </c>
      <c r="AR45" s="57">
        <f t="shared" si="94"/>
        <v>130646281.93000001</v>
      </c>
      <c r="AS45" s="57">
        <f t="shared" si="18"/>
        <v>123702055.08</v>
      </c>
      <c r="AT45" s="57">
        <f t="shared" si="19"/>
        <v>124301327.65000001</v>
      </c>
      <c r="AU45" s="57">
        <f t="shared" si="103"/>
        <v>46963.100000000006</v>
      </c>
      <c r="AV45" s="57">
        <f t="shared" si="103"/>
        <v>0</v>
      </c>
      <c r="AW45" s="57">
        <f t="shared" si="103"/>
        <v>0</v>
      </c>
      <c r="AX45" s="57">
        <f t="shared" si="96"/>
        <v>130693245.03</v>
      </c>
      <c r="AY45" s="57">
        <f t="shared" si="21"/>
        <v>123702055.08</v>
      </c>
      <c r="AZ45" s="57">
        <f t="shared" si="22"/>
        <v>124301327.65000001</v>
      </c>
    </row>
    <row r="46" spans="1:52">
      <c r="A46" s="265"/>
      <c r="B46" s="85" t="s">
        <v>42</v>
      </c>
      <c r="C46" s="5" t="s">
        <v>13</v>
      </c>
      <c r="D46" s="5" t="s">
        <v>10</v>
      </c>
      <c r="E46" s="5" t="s">
        <v>100</v>
      </c>
      <c r="F46" s="5" t="s">
        <v>104</v>
      </c>
      <c r="G46" s="17" t="s">
        <v>40</v>
      </c>
      <c r="H46" s="61">
        <f>120131815+2300000</f>
        <v>122431815</v>
      </c>
      <c r="I46" s="61">
        <f>122702055.08+1000000</f>
        <v>123702055.08</v>
      </c>
      <c r="J46" s="61">
        <f>123301327.65+1000000</f>
        <v>124301327.65000001</v>
      </c>
      <c r="K46" s="61"/>
      <c r="L46" s="61"/>
      <c r="M46" s="61"/>
      <c r="N46" s="61">
        <f t="shared" si="2"/>
        <v>122431815</v>
      </c>
      <c r="O46" s="61">
        <f t="shared" si="3"/>
        <v>123702055.08</v>
      </c>
      <c r="P46" s="61">
        <f t="shared" si="4"/>
        <v>124301327.65000001</v>
      </c>
      <c r="Q46" s="61"/>
      <c r="R46" s="61"/>
      <c r="S46" s="61">
        <v>-199104</v>
      </c>
      <c r="T46" s="61">
        <f t="shared" si="5"/>
        <v>122431815</v>
      </c>
      <c r="U46" s="61">
        <f t="shared" si="6"/>
        <v>123702055.08</v>
      </c>
      <c r="V46" s="61">
        <f t="shared" si="7"/>
        <v>124102223.65000001</v>
      </c>
      <c r="W46" s="61">
        <v>-140000</v>
      </c>
      <c r="X46" s="61"/>
      <c r="Y46" s="61"/>
      <c r="Z46" s="61">
        <f t="shared" si="8"/>
        <v>122291815</v>
      </c>
      <c r="AA46" s="61">
        <f t="shared" si="9"/>
        <v>123702055.08</v>
      </c>
      <c r="AB46" s="61">
        <f t="shared" si="10"/>
        <v>124102223.65000001</v>
      </c>
      <c r="AC46" s="61">
        <v>-533259.07000000007</v>
      </c>
      <c r="AD46" s="61"/>
      <c r="AE46" s="61">
        <v>199104</v>
      </c>
      <c r="AF46" s="61">
        <f t="shared" si="11"/>
        <v>121758555.93000001</v>
      </c>
      <c r="AG46" s="61">
        <f t="shared" si="12"/>
        <v>123702055.08</v>
      </c>
      <c r="AH46" s="61">
        <f t="shared" si="13"/>
        <v>124301327.65000001</v>
      </c>
      <c r="AI46" s="61">
        <f>-2042.98-23314.2-19043.7-166015.1+223200</f>
        <v>12784.01999999999</v>
      </c>
      <c r="AJ46" s="61"/>
      <c r="AK46" s="61"/>
      <c r="AL46" s="61">
        <f t="shared" si="14"/>
        <v>121771339.95</v>
      </c>
      <c r="AM46" s="61">
        <f t="shared" si="15"/>
        <v>123702055.08</v>
      </c>
      <c r="AN46" s="61">
        <f t="shared" si="16"/>
        <v>124301327.65000001</v>
      </c>
      <c r="AO46" s="61">
        <f>-88739+18215.92-33975.14+420050.92+21389.28+439000+200000+1000000+6899000</f>
        <v>8874941.9800000004</v>
      </c>
      <c r="AP46" s="61"/>
      <c r="AQ46" s="61"/>
      <c r="AR46" s="61">
        <f t="shared" si="94"/>
        <v>130646281.93000001</v>
      </c>
      <c r="AS46" s="61">
        <f t="shared" si="18"/>
        <v>123702055.08</v>
      </c>
      <c r="AT46" s="61">
        <f t="shared" si="19"/>
        <v>124301327.65000001</v>
      </c>
      <c r="AU46" s="61">
        <f>-2988.9+60000+1800+13974.7-25822.7</f>
        <v>46963.100000000006</v>
      </c>
      <c r="AV46" s="61"/>
      <c r="AW46" s="61"/>
      <c r="AX46" s="61">
        <f t="shared" si="96"/>
        <v>130693245.03</v>
      </c>
      <c r="AY46" s="61">
        <f t="shared" si="21"/>
        <v>123702055.08</v>
      </c>
      <c r="AZ46" s="61">
        <f t="shared" si="22"/>
        <v>124301327.65000001</v>
      </c>
    </row>
    <row r="47" spans="1:52" ht="26.4">
      <c r="A47" s="265"/>
      <c r="B47" s="82" t="s">
        <v>213</v>
      </c>
      <c r="C47" s="5" t="s">
        <v>13</v>
      </c>
      <c r="D47" s="5" t="s">
        <v>10</v>
      </c>
      <c r="E47" s="5" t="s">
        <v>100</v>
      </c>
      <c r="F47" s="54" t="s">
        <v>163</v>
      </c>
      <c r="G47" s="55"/>
      <c r="H47" s="61">
        <f>H48</f>
        <v>2950000</v>
      </c>
      <c r="I47" s="61">
        <f t="shared" ref="I47:M48" si="104">I48</f>
        <v>1000000</v>
      </c>
      <c r="J47" s="61">
        <f t="shared" si="104"/>
        <v>0</v>
      </c>
      <c r="K47" s="61">
        <f t="shared" si="104"/>
        <v>3000050.16</v>
      </c>
      <c r="L47" s="61">
        <f t="shared" si="104"/>
        <v>585.05999999999995</v>
      </c>
      <c r="M47" s="61">
        <f t="shared" si="104"/>
        <v>1021.88</v>
      </c>
      <c r="N47" s="61">
        <f t="shared" si="2"/>
        <v>5950050.1600000001</v>
      </c>
      <c r="O47" s="61">
        <f t="shared" si="3"/>
        <v>1000585.06</v>
      </c>
      <c r="P47" s="61">
        <f t="shared" si="4"/>
        <v>1021.88</v>
      </c>
      <c r="Q47" s="61">
        <f t="shared" ref="Q47:S48" si="105">Q48</f>
        <v>-110000</v>
      </c>
      <c r="R47" s="61">
        <f t="shared" si="105"/>
        <v>0</v>
      </c>
      <c r="S47" s="61">
        <f t="shared" si="105"/>
        <v>0</v>
      </c>
      <c r="T47" s="61">
        <f t="shared" si="5"/>
        <v>5840050.1600000001</v>
      </c>
      <c r="U47" s="61">
        <f t="shared" si="6"/>
        <v>1000585.06</v>
      </c>
      <c r="V47" s="61">
        <f t="shared" si="7"/>
        <v>1021.88</v>
      </c>
      <c r="W47" s="61">
        <f t="shared" ref="W47:Y48" si="106">W48</f>
        <v>-2300000</v>
      </c>
      <c r="X47" s="61">
        <f t="shared" si="106"/>
        <v>0</v>
      </c>
      <c r="Y47" s="61">
        <f t="shared" si="106"/>
        <v>0</v>
      </c>
      <c r="Z47" s="61">
        <f t="shared" si="8"/>
        <v>3540050.16</v>
      </c>
      <c r="AA47" s="61">
        <f t="shared" si="9"/>
        <v>1000585.06</v>
      </c>
      <c r="AB47" s="61">
        <f t="shared" si="10"/>
        <v>1021.88</v>
      </c>
      <c r="AC47" s="61">
        <f t="shared" ref="AC47:AE48" si="107">AC48</f>
        <v>-168151.08000000002</v>
      </c>
      <c r="AD47" s="61">
        <f t="shared" si="107"/>
        <v>0</v>
      </c>
      <c r="AE47" s="61">
        <f t="shared" si="107"/>
        <v>0</v>
      </c>
      <c r="AF47" s="61">
        <f t="shared" si="11"/>
        <v>3371899.08</v>
      </c>
      <c r="AG47" s="61">
        <f t="shared" si="12"/>
        <v>1000585.06</v>
      </c>
      <c r="AH47" s="61">
        <f t="shared" si="13"/>
        <v>1021.88</v>
      </c>
      <c r="AI47" s="61">
        <f t="shared" ref="AI47:AK48" si="108">AI48</f>
        <v>-389471.05</v>
      </c>
      <c r="AJ47" s="61">
        <f t="shared" si="108"/>
        <v>0</v>
      </c>
      <c r="AK47" s="61">
        <f t="shared" si="108"/>
        <v>0</v>
      </c>
      <c r="AL47" s="61">
        <f t="shared" si="14"/>
        <v>2982428.0300000003</v>
      </c>
      <c r="AM47" s="61">
        <f t="shared" si="15"/>
        <v>1000585.06</v>
      </c>
      <c r="AN47" s="61">
        <f t="shared" si="16"/>
        <v>1021.88</v>
      </c>
      <c r="AO47" s="61">
        <f t="shared" ref="AO47:AQ48" si="109">AO48</f>
        <v>-351389.28</v>
      </c>
      <c r="AP47" s="61">
        <f t="shared" si="109"/>
        <v>0</v>
      </c>
      <c r="AQ47" s="61">
        <f t="shared" si="109"/>
        <v>0</v>
      </c>
      <c r="AR47" s="61">
        <f t="shared" si="94"/>
        <v>2631038.75</v>
      </c>
      <c r="AS47" s="61">
        <f t="shared" si="18"/>
        <v>1000585.06</v>
      </c>
      <c r="AT47" s="61">
        <f t="shared" si="19"/>
        <v>1021.88</v>
      </c>
      <c r="AU47" s="61">
        <f t="shared" ref="AU47:AW48" si="110">AU48</f>
        <v>441362.06</v>
      </c>
      <c r="AV47" s="61">
        <f t="shared" si="110"/>
        <v>0</v>
      </c>
      <c r="AW47" s="61">
        <f t="shared" si="110"/>
        <v>0</v>
      </c>
      <c r="AX47" s="61">
        <f t="shared" si="96"/>
        <v>3072400.81</v>
      </c>
      <c r="AY47" s="61">
        <f t="shared" si="21"/>
        <v>1000585.06</v>
      </c>
      <c r="AZ47" s="61">
        <f t="shared" si="22"/>
        <v>1021.88</v>
      </c>
    </row>
    <row r="48" spans="1:52" ht="26.4">
      <c r="A48" s="265"/>
      <c r="B48" s="74" t="s">
        <v>41</v>
      </c>
      <c r="C48" s="5" t="s">
        <v>13</v>
      </c>
      <c r="D48" s="5" t="s">
        <v>10</v>
      </c>
      <c r="E48" s="5" t="s">
        <v>100</v>
      </c>
      <c r="F48" s="54" t="s">
        <v>163</v>
      </c>
      <c r="G48" s="55" t="s">
        <v>39</v>
      </c>
      <c r="H48" s="61">
        <f>H49</f>
        <v>2950000</v>
      </c>
      <c r="I48" s="61">
        <f t="shared" si="104"/>
        <v>1000000</v>
      </c>
      <c r="J48" s="61">
        <f t="shared" si="104"/>
        <v>0</v>
      </c>
      <c r="K48" s="61">
        <f t="shared" si="104"/>
        <v>3000050.16</v>
      </c>
      <c r="L48" s="61">
        <f t="shared" si="104"/>
        <v>585.05999999999995</v>
      </c>
      <c r="M48" s="61">
        <f t="shared" si="104"/>
        <v>1021.88</v>
      </c>
      <c r="N48" s="61">
        <f t="shared" si="2"/>
        <v>5950050.1600000001</v>
      </c>
      <c r="O48" s="61">
        <f t="shared" si="3"/>
        <v>1000585.06</v>
      </c>
      <c r="P48" s="61">
        <f t="shared" si="4"/>
        <v>1021.88</v>
      </c>
      <c r="Q48" s="61">
        <f t="shared" si="105"/>
        <v>-110000</v>
      </c>
      <c r="R48" s="61">
        <f t="shared" si="105"/>
        <v>0</v>
      </c>
      <c r="S48" s="61">
        <f t="shared" si="105"/>
        <v>0</v>
      </c>
      <c r="T48" s="61">
        <f t="shared" si="5"/>
        <v>5840050.1600000001</v>
      </c>
      <c r="U48" s="61">
        <f t="shared" si="6"/>
        <v>1000585.06</v>
      </c>
      <c r="V48" s="61">
        <f t="shared" si="7"/>
        <v>1021.88</v>
      </c>
      <c r="W48" s="61">
        <f t="shared" si="106"/>
        <v>-2300000</v>
      </c>
      <c r="X48" s="61">
        <f t="shared" si="106"/>
        <v>0</v>
      </c>
      <c r="Y48" s="61">
        <f t="shared" si="106"/>
        <v>0</v>
      </c>
      <c r="Z48" s="61">
        <f t="shared" si="8"/>
        <v>3540050.16</v>
      </c>
      <c r="AA48" s="61">
        <f t="shared" si="9"/>
        <v>1000585.06</v>
      </c>
      <c r="AB48" s="61">
        <f t="shared" si="10"/>
        <v>1021.88</v>
      </c>
      <c r="AC48" s="61">
        <f t="shared" si="107"/>
        <v>-168151.08000000002</v>
      </c>
      <c r="AD48" s="61">
        <f t="shared" si="107"/>
        <v>0</v>
      </c>
      <c r="AE48" s="61">
        <f t="shared" si="107"/>
        <v>0</v>
      </c>
      <c r="AF48" s="61">
        <f t="shared" si="11"/>
        <v>3371899.08</v>
      </c>
      <c r="AG48" s="61">
        <f t="shared" si="12"/>
        <v>1000585.06</v>
      </c>
      <c r="AH48" s="61">
        <f t="shared" si="13"/>
        <v>1021.88</v>
      </c>
      <c r="AI48" s="61">
        <f t="shared" si="108"/>
        <v>-389471.05</v>
      </c>
      <c r="AJ48" s="61">
        <f t="shared" si="108"/>
        <v>0</v>
      </c>
      <c r="AK48" s="61">
        <f t="shared" si="108"/>
        <v>0</v>
      </c>
      <c r="AL48" s="61">
        <f t="shared" si="14"/>
        <v>2982428.0300000003</v>
      </c>
      <c r="AM48" s="61">
        <f t="shared" si="15"/>
        <v>1000585.06</v>
      </c>
      <c r="AN48" s="61">
        <f t="shared" si="16"/>
        <v>1021.88</v>
      </c>
      <c r="AO48" s="61">
        <f t="shared" si="109"/>
        <v>-351389.28</v>
      </c>
      <c r="AP48" s="61">
        <f t="shared" si="109"/>
        <v>0</v>
      </c>
      <c r="AQ48" s="61">
        <f t="shared" si="109"/>
        <v>0</v>
      </c>
      <c r="AR48" s="61">
        <f t="shared" si="94"/>
        <v>2631038.75</v>
      </c>
      <c r="AS48" s="61">
        <f t="shared" si="18"/>
        <v>1000585.06</v>
      </c>
      <c r="AT48" s="61">
        <f t="shared" si="19"/>
        <v>1021.88</v>
      </c>
      <c r="AU48" s="61">
        <f t="shared" si="110"/>
        <v>441362.06</v>
      </c>
      <c r="AV48" s="61">
        <f t="shared" si="110"/>
        <v>0</v>
      </c>
      <c r="AW48" s="61">
        <f t="shared" si="110"/>
        <v>0</v>
      </c>
      <c r="AX48" s="61">
        <f t="shared" si="96"/>
        <v>3072400.81</v>
      </c>
      <c r="AY48" s="61">
        <f t="shared" si="21"/>
        <v>1000585.06</v>
      </c>
      <c r="AZ48" s="61">
        <f t="shared" si="22"/>
        <v>1021.88</v>
      </c>
    </row>
    <row r="49" spans="1:52">
      <c r="A49" s="265"/>
      <c r="B49" s="85" t="s">
        <v>42</v>
      </c>
      <c r="C49" s="5" t="s">
        <v>13</v>
      </c>
      <c r="D49" s="5" t="s">
        <v>10</v>
      </c>
      <c r="E49" s="5" t="s">
        <v>100</v>
      </c>
      <c r="F49" s="54" t="s">
        <v>163</v>
      </c>
      <c r="G49" s="55" t="s">
        <v>40</v>
      </c>
      <c r="H49" s="61">
        <v>2950000</v>
      </c>
      <c r="I49" s="61">
        <v>1000000</v>
      </c>
      <c r="J49" s="61"/>
      <c r="K49" s="61">
        <f>3000000+50.16</f>
        <v>3000050.16</v>
      </c>
      <c r="L49" s="61">
        <v>585.05999999999995</v>
      </c>
      <c r="M49" s="61">
        <v>1021.88</v>
      </c>
      <c r="N49" s="61">
        <f t="shared" si="2"/>
        <v>5950050.1600000001</v>
      </c>
      <c r="O49" s="61">
        <f t="shared" si="3"/>
        <v>1000585.06</v>
      </c>
      <c r="P49" s="61">
        <f t="shared" si="4"/>
        <v>1021.88</v>
      </c>
      <c r="Q49" s="61">
        <v>-110000</v>
      </c>
      <c r="R49" s="61"/>
      <c r="S49" s="61"/>
      <c r="T49" s="61">
        <f t="shared" si="5"/>
        <v>5840050.1600000001</v>
      </c>
      <c r="U49" s="61">
        <f t="shared" si="6"/>
        <v>1000585.06</v>
      </c>
      <c r="V49" s="61">
        <f t="shared" si="7"/>
        <v>1021.88</v>
      </c>
      <c r="W49" s="61">
        <v>-2300000</v>
      </c>
      <c r="X49" s="61"/>
      <c r="Y49" s="61"/>
      <c r="Z49" s="61">
        <f t="shared" si="8"/>
        <v>3540050.16</v>
      </c>
      <c r="AA49" s="61">
        <f t="shared" si="9"/>
        <v>1000585.06</v>
      </c>
      <c r="AB49" s="61">
        <f t="shared" si="10"/>
        <v>1021.88</v>
      </c>
      <c r="AC49" s="61">
        <v>-168151.08000000002</v>
      </c>
      <c r="AD49" s="61"/>
      <c r="AE49" s="61"/>
      <c r="AF49" s="61">
        <f t="shared" si="11"/>
        <v>3371899.08</v>
      </c>
      <c r="AG49" s="61">
        <f t="shared" si="12"/>
        <v>1000585.06</v>
      </c>
      <c r="AH49" s="61">
        <f t="shared" si="13"/>
        <v>1021.88</v>
      </c>
      <c r="AI49" s="61">
        <f>-189471.05-170000-30000</f>
        <v>-389471.05</v>
      </c>
      <c r="AJ49" s="61"/>
      <c r="AK49" s="61"/>
      <c r="AL49" s="61">
        <f t="shared" si="14"/>
        <v>2982428.0300000003</v>
      </c>
      <c r="AM49" s="61">
        <f t="shared" si="15"/>
        <v>1000585.06</v>
      </c>
      <c r="AN49" s="61">
        <f t="shared" si="16"/>
        <v>1021.88</v>
      </c>
      <c r="AO49" s="61">
        <v>-351389.28</v>
      </c>
      <c r="AP49" s="61"/>
      <c r="AQ49" s="61"/>
      <c r="AR49" s="61">
        <f t="shared" si="94"/>
        <v>2631038.75</v>
      </c>
      <c r="AS49" s="61">
        <f t="shared" si="18"/>
        <v>1000585.06</v>
      </c>
      <c r="AT49" s="61">
        <f t="shared" si="19"/>
        <v>1021.88</v>
      </c>
      <c r="AU49" s="61">
        <f>-11389.2-60000-90-6368.74+519210</f>
        <v>441362.06</v>
      </c>
      <c r="AV49" s="61"/>
      <c r="AW49" s="61"/>
      <c r="AX49" s="61">
        <f t="shared" si="96"/>
        <v>3072400.81</v>
      </c>
      <c r="AY49" s="61">
        <f t="shared" si="21"/>
        <v>1000585.06</v>
      </c>
      <c r="AZ49" s="61">
        <f t="shared" si="22"/>
        <v>1021.88</v>
      </c>
    </row>
    <row r="50" spans="1:52" ht="39.6">
      <c r="A50" s="265"/>
      <c r="B50" s="82" t="s">
        <v>215</v>
      </c>
      <c r="C50" s="5" t="s">
        <v>13</v>
      </c>
      <c r="D50" s="5" t="s">
        <v>10</v>
      </c>
      <c r="E50" s="5" t="s">
        <v>100</v>
      </c>
      <c r="F50" s="5" t="s">
        <v>105</v>
      </c>
      <c r="G50" s="17"/>
      <c r="H50" s="57">
        <f>H51</f>
        <v>47613</v>
      </c>
      <c r="I50" s="57">
        <f t="shared" ref="I50:M51" si="111">I51</f>
        <v>47613</v>
      </c>
      <c r="J50" s="57">
        <f t="shared" si="111"/>
        <v>47613</v>
      </c>
      <c r="K50" s="57">
        <f t="shared" si="111"/>
        <v>0</v>
      </c>
      <c r="L50" s="57">
        <f t="shared" si="111"/>
        <v>0</v>
      </c>
      <c r="M50" s="57">
        <f t="shared" si="111"/>
        <v>0</v>
      </c>
      <c r="N50" s="57">
        <f t="shared" si="2"/>
        <v>47613</v>
      </c>
      <c r="O50" s="57">
        <f t="shared" si="3"/>
        <v>47613</v>
      </c>
      <c r="P50" s="57">
        <f t="shared" si="4"/>
        <v>47613</v>
      </c>
      <c r="Q50" s="57">
        <f t="shared" ref="Q50:S51" si="112">Q51</f>
        <v>0</v>
      </c>
      <c r="R50" s="57">
        <f t="shared" si="112"/>
        <v>0</v>
      </c>
      <c r="S50" s="57">
        <f t="shared" si="112"/>
        <v>0</v>
      </c>
      <c r="T50" s="57">
        <f t="shared" si="5"/>
        <v>47613</v>
      </c>
      <c r="U50" s="57">
        <f t="shared" si="6"/>
        <v>47613</v>
      </c>
      <c r="V50" s="57">
        <f t="shared" si="7"/>
        <v>47613</v>
      </c>
      <c r="W50" s="57">
        <f t="shared" ref="W50:Y51" si="113">W51</f>
        <v>0</v>
      </c>
      <c r="X50" s="57">
        <f t="shared" si="113"/>
        <v>0</v>
      </c>
      <c r="Y50" s="57">
        <f t="shared" si="113"/>
        <v>0</v>
      </c>
      <c r="Z50" s="57">
        <f t="shared" si="8"/>
        <v>47613</v>
      </c>
      <c r="AA50" s="57">
        <f t="shared" si="9"/>
        <v>47613</v>
      </c>
      <c r="AB50" s="57">
        <f t="shared" si="10"/>
        <v>47613</v>
      </c>
      <c r="AC50" s="57">
        <f t="shared" ref="AC50:AE51" si="114">AC51</f>
        <v>0</v>
      </c>
      <c r="AD50" s="57">
        <f t="shared" si="114"/>
        <v>0</v>
      </c>
      <c r="AE50" s="57">
        <f t="shared" si="114"/>
        <v>0</v>
      </c>
      <c r="AF50" s="57">
        <f t="shared" si="11"/>
        <v>47613</v>
      </c>
      <c r="AG50" s="57">
        <f t="shared" si="12"/>
        <v>47613</v>
      </c>
      <c r="AH50" s="57">
        <f t="shared" si="13"/>
        <v>47613</v>
      </c>
      <c r="AI50" s="57">
        <f t="shared" ref="AI50:AK51" si="115">AI51</f>
        <v>0</v>
      </c>
      <c r="AJ50" s="57">
        <f t="shared" si="115"/>
        <v>0</v>
      </c>
      <c r="AK50" s="57">
        <f t="shared" si="115"/>
        <v>0</v>
      </c>
      <c r="AL50" s="57">
        <f t="shared" si="14"/>
        <v>47613</v>
      </c>
      <c r="AM50" s="57">
        <f t="shared" si="15"/>
        <v>47613</v>
      </c>
      <c r="AN50" s="57">
        <f t="shared" si="16"/>
        <v>47613</v>
      </c>
      <c r="AO50" s="57">
        <f t="shared" ref="AO50:AQ51" si="116">AO51</f>
        <v>0</v>
      </c>
      <c r="AP50" s="57">
        <f t="shared" si="116"/>
        <v>0</v>
      </c>
      <c r="AQ50" s="57">
        <f t="shared" si="116"/>
        <v>0</v>
      </c>
      <c r="AR50" s="57">
        <f t="shared" si="94"/>
        <v>47613</v>
      </c>
      <c r="AS50" s="57">
        <f t="shared" si="18"/>
        <v>47613</v>
      </c>
      <c r="AT50" s="57">
        <f t="shared" si="19"/>
        <v>47613</v>
      </c>
      <c r="AU50" s="57">
        <f t="shared" ref="AU50:AW51" si="117">AU51</f>
        <v>0</v>
      </c>
      <c r="AV50" s="57">
        <f t="shared" si="117"/>
        <v>0</v>
      </c>
      <c r="AW50" s="57">
        <f t="shared" si="117"/>
        <v>0</v>
      </c>
      <c r="AX50" s="57">
        <f t="shared" si="96"/>
        <v>47613</v>
      </c>
      <c r="AY50" s="57">
        <f t="shared" si="21"/>
        <v>47613</v>
      </c>
      <c r="AZ50" s="57">
        <f t="shared" si="22"/>
        <v>47613</v>
      </c>
    </row>
    <row r="51" spans="1:52" ht="26.4">
      <c r="A51" s="265"/>
      <c r="B51" s="74" t="s">
        <v>41</v>
      </c>
      <c r="C51" s="5" t="s">
        <v>13</v>
      </c>
      <c r="D51" s="5" t="s">
        <v>10</v>
      </c>
      <c r="E51" s="5" t="s">
        <v>100</v>
      </c>
      <c r="F51" s="5" t="s">
        <v>105</v>
      </c>
      <c r="G51" s="17" t="s">
        <v>39</v>
      </c>
      <c r="H51" s="57">
        <f>H52</f>
        <v>47613</v>
      </c>
      <c r="I51" s="57">
        <f t="shared" si="111"/>
        <v>47613</v>
      </c>
      <c r="J51" s="57">
        <f t="shared" si="111"/>
        <v>47613</v>
      </c>
      <c r="K51" s="57">
        <f t="shared" si="111"/>
        <v>0</v>
      </c>
      <c r="L51" s="57">
        <f t="shared" si="111"/>
        <v>0</v>
      </c>
      <c r="M51" s="57">
        <f t="shared" si="111"/>
        <v>0</v>
      </c>
      <c r="N51" s="57">
        <f t="shared" si="2"/>
        <v>47613</v>
      </c>
      <c r="O51" s="57">
        <f t="shared" si="3"/>
        <v>47613</v>
      </c>
      <c r="P51" s="57">
        <f t="shared" si="4"/>
        <v>47613</v>
      </c>
      <c r="Q51" s="57">
        <f t="shared" si="112"/>
        <v>0</v>
      </c>
      <c r="R51" s="57">
        <f t="shared" si="112"/>
        <v>0</v>
      </c>
      <c r="S51" s="57">
        <f t="shared" si="112"/>
        <v>0</v>
      </c>
      <c r="T51" s="57">
        <f t="shared" si="5"/>
        <v>47613</v>
      </c>
      <c r="U51" s="57">
        <f t="shared" si="6"/>
        <v>47613</v>
      </c>
      <c r="V51" s="57">
        <f t="shared" si="7"/>
        <v>47613</v>
      </c>
      <c r="W51" s="57">
        <f t="shared" si="113"/>
        <v>0</v>
      </c>
      <c r="X51" s="57">
        <f t="shared" si="113"/>
        <v>0</v>
      </c>
      <c r="Y51" s="57">
        <f t="shared" si="113"/>
        <v>0</v>
      </c>
      <c r="Z51" s="57">
        <f t="shared" si="8"/>
        <v>47613</v>
      </c>
      <c r="AA51" s="57">
        <f t="shared" si="9"/>
        <v>47613</v>
      </c>
      <c r="AB51" s="57">
        <f t="shared" si="10"/>
        <v>47613</v>
      </c>
      <c r="AC51" s="57">
        <f t="shared" si="114"/>
        <v>0</v>
      </c>
      <c r="AD51" s="57">
        <f t="shared" si="114"/>
        <v>0</v>
      </c>
      <c r="AE51" s="57">
        <f t="shared" si="114"/>
        <v>0</v>
      </c>
      <c r="AF51" s="57">
        <f t="shared" si="11"/>
        <v>47613</v>
      </c>
      <c r="AG51" s="57">
        <f t="shared" si="12"/>
        <v>47613</v>
      </c>
      <c r="AH51" s="57">
        <f t="shared" si="13"/>
        <v>47613</v>
      </c>
      <c r="AI51" s="57">
        <f t="shared" si="115"/>
        <v>0</v>
      </c>
      <c r="AJ51" s="57">
        <f t="shared" si="115"/>
        <v>0</v>
      </c>
      <c r="AK51" s="57">
        <f t="shared" si="115"/>
        <v>0</v>
      </c>
      <c r="AL51" s="57">
        <f t="shared" si="14"/>
        <v>47613</v>
      </c>
      <c r="AM51" s="57">
        <f t="shared" si="15"/>
        <v>47613</v>
      </c>
      <c r="AN51" s="57">
        <f t="shared" si="16"/>
        <v>47613</v>
      </c>
      <c r="AO51" s="57">
        <f t="shared" si="116"/>
        <v>0</v>
      </c>
      <c r="AP51" s="57">
        <f t="shared" si="116"/>
        <v>0</v>
      </c>
      <c r="AQ51" s="57">
        <f t="shared" si="116"/>
        <v>0</v>
      </c>
      <c r="AR51" s="57">
        <f t="shared" si="94"/>
        <v>47613</v>
      </c>
      <c r="AS51" s="57">
        <f t="shared" si="18"/>
        <v>47613</v>
      </c>
      <c r="AT51" s="57">
        <f t="shared" si="19"/>
        <v>47613</v>
      </c>
      <c r="AU51" s="57">
        <f t="shared" si="117"/>
        <v>0</v>
      </c>
      <c r="AV51" s="57">
        <f t="shared" si="117"/>
        <v>0</v>
      </c>
      <c r="AW51" s="57">
        <f t="shared" si="117"/>
        <v>0</v>
      </c>
      <c r="AX51" s="57">
        <f t="shared" si="96"/>
        <v>47613</v>
      </c>
      <c r="AY51" s="57">
        <f t="shared" si="21"/>
        <v>47613</v>
      </c>
      <c r="AZ51" s="57">
        <f t="shared" si="22"/>
        <v>47613</v>
      </c>
    </row>
    <row r="52" spans="1:52">
      <c r="A52" s="265"/>
      <c r="B52" s="85" t="s">
        <v>42</v>
      </c>
      <c r="C52" s="5" t="s">
        <v>13</v>
      </c>
      <c r="D52" s="5" t="s">
        <v>10</v>
      </c>
      <c r="E52" s="5" t="s">
        <v>100</v>
      </c>
      <c r="F52" s="5" t="s">
        <v>105</v>
      </c>
      <c r="G52" s="17" t="s">
        <v>40</v>
      </c>
      <c r="H52" s="61">
        <v>47613</v>
      </c>
      <c r="I52" s="61">
        <v>47613</v>
      </c>
      <c r="J52" s="61">
        <v>47613</v>
      </c>
      <c r="K52" s="61"/>
      <c r="L52" s="61"/>
      <c r="M52" s="61"/>
      <c r="N52" s="61">
        <f t="shared" si="2"/>
        <v>47613</v>
      </c>
      <c r="O52" s="61">
        <f t="shared" si="3"/>
        <v>47613</v>
      </c>
      <c r="P52" s="61">
        <f t="shared" si="4"/>
        <v>47613</v>
      </c>
      <c r="Q52" s="61"/>
      <c r="R52" s="61"/>
      <c r="S52" s="61"/>
      <c r="T52" s="61">
        <f t="shared" si="5"/>
        <v>47613</v>
      </c>
      <c r="U52" s="61">
        <f t="shared" si="6"/>
        <v>47613</v>
      </c>
      <c r="V52" s="61">
        <f t="shared" si="7"/>
        <v>47613</v>
      </c>
      <c r="W52" s="61"/>
      <c r="X52" s="61"/>
      <c r="Y52" s="61"/>
      <c r="Z52" s="61">
        <f t="shared" si="8"/>
        <v>47613</v>
      </c>
      <c r="AA52" s="61">
        <f t="shared" si="9"/>
        <v>47613</v>
      </c>
      <c r="AB52" s="61">
        <f t="shared" si="10"/>
        <v>47613</v>
      </c>
      <c r="AC52" s="61"/>
      <c r="AD52" s="61"/>
      <c r="AE52" s="61"/>
      <c r="AF52" s="61">
        <f t="shared" si="11"/>
        <v>47613</v>
      </c>
      <c r="AG52" s="61">
        <f t="shared" si="12"/>
        <v>47613</v>
      </c>
      <c r="AH52" s="61">
        <f t="shared" si="13"/>
        <v>47613</v>
      </c>
      <c r="AI52" s="61"/>
      <c r="AJ52" s="61"/>
      <c r="AK52" s="61"/>
      <c r="AL52" s="61">
        <f t="shared" si="14"/>
        <v>47613</v>
      </c>
      <c r="AM52" s="61">
        <f t="shared" si="15"/>
        <v>47613</v>
      </c>
      <c r="AN52" s="61">
        <f t="shared" si="16"/>
        <v>47613</v>
      </c>
      <c r="AO52" s="61"/>
      <c r="AP52" s="61"/>
      <c r="AQ52" s="61"/>
      <c r="AR52" s="61">
        <f t="shared" si="94"/>
        <v>47613</v>
      </c>
      <c r="AS52" s="61">
        <f t="shared" si="18"/>
        <v>47613</v>
      </c>
      <c r="AT52" s="61">
        <f t="shared" si="19"/>
        <v>47613</v>
      </c>
      <c r="AU52" s="61"/>
      <c r="AV52" s="61"/>
      <c r="AW52" s="61"/>
      <c r="AX52" s="61">
        <f t="shared" si="96"/>
        <v>47613</v>
      </c>
      <c r="AY52" s="61">
        <f t="shared" si="21"/>
        <v>47613</v>
      </c>
      <c r="AZ52" s="61">
        <f t="shared" si="22"/>
        <v>47613</v>
      </c>
    </row>
    <row r="53" spans="1:52">
      <c r="A53" s="265"/>
      <c r="B53" s="82" t="s">
        <v>170</v>
      </c>
      <c r="C53" s="35" t="s">
        <v>13</v>
      </c>
      <c r="D53" s="35" t="s">
        <v>10</v>
      </c>
      <c r="E53" s="35" t="s">
        <v>100</v>
      </c>
      <c r="F53" s="35" t="s">
        <v>169</v>
      </c>
      <c r="G53" s="36"/>
      <c r="H53" s="61"/>
      <c r="I53" s="61"/>
      <c r="J53" s="61"/>
      <c r="K53" s="61">
        <f>K54</f>
        <v>111089</v>
      </c>
      <c r="L53" s="61">
        <f t="shared" ref="L53:M54" si="118">L54</f>
        <v>0</v>
      </c>
      <c r="M53" s="61">
        <f t="shared" si="118"/>
        <v>0</v>
      </c>
      <c r="N53" s="61">
        <f t="shared" ref="N53:N55" si="119">H53+K53</f>
        <v>111089</v>
      </c>
      <c r="O53" s="61">
        <f t="shared" ref="O53:O55" si="120">I53+L53</f>
        <v>0</v>
      </c>
      <c r="P53" s="61">
        <f t="shared" ref="P53:P55" si="121">J53+M53</f>
        <v>0</v>
      </c>
      <c r="Q53" s="61">
        <f>Q54</f>
        <v>390000</v>
      </c>
      <c r="R53" s="61">
        <f t="shared" ref="R53:S54" si="122">R54</f>
        <v>0</v>
      </c>
      <c r="S53" s="61">
        <f t="shared" si="122"/>
        <v>0</v>
      </c>
      <c r="T53" s="61">
        <f t="shared" si="5"/>
        <v>501089</v>
      </c>
      <c r="U53" s="61">
        <f t="shared" si="6"/>
        <v>0</v>
      </c>
      <c r="V53" s="61">
        <f t="shared" si="7"/>
        <v>0</v>
      </c>
      <c r="W53" s="61">
        <f>W54</f>
        <v>0</v>
      </c>
      <c r="X53" s="61">
        <f t="shared" ref="X53:Y54" si="123">X54</f>
        <v>0</v>
      </c>
      <c r="Y53" s="61">
        <f t="shared" si="123"/>
        <v>0</v>
      </c>
      <c r="Z53" s="61">
        <f t="shared" si="8"/>
        <v>501089</v>
      </c>
      <c r="AA53" s="61">
        <f t="shared" si="9"/>
        <v>0</v>
      </c>
      <c r="AB53" s="61">
        <f t="shared" si="10"/>
        <v>0</v>
      </c>
      <c r="AC53" s="61">
        <f>AC54</f>
        <v>1582911</v>
      </c>
      <c r="AD53" s="61">
        <f t="shared" ref="AD53:AE54" si="124">AD54</f>
        <v>0</v>
      </c>
      <c r="AE53" s="61">
        <f t="shared" si="124"/>
        <v>0</v>
      </c>
      <c r="AF53" s="61">
        <f t="shared" si="11"/>
        <v>2084000</v>
      </c>
      <c r="AG53" s="61">
        <f t="shared" si="12"/>
        <v>0</v>
      </c>
      <c r="AH53" s="61">
        <f t="shared" si="13"/>
        <v>0</v>
      </c>
      <c r="AI53" s="61">
        <f>AI54</f>
        <v>0</v>
      </c>
      <c r="AJ53" s="61">
        <f t="shared" ref="AJ53:AK54" si="125">AJ54</f>
        <v>0</v>
      </c>
      <c r="AK53" s="61">
        <f t="shared" si="125"/>
        <v>0</v>
      </c>
      <c r="AL53" s="61">
        <f t="shared" si="14"/>
        <v>2084000</v>
      </c>
      <c r="AM53" s="61">
        <f t="shared" si="15"/>
        <v>0</v>
      </c>
      <c r="AN53" s="61">
        <f t="shared" si="16"/>
        <v>0</v>
      </c>
      <c r="AO53" s="61">
        <f>AO54</f>
        <v>-190000</v>
      </c>
      <c r="AP53" s="61">
        <f t="shared" ref="AP53:AQ54" si="126">AP54</f>
        <v>0</v>
      </c>
      <c r="AQ53" s="61">
        <f t="shared" si="126"/>
        <v>0</v>
      </c>
      <c r="AR53" s="61">
        <f t="shared" si="94"/>
        <v>1894000</v>
      </c>
      <c r="AS53" s="61">
        <f t="shared" si="18"/>
        <v>0</v>
      </c>
      <c r="AT53" s="61">
        <f t="shared" si="19"/>
        <v>0</v>
      </c>
      <c r="AU53" s="61">
        <f>AU54</f>
        <v>-141303.09</v>
      </c>
      <c r="AV53" s="61">
        <f t="shared" ref="AV53:AW54" si="127">AV54</f>
        <v>0</v>
      </c>
      <c r="AW53" s="61">
        <f t="shared" si="127"/>
        <v>0</v>
      </c>
      <c r="AX53" s="61">
        <f t="shared" si="96"/>
        <v>1752696.91</v>
      </c>
      <c r="AY53" s="61">
        <f t="shared" si="21"/>
        <v>0</v>
      </c>
      <c r="AZ53" s="61">
        <f t="shared" si="22"/>
        <v>0</v>
      </c>
    </row>
    <row r="54" spans="1:52" ht="26.4">
      <c r="A54" s="265"/>
      <c r="B54" s="74" t="s">
        <v>41</v>
      </c>
      <c r="C54" s="35" t="s">
        <v>13</v>
      </c>
      <c r="D54" s="35" t="s">
        <v>10</v>
      </c>
      <c r="E54" s="35" t="s">
        <v>100</v>
      </c>
      <c r="F54" s="35" t="s">
        <v>169</v>
      </c>
      <c r="G54" s="36" t="s">
        <v>39</v>
      </c>
      <c r="H54" s="61"/>
      <c r="I54" s="61"/>
      <c r="J54" s="61"/>
      <c r="K54" s="61">
        <f>K55</f>
        <v>111089</v>
      </c>
      <c r="L54" s="61">
        <f t="shared" si="118"/>
        <v>0</v>
      </c>
      <c r="M54" s="61">
        <f t="shared" si="118"/>
        <v>0</v>
      </c>
      <c r="N54" s="61">
        <f t="shared" si="119"/>
        <v>111089</v>
      </c>
      <c r="O54" s="61">
        <f t="shared" si="120"/>
        <v>0</v>
      </c>
      <c r="P54" s="61">
        <f t="shared" si="121"/>
        <v>0</v>
      </c>
      <c r="Q54" s="61">
        <f>Q55</f>
        <v>390000</v>
      </c>
      <c r="R54" s="61">
        <f t="shared" si="122"/>
        <v>0</v>
      </c>
      <c r="S54" s="61">
        <f t="shared" si="122"/>
        <v>0</v>
      </c>
      <c r="T54" s="61">
        <f t="shared" si="5"/>
        <v>501089</v>
      </c>
      <c r="U54" s="61">
        <f t="shared" si="6"/>
        <v>0</v>
      </c>
      <c r="V54" s="61">
        <f t="shared" si="7"/>
        <v>0</v>
      </c>
      <c r="W54" s="61">
        <f>W55</f>
        <v>0</v>
      </c>
      <c r="X54" s="61">
        <f t="shared" si="123"/>
        <v>0</v>
      </c>
      <c r="Y54" s="61">
        <f t="shared" si="123"/>
        <v>0</v>
      </c>
      <c r="Z54" s="61">
        <f t="shared" si="8"/>
        <v>501089</v>
      </c>
      <c r="AA54" s="61">
        <f t="shared" si="9"/>
        <v>0</v>
      </c>
      <c r="AB54" s="61">
        <f t="shared" si="10"/>
        <v>0</v>
      </c>
      <c r="AC54" s="61">
        <f>AC55</f>
        <v>1582911</v>
      </c>
      <c r="AD54" s="61">
        <f t="shared" si="124"/>
        <v>0</v>
      </c>
      <c r="AE54" s="61">
        <f t="shared" si="124"/>
        <v>0</v>
      </c>
      <c r="AF54" s="61">
        <f t="shared" si="11"/>
        <v>2084000</v>
      </c>
      <c r="AG54" s="61">
        <f t="shared" si="12"/>
        <v>0</v>
      </c>
      <c r="AH54" s="61">
        <f t="shared" si="13"/>
        <v>0</v>
      </c>
      <c r="AI54" s="61">
        <f>AI55</f>
        <v>0</v>
      </c>
      <c r="AJ54" s="61">
        <f t="shared" si="125"/>
        <v>0</v>
      </c>
      <c r="AK54" s="61">
        <f t="shared" si="125"/>
        <v>0</v>
      </c>
      <c r="AL54" s="61">
        <f t="shared" si="14"/>
        <v>2084000</v>
      </c>
      <c r="AM54" s="61">
        <f t="shared" si="15"/>
        <v>0</v>
      </c>
      <c r="AN54" s="61">
        <f t="shared" si="16"/>
        <v>0</v>
      </c>
      <c r="AO54" s="61">
        <f>AO55</f>
        <v>-190000</v>
      </c>
      <c r="AP54" s="61">
        <f t="shared" si="126"/>
        <v>0</v>
      </c>
      <c r="AQ54" s="61">
        <f t="shared" si="126"/>
        <v>0</v>
      </c>
      <c r="AR54" s="61">
        <f t="shared" si="94"/>
        <v>1894000</v>
      </c>
      <c r="AS54" s="61">
        <f t="shared" si="18"/>
        <v>0</v>
      </c>
      <c r="AT54" s="61">
        <f t="shared" si="19"/>
        <v>0</v>
      </c>
      <c r="AU54" s="61">
        <f>AU55</f>
        <v>-141303.09</v>
      </c>
      <c r="AV54" s="61">
        <f t="shared" si="127"/>
        <v>0</v>
      </c>
      <c r="AW54" s="61">
        <f t="shared" si="127"/>
        <v>0</v>
      </c>
      <c r="AX54" s="61">
        <f t="shared" si="96"/>
        <v>1752696.91</v>
      </c>
      <c r="AY54" s="61">
        <f t="shared" si="21"/>
        <v>0</v>
      </c>
      <c r="AZ54" s="61">
        <f t="shared" si="22"/>
        <v>0</v>
      </c>
    </row>
    <row r="55" spans="1:52">
      <c r="A55" s="265"/>
      <c r="B55" s="85" t="s">
        <v>42</v>
      </c>
      <c r="C55" s="35" t="s">
        <v>13</v>
      </c>
      <c r="D55" s="35" t="s">
        <v>10</v>
      </c>
      <c r="E55" s="35" t="s">
        <v>100</v>
      </c>
      <c r="F55" s="35" t="s">
        <v>169</v>
      </c>
      <c r="G55" s="36" t="s">
        <v>40</v>
      </c>
      <c r="H55" s="61"/>
      <c r="I55" s="61"/>
      <c r="J55" s="61"/>
      <c r="K55" s="61">
        <v>111089</v>
      </c>
      <c r="L55" s="61"/>
      <c r="M55" s="61"/>
      <c r="N55" s="61">
        <f t="shared" si="119"/>
        <v>111089</v>
      </c>
      <c r="O55" s="61">
        <f t="shared" si="120"/>
        <v>0</v>
      </c>
      <c r="P55" s="61">
        <f t="shared" si="121"/>
        <v>0</v>
      </c>
      <c r="Q55" s="61">
        <v>390000</v>
      </c>
      <c r="R55" s="61"/>
      <c r="S55" s="61"/>
      <c r="T55" s="61">
        <f t="shared" si="5"/>
        <v>501089</v>
      </c>
      <c r="U55" s="61">
        <f t="shared" si="6"/>
        <v>0</v>
      </c>
      <c r="V55" s="61">
        <f t="shared" si="7"/>
        <v>0</v>
      </c>
      <c r="W55" s="61"/>
      <c r="X55" s="61"/>
      <c r="Y55" s="61"/>
      <c r="Z55" s="61">
        <f t="shared" si="8"/>
        <v>501089</v>
      </c>
      <c r="AA55" s="61">
        <f t="shared" si="9"/>
        <v>0</v>
      </c>
      <c r="AB55" s="61">
        <f t="shared" si="10"/>
        <v>0</v>
      </c>
      <c r="AC55" s="61">
        <v>1582911</v>
      </c>
      <c r="AD55" s="61"/>
      <c r="AE55" s="61"/>
      <c r="AF55" s="61">
        <f t="shared" si="11"/>
        <v>2084000</v>
      </c>
      <c r="AG55" s="61">
        <f t="shared" si="12"/>
        <v>0</v>
      </c>
      <c r="AH55" s="61">
        <f t="shared" si="13"/>
        <v>0</v>
      </c>
      <c r="AI55" s="61"/>
      <c r="AJ55" s="61"/>
      <c r="AK55" s="61"/>
      <c r="AL55" s="61">
        <f t="shared" si="14"/>
        <v>2084000</v>
      </c>
      <c r="AM55" s="61">
        <f t="shared" si="15"/>
        <v>0</v>
      </c>
      <c r="AN55" s="61">
        <f t="shared" si="16"/>
        <v>0</v>
      </c>
      <c r="AO55" s="61">
        <v>-190000</v>
      </c>
      <c r="AP55" s="61"/>
      <c r="AQ55" s="61"/>
      <c r="AR55" s="61">
        <f t="shared" si="94"/>
        <v>1894000</v>
      </c>
      <c r="AS55" s="61">
        <f t="shared" si="18"/>
        <v>0</v>
      </c>
      <c r="AT55" s="61">
        <f t="shared" si="19"/>
        <v>0</v>
      </c>
      <c r="AU55" s="61">
        <v>-141303.09</v>
      </c>
      <c r="AV55" s="61"/>
      <c r="AW55" s="61"/>
      <c r="AX55" s="61">
        <f t="shared" si="96"/>
        <v>1752696.91</v>
      </c>
      <c r="AY55" s="61">
        <f t="shared" si="21"/>
        <v>0</v>
      </c>
      <c r="AZ55" s="61">
        <f t="shared" si="22"/>
        <v>0</v>
      </c>
    </row>
    <row r="56" spans="1:52" ht="66">
      <c r="A56" s="265"/>
      <c r="B56" s="102" t="s">
        <v>316</v>
      </c>
      <c r="C56" s="35" t="s">
        <v>13</v>
      </c>
      <c r="D56" s="35" t="s">
        <v>10</v>
      </c>
      <c r="E56" s="35" t="s">
        <v>100</v>
      </c>
      <c r="F56" s="35" t="s">
        <v>317</v>
      </c>
      <c r="G56" s="36"/>
      <c r="H56" s="61">
        <f>H57</f>
        <v>12408615</v>
      </c>
      <c r="I56" s="61">
        <f t="shared" ref="I56:M57" si="128">I57</f>
        <v>12408615</v>
      </c>
      <c r="J56" s="61">
        <f t="shared" si="128"/>
        <v>12408615</v>
      </c>
      <c r="K56" s="61">
        <f t="shared" si="128"/>
        <v>326515</v>
      </c>
      <c r="L56" s="61">
        <f t="shared" si="128"/>
        <v>326515</v>
      </c>
      <c r="M56" s="61">
        <f t="shared" si="128"/>
        <v>163210</v>
      </c>
      <c r="N56" s="61">
        <f t="shared" si="2"/>
        <v>12735130</v>
      </c>
      <c r="O56" s="61">
        <f t="shared" si="3"/>
        <v>12735130</v>
      </c>
      <c r="P56" s="61">
        <f t="shared" si="4"/>
        <v>12571825</v>
      </c>
      <c r="Q56" s="61">
        <f t="shared" ref="Q56:S57" si="129">Q57</f>
        <v>-12735130</v>
      </c>
      <c r="R56" s="61">
        <f t="shared" si="129"/>
        <v>-12735130</v>
      </c>
      <c r="S56" s="61">
        <f t="shared" si="129"/>
        <v>-12571825</v>
      </c>
      <c r="T56" s="61">
        <f t="shared" si="5"/>
        <v>0</v>
      </c>
      <c r="U56" s="61">
        <f t="shared" si="6"/>
        <v>0</v>
      </c>
      <c r="V56" s="61">
        <f t="shared" si="7"/>
        <v>0</v>
      </c>
      <c r="W56" s="61">
        <f t="shared" ref="W56:Y57" si="130">W57</f>
        <v>0</v>
      </c>
      <c r="X56" s="61">
        <f t="shared" si="130"/>
        <v>0</v>
      </c>
      <c r="Y56" s="61">
        <f t="shared" si="130"/>
        <v>0</v>
      </c>
      <c r="Z56" s="61">
        <f t="shared" si="8"/>
        <v>0</v>
      </c>
      <c r="AA56" s="61">
        <f t="shared" si="9"/>
        <v>0</v>
      </c>
      <c r="AB56" s="61">
        <f t="shared" si="10"/>
        <v>0</v>
      </c>
      <c r="AC56" s="61">
        <f t="shared" ref="AC56:AE57" si="131">AC57</f>
        <v>0</v>
      </c>
      <c r="AD56" s="61">
        <f t="shared" si="131"/>
        <v>0</v>
      </c>
      <c r="AE56" s="61">
        <f t="shared" si="131"/>
        <v>0</v>
      </c>
      <c r="AF56" s="61">
        <f t="shared" si="11"/>
        <v>0</v>
      </c>
      <c r="AG56" s="61">
        <f t="shared" si="12"/>
        <v>0</v>
      </c>
      <c r="AH56" s="61">
        <f t="shared" si="13"/>
        <v>0</v>
      </c>
      <c r="AI56" s="61">
        <f t="shared" ref="AI56:AK57" si="132">AI57</f>
        <v>0</v>
      </c>
      <c r="AJ56" s="61">
        <f t="shared" si="132"/>
        <v>0</v>
      </c>
      <c r="AK56" s="61">
        <f t="shared" si="132"/>
        <v>0</v>
      </c>
      <c r="AL56" s="61">
        <f t="shared" si="14"/>
        <v>0</v>
      </c>
      <c r="AM56" s="61">
        <f t="shared" si="15"/>
        <v>0</v>
      </c>
      <c r="AN56" s="61">
        <f t="shared" si="16"/>
        <v>0</v>
      </c>
      <c r="AO56" s="61">
        <f t="shared" ref="AO56:AQ57" si="133">AO57</f>
        <v>0</v>
      </c>
      <c r="AP56" s="61">
        <f t="shared" si="133"/>
        <v>0</v>
      </c>
      <c r="AQ56" s="61">
        <f t="shared" si="133"/>
        <v>0</v>
      </c>
      <c r="AR56" s="61">
        <f t="shared" si="94"/>
        <v>0</v>
      </c>
      <c r="AS56" s="61">
        <f t="shared" si="18"/>
        <v>0</v>
      </c>
      <c r="AT56" s="61">
        <f t="shared" si="19"/>
        <v>0</v>
      </c>
      <c r="AU56" s="61">
        <f t="shared" ref="AU56:AW57" si="134">AU57</f>
        <v>0</v>
      </c>
      <c r="AV56" s="61">
        <f t="shared" si="134"/>
        <v>0</v>
      </c>
      <c r="AW56" s="61">
        <f t="shared" si="134"/>
        <v>0</v>
      </c>
      <c r="AX56" s="61">
        <f t="shared" si="96"/>
        <v>0</v>
      </c>
      <c r="AY56" s="61">
        <f t="shared" si="21"/>
        <v>0</v>
      </c>
      <c r="AZ56" s="61">
        <f t="shared" si="22"/>
        <v>0</v>
      </c>
    </row>
    <row r="57" spans="1:52" ht="26.4">
      <c r="A57" s="265"/>
      <c r="B57" s="74" t="s">
        <v>41</v>
      </c>
      <c r="C57" s="35" t="s">
        <v>13</v>
      </c>
      <c r="D57" s="35" t="s">
        <v>10</v>
      </c>
      <c r="E57" s="35" t="s">
        <v>100</v>
      </c>
      <c r="F57" s="35" t="s">
        <v>317</v>
      </c>
      <c r="G57" s="36" t="s">
        <v>39</v>
      </c>
      <c r="H57" s="61">
        <f>H58</f>
        <v>12408615</v>
      </c>
      <c r="I57" s="61">
        <f t="shared" si="128"/>
        <v>12408615</v>
      </c>
      <c r="J57" s="61">
        <f t="shared" si="128"/>
        <v>12408615</v>
      </c>
      <c r="K57" s="61">
        <f t="shared" si="128"/>
        <v>326515</v>
      </c>
      <c r="L57" s="61">
        <f t="shared" si="128"/>
        <v>326515</v>
      </c>
      <c r="M57" s="61">
        <f t="shared" si="128"/>
        <v>163210</v>
      </c>
      <c r="N57" s="61">
        <f t="shared" si="2"/>
        <v>12735130</v>
      </c>
      <c r="O57" s="61">
        <f t="shared" si="3"/>
        <v>12735130</v>
      </c>
      <c r="P57" s="61">
        <f t="shared" si="4"/>
        <v>12571825</v>
      </c>
      <c r="Q57" s="61">
        <f t="shared" si="129"/>
        <v>-12735130</v>
      </c>
      <c r="R57" s="61">
        <f t="shared" si="129"/>
        <v>-12735130</v>
      </c>
      <c r="S57" s="61">
        <f t="shared" si="129"/>
        <v>-12571825</v>
      </c>
      <c r="T57" s="61">
        <f t="shared" si="5"/>
        <v>0</v>
      </c>
      <c r="U57" s="61">
        <f t="shared" si="6"/>
        <v>0</v>
      </c>
      <c r="V57" s="61">
        <f t="shared" si="7"/>
        <v>0</v>
      </c>
      <c r="W57" s="61">
        <f t="shared" si="130"/>
        <v>0</v>
      </c>
      <c r="X57" s="61">
        <f t="shared" si="130"/>
        <v>0</v>
      </c>
      <c r="Y57" s="61">
        <f t="shared" si="130"/>
        <v>0</v>
      </c>
      <c r="Z57" s="61">
        <f t="shared" si="8"/>
        <v>0</v>
      </c>
      <c r="AA57" s="61">
        <f t="shared" si="9"/>
        <v>0</v>
      </c>
      <c r="AB57" s="61">
        <f t="shared" si="10"/>
        <v>0</v>
      </c>
      <c r="AC57" s="61">
        <f t="shared" si="131"/>
        <v>0</v>
      </c>
      <c r="AD57" s="61">
        <f t="shared" si="131"/>
        <v>0</v>
      </c>
      <c r="AE57" s="61">
        <f t="shared" si="131"/>
        <v>0</v>
      </c>
      <c r="AF57" s="61">
        <f t="shared" si="11"/>
        <v>0</v>
      </c>
      <c r="AG57" s="61">
        <f t="shared" si="12"/>
        <v>0</v>
      </c>
      <c r="AH57" s="61">
        <f t="shared" si="13"/>
        <v>0</v>
      </c>
      <c r="AI57" s="61">
        <f t="shared" si="132"/>
        <v>0</v>
      </c>
      <c r="AJ57" s="61">
        <f t="shared" si="132"/>
        <v>0</v>
      </c>
      <c r="AK57" s="61">
        <f t="shared" si="132"/>
        <v>0</v>
      </c>
      <c r="AL57" s="61">
        <f t="shared" si="14"/>
        <v>0</v>
      </c>
      <c r="AM57" s="61">
        <f t="shared" si="15"/>
        <v>0</v>
      </c>
      <c r="AN57" s="61">
        <f t="shared" si="16"/>
        <v>0</v>
      </c>
      <c r="AO57" s="61">
        <f t="shared" si="133"/>
        <v>0</v>
      </c>
      <c r="AP57" s="61">
        <f t="shared" si="133"/>
        <v>0</v>
      </c>
      <c r="AQ57" s="61">
        <f t="shared" si="133"/>
        <v>0</v>
      </c>
      <c r="AR57" s="61">
        <f t="shared" si="94"/>
        <v>0</v>
      </c>
      <c r="AS57" s="61">
        <f t="shared" si="18"/>
        <v>0</v>
      </c>
      <c r="AT57" s="61">
        <f t="shared" si="19"/>
        <v>0</v>
      </c>
      <c r="AU57" s="61">
        <f t="shared" si="134"/>
        <v>0</v>
      </c>
      <c r="AV57" s="61">
        <f t="shared" si="134"/>
        <v>0</v>
      </c>
      <c r="AW57" s="61">
        <f t="shared" si="134"/>
        <v>0</v>
      </c>
      <c r="AX57" s="61">
        <f t="shared" si="96"/>
        <v>0</v>
      </c>
      <c r="AY57" s="61">
        <f t="shared" si="21"/>
        <v>0</v>
      </c>
      <c r="AZ57" s="61">
        <f t="shared" si="22"/>
        <v>0</v>
      </c>
    </row>
    <row r="58" spans="1:52">
      <c r="A58" s="265"/>
      <c r="B58" s="102" t="s">
        <v>42</v>
      </c>
      <c r="C58" s="35" t="s">
        <v>13</v>
      </c>
      <c r="D58" s="35" t="s">
        <v>10</v>
      </c>
      <c r="E58" s="35" t="s">
        <v>100</v>
      </c>
      <c r="F58" s="35" t="s">
        <v>317</v>
      </c>
      <c r="G58" s="36" t="s">
        <v>40</v>
      </c>
      <c r="H58" s="61">
        <v>12408615</v>
      </c>
      <c r="I58" s="61">
        <v>12408615</v>
      </c>
      <c r="J58" s="61">
        <v>12408615</v>
      </c>
      <c r="K58" s="61">
        <v>326515</v>
      </c>
      <c r="L58" s="61">
        <v>326515</v>
      </c>
      <c r="M58" s="61">
        <v>163210</v>
      </c>
      <c r="N58" s="61">
        <f t="shared" si="2"/>
        <v>12735130</v>
      </c>
      <c r="O58" s="61">
        <f t="shared" si="3"/>
        <v>12735130</v>
      </c>
      <c r="P58" s="61">
        <f t="shared" si="4"/>
        <v>12571825</v>
      </c>
      <c r="Q58" s="61">
        <v>-12735130</v>
      </c>
      <c r="R58" s="61">
        <v>-12735130</v>
      </c>
      <c r="S58" s="61">
        <v>-12571825</v>
      </c>
      <c r="T58" s="61">
        <f t="shared" si="5"/>
        <v>0</v>
      </c>
      <c r="U58" s="61">
        <f t="shared" si="6"/>
        <v>0</v>
      </c>
      <c r="V58" s="61">
        <f t="shared" si="7"/>
        <v>0</v>
      </c>
      <c r="W58" s="61"/>
      <c r="X58" s="61"/>
      <c r="Y58" s="61"/>
      <c r="Z58" s="61">
        <f t="shared" si="8"/>
        <v>0</v>
      </c>
      <c r="AA58" s="61">
        <f t="shared" si="9"/>
        <v>0</v>
      </c>
      <c r="AB58" s="61">
        <f t="shared" si="10"/>
        <v>0</v>
      </c>
      <c r="AC58" s="61"/>
      <c r="AD58" s="61"/>
      <c r="AE58" s="61"/>
      <c r="AF58" s="61">
        <f t="shared" si="11"/>
        <v>0</v>
      </c>
      <c r="AG58" s="61">
        <f t="shared" si="12"/>
        <v>0</v>
      </c>
      <c r="AH58" s="61">
        <f t="shared" si="13"/>
        <v>0</v>
      </c>
      <c r="AI58" s="61"/>
      <c r="AJ58" s="61"/>
      <c r="AK58" s="61"/>
      <c r="AL58" s="61">
        <f t="shared" si="14"/>
        <v>0</v>
      </c>
      <c r="AM58" s="61">
        <f t="shared" si="15"/>
        <v>0</v>
      </c>
      <c r="AN58" s="61">
        <f t="shared" si="16"/>
        <v>0</v>
      </c>
      <c r="AO58" s="61"/>
      <c r="AP58" s="61"/>
      <c r="AQ58" s="61"/>
      <c r="AR58" s="61">
        <f t="shared" si="94"/>
        <v>0</v>
      </c>
      <c r="AS58" s="61">
        <f t="shared" si="18"/>
        <v>0</v>
      </c>
      <c r="AT58" s="61">
        <f t="shared" si="19"/>
        <v>0</v>
      </c>
      <c r="AU58" s="61"/>
      <c r="AV58" s="61"/>
      <c r="AW58" s="61"/>
      <c r="AX58" s="61">
        <f t="shared" si="96"/>
        <v>0</v>
      </c>
      <c r="AY58" s="61">
        <f t="shared" si="21"/>
        <v>0</v>
      </c>
      <c r="AZ58" s="61">
        <f t="shared" si="22"/>
        <v>0</v>
      </c>
    </row>
    <row r="59" spans="1:52" ht="66">
      <c r="A59" s="265"/>
      <c r="B59" s="102" t="s">
        <v>316</v>
      </c>
      <c r="C59" s="35" t="s">
        <v>13</v>
      </c>
      <c r="D59" s="35" t="s">
        <v>10</v>
      </c>
      <c r="E59" s="35" t="s">
        <v>100</v>
      </c>
      <c r="F59" s="35" t="s">
        <v>399</v>
      </c>
      <c r="G59" s="36"/>
      <c r="H59" s="61"/>
      <c r="I59" s="61"/>
      <c r="J59" s="61"/>
      <c r="K59" s="61"/>
      <c r="L59" s="61"/>
      <c r="M59" s="61"/>
      <c r="N59" s="61"/>
      <c r="O59" s="61"/>
      <c r="P59" s="61"/>
      <c r="Q59" s="61">
        <f>Q60</f>
        <v>12735130</v>
      </c>
      <c r="R59" s="61">
        <f t="shared" ref="R59:S60" si="135">R60</f>
        <v>12735130</v>
      </c>
      <c r="S59" s="61">
        <f t="shared" si="135"/>
        <v>12571825</v>
      </c>
      <c r="T59" s="61">
        <f t="shared" ref="T59:T61" si="136">N59+Q59</f>
        <v>12735130</v>
      </c>
      <c r="U59" s="61">
        <f t="shared" ref="U59:U61" si="137">O59+R59</f>
        <v>12735130</v>
      </c>
      <c r="V59" s="61">
        <f t="shared" ref="V59:V61" si="138">P59+S59</f>
        <v>12571825</v>
      </c>
      <c r="W59" s="61">
        <f>W60</f>
        <v>0</v>
      </c>
      <c r="X59" s="61">
        <f t="shared" ref="X59:Y60" si="139">X60</f>
        <v>0</v>
      </c>
      <c r="Y59" s="61">
        <f t="shared" si="139"/>
        <v>0</v>
      </c>
      <c r="Z59" s="61">
        <f t="shared" si="8"/>
        <v>12735130</v>
      </c>
      <c r="AA59" s="61">
        <f t="shared" si="9"/>
        <v>12735130</v>
      </c>
      <c r="AB59" s="61">
        <f t="shared" si="10"/>
        <v>12571825</v>
      </c>
      <c r="AC59" s="61">
        <f>AC60</f>
        <v>3222500</v>
      </c>
      <c r="AD59" s="61">
        <f t="shared" ref="AD59:AE60" si="140">AD60</f>
        <v>0</v>
      </c>
      <c r="AE59" s="61">
        <f t="shared" si="140"/>
        <v>0</v>
      </c>
      <c r="AF59" s="61">
        <f t="shared" si="11"/>
        <v>15957630</v>
      </c>
      <c r="AG59" s="61">
        <f t="shared" si="12"/>
        <v>12735130</v>
      </c>
      <c r="AH59" s="61">
        <f t="shared" si="13"/>
        <v>12571825</v>
      </c>
      <c r="AI59" s="61">
        <f>AI60</f>
        <v>9234651.6199999992</v>
      </c>
      <c r="AJ59" s="61">
        <f t="shared" ref="AJ59:AK60" si="141">AJ60</f>
        <v>0</v>
      </c>
      <c r="AK59" s="61">
        <f t="shared" si="141"/>
        <v>0</v>
      </c>
      <c r="AL59" s="61">
        <f t="shared" si="14"/>
        <v>25192281.619999997</v>
      </c>
      <c r="AM59" s="61">
        <f t="shared" si="15"/>
        <v>12735130</v>
      </c>
      <c r="AN59" s="61">
        <f t="shared" si="16"/>
        <v>12571825</v>
      </c>
      <c r="AO59" s="61">
        <f>AO60</f>
        <v>-2000000</v>
      </c>
      <c r="AP59" s="61">
        <f t="shared" ref="AP59:AQ60" si="142">AP60</f>
        <v>0</v>
      </c>
      <c r="AQ59" s="61">
        <f t="shared" si="142"/>
        <v>0</v>
      </c>
      <c r="AR59" s="61">
        <f t="shared" si="94"/>
        <v>23192281.619999997</v>
      </c>
      <c r="AS59" s="61">
        <f t="shared" si="18"/>
        <v>12735130</v>
      </c>
      <c r="AT59" s="61">
        <f t="shared" si="19"/>
        <v>12571825</v>
      </c>
      <c r="AU59" s="61">
        <f>AU60</f>
        <v>0</v>
      </c>
      <c r="AV59" s="61">
        <f t="shared" ref="AV59:AW60" si="143">AV60</f>
        <v>0</v>
      </c>
      <c r="AW59" s="61">
        <f t="shared" si="143"/>
        <v>0</v>
      </c>
      <c r="AX59" s="61">
        <f t="shared" si="96"/>
        <v>23192281.619999997</v>
      </c>
      <c r="AY59" s="61">
        <f t="shared" si="21"/>
        <v>12735130</v>
      </c>
      <c r="AZ59" s="61">
        <f t="shared" si="22"/>
        <v>12571825</v>
      </c>
    </row>
    <row r="60" spans="1:52" ht="26.4">
      <c r="A60" s="265"/>
      <c r="B60" s="74" t="s">
        <v>41</v>
      </c>
      <c r="C60" s="35" t="s">
        <v>13</v>
      </c>
      <c r="D60" s="35" t="s">
        <v>10</v>
      </c>
      <c r="E60" s="35" t="s">
        <v>100</v>
      </c>
      <c r="F60" s="35" t="s">
        <v>399</v>
      </c>
      <c r="G60" s="36" t="s">
        <v>39</v>
      </c>
      <c r="H60" s="61"/>
      <c r="I60" s="61"/>
      <c r="J60" s="61"/>
      <c r="K60" s="61"/>
      <c r="L60" s="61"/>
      <c r="M60" s="61"/>
      <c r="N60" s="61"/>
      <c r="O60" s="61"/>
      <c r="P60" s="61"/>
      <c r="Q60" s="61">
        <f>Q61</f>
        <v>12735130</v>
      </c>
      <c r="R60" s="61">
        <f t="shared" si="135"/>
        <v>12735130</v>
      </c>
      <c r="S60" s="61">
        <f t="shared" si="135"/>
        <v>12571825</v>
      </c>
      <c r="T60" s="61">
        <f t="shared" si="136"/>
        <v>12735130</v>
      </c>
      <c r="U60" s="61">
        <f t="shared" si="137"/>
        <v>12735130</v>
      </c>
      <c r="V60" s="61">
        <f t="shared" si="138"/>
        <v>12571825</v>
      </c>
      <c r="W60" s="61">
        <f>W61</f>
        <v>0</v>
      </c>
      <c r="X60" s="61">
        <f t="shared" si="139"/>
        <v>0</v>
      </c>
      <c r="Y60" s="61">
        <f t="shared" si="139"/>
        <v>0</v>
      </c>
      <c r="Z60" s="61">
        <f t="shared" si="8"/>
        <v>12735130</v>
      </c>
      <c r="AA60" s="61">
        <f t="shared" si="9"/>
        <v>12735130</v>
      </c>
      <c r="AB60" s="61">
        <f t="shared" si="10"/>
        <v>12571825</v>
      </c>
      <c r="AC60" s="61">
        <f>AC61</f>
        <v>3222500</v>
      </c>
      <c r="AD60" s="61">
        <f t="shared" si="140"/>
        <v>0</v>
      </c>
      <c r="AE60" s="61">
        <f t="shared" si="140"/>
        <v>0</v>
      </c>
      <c r="AF60" s="61">
        <f t="shared" si="11"/>
        <v>15957630</v>
      </c>
      <c r="AG60" s="61">
        <f t="shared" si="12"/>
        <v>12735130</v>
      </c>
      <c r="AH60" s="61">
        <f t="shared" si="13"/>
        <v>12571825</v>
      </c>
      <c r="AI60" s="61">
        <f>AI61</f>
        <v>9234651.6199999992</v>
      </c>
      <c r="AJ60" s="61">
        <f t="shared" si="141"/>
        <v>0</v>
      </c>
      <c r="AK60" s="61">
        <f t="shared" si="141"/>
        <v>0</v>
      </c>
      <c r="AL60" s="61">
        <f t="shared" si="14"/>
        <v>25192281.619999997</v>
      </c>
      <c r="AM60" s="61">
        <f t="shared" si="15"/>
        <v>12735130</v>
      </c>
      <c r="AN60" s="61">
        <f t="shared" si="16"/>
        <v>12571825</v>
      </c>
      <c r="AO60" s="61">
        <f>AO61</f>
        <v>-2000000</v>
      </c>
      <c r="AP60" s="61">
        <f t="shared" si="142"/>
        <v>0</v>
      </c>
      <c r="AQ60" s="61">
        <f t="shared" si="142"/>
        <v>0</v>
      </c>
      <c r="AR60" s="61">
        <f t="shared" si="94"/>
        <v>23192281.619999997</v>
      </c>
      <c r="AS60" s="61">
        <f t="shared" si="18"/>
        <v>12735130</v>
      </c>
      <c r="AT60" s="61">
        <f t="shared" si="19"/>
        <v>12571825</v>
      </c>
      <c r="AU60" s="61">
        <f>AU61</f>
        <v>0</v>
      </c>
      <c r="AV60" s="61">
        <f t="shared" si="143"/>
        <v>0</v>
      </c>
      <c r="AW60" s="61">
        <f t="shared" si="143"/>
        <v>0</v>
      </c>
      <c r="AX60" s="61">
        <f t="shared" si="96"/>
        <v>23192281.619999997</v>
      </c>
      <c r="AY60" s="61">
        <f t="shared" si="21"/>
        <v>12735130</v>
      </c>
      <c r="AZ60" s="61">
        <f t="shared" si="22"/>
        <v>12571825</v>
      </c>
    </row>
    <row r="61" spans="1:52">
      <c r="A61" s="265"/>
      <c r="B61" s="102" t="s">
        <v>42</v>
      </c>
      <c r="C61" s="35" t="s">
        <v>13</v>
      </c>
      <c r="D61" s="35" t="s">
        <v>10</v>
      </c>
      <c r="E61" s="35" t="s">
        <v>100</v>
      </c>
      <c r="F61" s="35" t="s">
        <v>399</v>
      </c>
      <c r="G61" s="36" t="s">
        <v>40</v>
      </c>
      <c r="H61" s="61"/>
      <c r="I61" s="61"/>
      <c r="J61" s="61"/>
      <c r="K61" s="61"/>
      <c r="L61" s="61"/>
      <c r="M61" s="61"/>
      <c r="N61" s="61"/>
      <c r="O61" s="61"/>
      <c r="P61" s="61"/>
      <c r="Q61" s="61">
        <v>12735130</v>
      </c>
      <c r="R61" s="61">
        <v>12735130</v>
      </c>
      <c r="S61" s="61">
        <v>12571825</v>
      </c>
      <c r="T61" s="61">
        <f t="shared" si="136"/>
        <v>12735130</v>
      </c>
      <c r="U61" s="61">
        <f t="shared" si="137"/>
        <v>12735130</v>
      </c>
      <c r="V61" s="61">
        <f t="shared" si="138"/>
        <v>12571825</v>
      </c>
      <c r="W61" s="61"/>
      <c r="X61" s="61"/>
      <c r="Y61" s="61"/>
      <c r="Z61" s="61">
        <f t="shared" si="8"/>
        <v>12735130</v>
      </c>
      <c r="AA61" s="61">
        <f t="shared" si="9"/>
        <v>12735130</v>
      </c>
      <c r="AB61" s="61">
        <f t="shared" si="10"/>
        <v>12571825</v>
      </c>
      <c r="AC61" s="61">
        <v>3222500</v>
      </c>
      <c r="AD61" s="61"/>
      <c r="AE61" s="61"/>
      <c r="AF61" s="61">
        <f t="shared" si="11"/>
        <v>15957630</v>
      </c>
      <c r="AG61" s="61">
        <f t="shared" si="12"/>
        <v>12735130</v>
      </c>
      <c r="AH61" s="61">
        <f t="shared" si="13"/>
        <v>12571825</v>
      </c>
      <c r="AI61" s="61">
        <v>9234651.6199999992</v>
      </c>
      <c r="AJ61" s="61"/>
      <c r="AK61" s="61"/>
      <c r="AL61" s="61">
        <f t="shared" si="14"/>
        <v>25192281.619999997</v>
      </c>
      <c r="AM61" s="61">
        <f t="shared" si="15"/>
        <v>12735130</v>
      </c>
      <c r="AN61" s="61">
        <f t="shared" si="16"/>
        <v>12571825</v>
      </c>
      <c r="AO61" s="61">
        <v>-2000000</v>
      </c>
      <c r="AP61" s="61"/>
      <c r="AQ61" s="61"/>
      <c r="AR61" s="61">
        <f t="shared" si="94"/>
        <v>23192281.619999997</v>
      </c>
      <c r="AS61" s="61">
        <f t="shared" si="18"/>
        <v>12735130</v>
      </c>
      <c r="AT61" s="61">
        <f t="shared" si="19"/>
        <v>12571825</v>
      </c>
      <c r="AU61" s="61"/>
      <c r="AV61" s="61"/>
      <c r="AW61" s="61"/>
      <c r="AX61" s="61">
        <f t="shared" si="96"/>
        <v>23192281.619999997</v>
      </c>
      <c r="AY61" s="61">
        <f t="shared" si="21"/>
        <v>12735130</v>
      </c>
      <c r="AZ61" s="61">
        <f t="shared" si="22"/>
        <v>12571825</v>
      </c>
    </row>
    <row r="62" spans="1:52" ht="52.8">
      <c r="A62" s="265"/>
      <c r="B62" s="102" t="s">
        <v>214</v>
      </c>
      <c r="C62" s="5" t="s">
        <v>13</v>
      </c>
      <c r="D62" s="5" t="s">
        <v>10</v>
      </c>
      <c r="E62" s="5" t="s">
        <v>100</v>
      </c>
      <c r="F62" s="73" t="s">
        <v>313</v>
      </c>
      <c r="G62" s="17"/>
      <c r="H62" s="57">
        <f>H63</f>
        <v>7861663.1699999999</v>
      </c>
      <c r="I62" s="57">
        <f t="shared" ref="I62:M63" si="144">I63</f>
        <v>8258550.5099999998</v>
      </c>
      <c r="J62" s="57">
        <f t="shared" si="144"/>
        <v>8248545.9699999997</v>
      </c>
      <c r="K62" s="57">
        <f t="shared" si="144"/>
        <v>0</v>
      </c>
      <c r="L62" s="57">
        <f t="shared" si="144"/>
        <v>0</v>
      </c>
      <c r="M62" s="57">
        <f t="shared" si="144"/>
        <v>0</v>
      </c>
      <c r="N62" s="57">
        <f t="shared" si="2"/>
        <v>7861663.1699999999</v>
      </c>
      <c r="O62" s="57">
        <f t="shared" si="3"/>
        <v>8258550.5099999998</v>
      </c>
      <c r="P62" s="57">
        <f t="shared" si="4"/>
        <v>8248545.9699999997</v>
      </c>
      <c r="Q62" s="57">
        <f t="shared" ref="Q62:S63" si="145">Q63</f>
        <v>0</v>
      </c>
      <c r="R62" s="57">
        <f t="shared" si="145"/>
        <v>0</v>
      </c>
      <c r="S62" s="57">
        <f t="shared" si="145"/>
        <v>0</v>
      </c>
      <c r="T62" s="57">
        <f t="shared" si="5"/>
        <v>7861663.1699999999</v>
      </c>
      <c r="U62" s="57">
        <f t="shared" si="6"/>
        <v>8258550.5099999998</v>
      </c>
      <c r="V62" s="57">
        <f t="shared" si="7"/>
        <v>8248545.9699999997</v>
      </c>
      <c r="W62" s="57">
        <f t="shared" ref="W62:Y63" si="146">W63</f>
        <v>-442425.35</v>
      </c>
      <c r="X62" s="57">
        <f t="shared" si="146"/>
        <v>0</v>
      </c>
      <c r="Y62" s="57">
        <f t="shared" si="146"/>
        <v>0</v>
      </c>
      <c r="Z62" s="57">
        <f t="shared" si="8"/>
        <v>7419237.8200000003</v>
      </c>
      <c r="AA62" s="57">
        <f t="shared" si="9"/>
        <v>8258550.5099999998</v>
      </c>
      <c r="AB62" s="57">
        <f t="shared" si="10"/>
        <v>8248545.9699999997</v>
      </c>
      <c r="AC62" s="57">
        <f t="shared" ref="AC62:AE63" si="147">AC63</f>
        <v>229517.18</v>
      </c>
      <c r="AD62" s="57">
        <f t="shared" si="147"/>
        <v>0</v>
      </c>
      <c r="AE62" s="57">
        <f t="shared" si="147"/>
        <v>0</v>
      </c>
      <c r="AF62" s="57">
        <f t="shared" si="11"/>
        <v>7648755</v>
      </c>
      <c r="AG62" s="57">
        <f t="shared" si="12"/>
        <v>8258550.5099999998</v>
      </c>
      <c r="AH62" s="57">
        <f t="shared" si="13"/>
        <v>8248545.9699999997</v>
      </c>
      <c r="AI62" s="57">
        <f t="shared" ref="AI62:AK63" si="148">AI63</f>
        <v>1326019</v>
      </c>
      <c r="AJ62" s="57">
        <f t="shared" si="148"/>
        <v>-1762551.93</v>
      </c>
      <c r="AK62" s="57">
        <f t="shared" si="148"/>
        <v>-1824458.83</v>
      </c>
      <c r="AL62" s="57">
        <f t="shared" si="14"/>
        <v>8974774</v>
      </c>
      <c r="AM62" s="57">
        <f t="shared" si="15"/>
        <v>6495998.5800000001</v>
      </c>
      <c r="AN62" s="57">
        <f t="shared" si="16"/>
        <v>6424087.1399999997</v>
      </c>
      <c r="AO62" s="57">
        <f t="shared" ref="AO62:AQ63" si="149">AO63</f>
        <v>1369669.06</v>
      </c>
      <c r="AP62" s="57">
        <f t="shared" si="149"/>
        <v>0</v>
      </c>
      <c r="AQ62" s="57">
        <f t="shared" si="149"/>
        <v>0</v>
      </c>
      <c r="AR62" s="57">
        <f t="shared" si="94"/>
        <v>10344443.060000001</v>
      </c>
      <c r="AS62" s="57">
        <f t="shared" si="18"/>
        <v>6495998.5800000001</v>
      </c>
      <c r="AT62" s="57">
        <f t="shared" si="19"/>
        <v>6424087.1399999997</v>
      </c>
      <c r="AU62" s="57">
        <f t="shared" ref="AU62:AW63" si="150">AU63</f>
        <v>0</v>
      </c>
      <c r="AV62" s="57">
        <f t="shared" si="150"/>
        <v>0</v>
      </c>
      <c r="AW62" s="57">
        <f t="shared" si="150"/>
        <v>0</v>
      </c>
      <c r="AX62" s="57">
        <f t="shared" si="96"/>
        <v>10344443.060000001</v>
      </c>
      <c r="AY62" s="57">
        <f t="shared" si="21"/>
        <v>6495998.5800000001</v>
      </c>
      <c r="AZ62" s="57">
        <f t="shared" si="22"/>
        <v>6424087.1399999997</v>
      </c>
    </row>
    <row r="63" spans="1:52" ht="26.4">
      <c r="A63" s="265"/>
      <c r="B63" s="74" t="s">
        <v>41</v>
      </c>
      <c r="C63" s="5" t="s">
        <v>13</v>
      </c>
      <c r="D63" s="5" t="s">
        <v>10</v>
      </c>
      <c r="E63" s="5" t="s">
        <v>100</v>
      </c>
      <c r="F63" s="73" t="s">
        <v>313</v>
      </c>
      <c r="G63" s="55" t="s">
        <v>39</v>
      </c>
      <c r="H63" s="57">
        <f>H64</f>
        <v>7861663.1699999999</v>
      </c>
      <c r="I63" s="57">
        <f t="shared" si="144"/>
        <v>8258550.5099999998</v>
      </c>
      <c r="J63" s="57">
        <f t="shared" si="144"/>
        <v>8248545.9699999997</v>
      </c>
      <c r="K63" s="57">
        <f t="shared" si="144"/>
        <v>0</v>
      </c>
      <c r="L63" s="57">
        <f t="shared" si="144"/>
        <v>0</v>
      </c>
      <c r="M63" s="57">
        <f t="shared" si="144"/>
        <v>0</v>
      </c>
      <c r="N63" s="57">
        <f t="shared" si="2"/>
        <v>7861663.1699999999</v>
      </c>
      <c r="O63" s="57">
        <f t="shared" si="3"/>
        <v>8258550.5099999998</v>
      </c>
      <c r="P63" s="57">
        <f t="shared" si="4"/>
        <v>8248545.9699999997</v>
      </c>
      <c r="Q63" s="57">
        <f t="shared" si="145"/>
        <v>0</v>
      </c>
      <c r="R63" s="57">
        <f t="shared" si="145"/>
        <v>0</v>
      </c>
      <c r="S63" s="57">
        <f t="shared" si="145"/>
        <v>0</v>
      </c>
      <c r="T63" s="57">
        <f t="shared" si="5"/>
        <v>7861663.1699999999</v>
      </c>
      <c r="U63" s="57">
        <f t="shared" si="6"/>
        <v>8258550.5099999998</v>
      </c>
      <c r="V63" s="57">
        <f t="shared" si="7"/>
        <v>8248545.9699999997</v>
      </c>
      <c r="W63" s="57">
        <f t="shared" si="146"/>
        <v>-442425.35</v>
      </c>
      <c r="X63" s="57">
        <f t="shared" si="146"/>
        <v>0</v>
      </c>
      <c r="Y63" s="57">
        <f t="shared" si="146"/>
        <v>0</v>
      </c>
      <c r="Z63" s="57">
        <f t="shared" si="8"/>
        <v>7419237.8200000003</v>
      </c>
      <c r="AA63" s="57">
        <f t="shared" si="9"/>
        <v>8258550.5099999998</v>
      </c>
      <c r="AB63" s="57">
        <f t="shared" si="10"/>
        <v>8248545.9699999997</v>
      </c>
      <c r="AC63" s="57">
        <f t="shared" si="147"/>
        <v>229517.18</v>
      </c>
      <c r="AD63" s="57">
        <f t="shared" si="147"/>
        <v>0</v>
      </c>
      <c r="AE63" s="57">
        <f t="shared" si="147"/>
        <v>0</v>
      </c>
      <c r="AF63" s="57">
        <f t="shared" si="11"/>
        <v>7648755</v>
      </c>
      <c r="AG63" s="57">
        <f t="shared" si="12"/>
        <v>8258550.5099999998</v>
      </c>
      <c r="AH63" s="57">
        <f t="shared" si="13"/>
        <v>8248545.9699999997</v>
      </c>
      <c r="AI63" s="57">
        <f t="shared" si="148"/>
        <v>1326019</v>
      </c>
      <c r="AJ63" s="57">
        <f t="shared" si="148"/>
        <v>-1762551.93</v>
      </c>
      <c r="AK63" s="57">
        <f t="shared" si="148"/>
        <v>-1824458.83</v>
      </c>
      <c r="AL63" s="57">
        <f t="shared" si="14"/>
        <v>8974774</v>
      </c>
      <c r="AM63" s="57">
        <f t="shared" si="15"/>
        <v>6495998.5800000001</v>
      </c>
      <c r="AN63" s="57">
        <f t="shared" si="16"/>
        <v>6424087.1399999997</v>
      </c>
      <c r="AO63" s="57">
        <f t="shared" si="149"/>
        <v>1369669.06</v>
      </c>
      <c r="AP63" s="57">
        <f t="shared" si="149"/>
        <v>0</v>
      </c>
      <c r="AQ63" s="57">
        <f t="shared" si="149"/>
        <v>0</v>
      </c>
      <c r="AR63" s="57">
        <f t="shared" si="94"/>
        <v>10344443.060000001</v>
      </c>
      <c r="AS63" s="57">
        <f t="shared" si="18"/>
        <v>6495998.5800000001</v>
      </c>
      <c r="AT63" s="57">
        <f t="shared" si="19"/>
        <v>6424087.1399999997</v>
      </c>
      <c r="AU63" s="57">
        <f t="shared" si="150"/>
        <v>0</v>
      </c>
      <c r="AV63" s="57">
        <f t="shared" si="150"/>
        <v>0</v>
      </c>
      <c r="AW63" s="57">
        <f t="shared" si="150"/>
        <v>0</v>
      </c>
      <c r="AX63" s="57">
        <f t="shared" si="96"/>
        <v>10344443.060000001</v>
      </c>
      <c r="AY63" s="57">
        <f t="shared" si="21"/>
        <v>6495998.5800000001</v>
      </c>
      <c r="AZ63" s="57">
        <f t="shared" si="22"/>
        <v>6424087.1399999997</v>
      </c>
    </row>
    <row r="64" spans="1:52">
      <c r="A64" s="265"/>
      <c r="B64" s="85" t="s">
        <v>42</v>
      </c>
      <c r="C64" s="5" t="s">
        <v>13</v>
      </c>
      <c r="D64" s="5" t="s">
        <v>10</v>
      </c>
      <c r="E64" s="5" t="s">
        <v>100</v>
      </c>
      <c r="F64" s="73" t="s">
        <v>313</v>
      </c>
      <c r="G64" s="55" t="s">
        <v>40</v>
      </c>
      <c r="H64" s="61">
        <v>7861663.1699999999</v>
      </c>
      <c r="I64" s="61">
        <v>8258550.5099999998</v>
      </c>
      <c r="J64" s="61">
        <v>8248545.9699999997</v>
      </c>
      <c r="K64" s="61"/>
      <c r="L64" s="61"/>
      <c r="M64" s="61"/>
      <c r="N64" s="61">
        <f t="shared" si="2"/>
        <v>7861663.1699999999</v>
      </c>
      <c r="O64" s="61">
        <f t="shared" si="3"/>
        <v>8258550.5099999998</v>
      </c>
      <c r="P64" s="61">
        <f t="shared" si="4"/>
        <v>8248545.9699999997</v>
      </c>
      <c r="Q64" s="61"/>
      <c r="R64" s="61"/>
      <c r="S64" s="61"/>
      <c r="T64" s="61">
        <f t="shared" si="5"/>
        <v>7861663.1699999999</v>
      </c>
      <c r="U64" s="61">
        <f t="shared" si="6"/>
        <v>8258550.5099999998</v>
      </c>
      <c r="V64" s="61">
        <f t="shared" si="7"/>
        <v>8248545.9699999997</v>
      </c>
      <c r="W64" s="61">
        <v>-442425.35</v>
      </c>
      <c r="X64" s="61"/>
      <c r="Y64" s="61"/>
      <c r="Z64" s="61">
        <f t="shared" si="8"/>
        <v>7419237.8200000003</v>
      </c>
      <c r="AA64" s="61">
        <f t="shared" si="9"/>
        <v>8258550.5099999998</v>
      </c>
      <c r="AB64" s="61">
        <f t="shared" si="10"/>
        <v>8248545.9699999997</v>
      </c>
      <c r="AC64" s="61">
        <v>229517.18</v>
      </c>
      <c r="AD64" s="61"/>
      <c r="AE64" s="61"/>
      <c r="AF64" s="61">
        <f t="shared" si="11"/>
        <v>7648755</v>
      </c>
      <c r="AG64" s="61">
        <f t="shared" si="12"/>
        <v>8258550.5099999998</v>
      </c>
      <c r="AH64" s="61">
        <f t="shared" si="13"/>
        <v>8248545.9699999997</v>
      </c>
      <c r="AI64" s="61">
        <f>1150000+102000+40000+34019</f>
        <v>1326019</v>
      </c>
      <c r="AJ64" s="61">
        <v>-1762551.93</v>
      </c>
      <c r="AK64" s="61">
        <v>-1824458.83</v>
      </c>
      <c r="AL64" s="61">
        <f t="shared" si="14"/>
        <v>8974774</v>
      </c>
      <c r="AM64" s="61">
        <f t="shared" si="15"/>
        <v>6495998.5800000001</v>
      </c>
      <c r="AN64" s="61">
        <f t="shared" si="16"/>
        <v>6424087.1399999997</v>
      </c>
      <c r="AO64" s="61">
        <v>1369669.06</v>
      </c>
      <c r="AP64" s="61"/>
      <c r="AQ64" s="61"/>
      <c r="AR64" s="61">
        <f t="shared" si="94"/>
        <v>10344443.060000001</v>
      </c>
      <c r="AS64" s="61">
        <f t="shared" si="18"/>
        <v>6495998.5800000001</v>
      </c>
      <c r="AT64" s="61">
        <f t="shared" si="19"/>
        <v>6424087.1399999997</v>
      </c>
      <c r="AU64" s="61"/>
      <c r="AV64" s="61"/>
      <c r="AW64" s="61"/>
      <c r="AX64" s="61">
        <f t="shared" si="96"/>
        <v>10344443.060000001</v>
      </c>
      <c r="AY64" s="61">
        <f t="shared" si="21"/>
        <v>6495998.5800000001</v>
      </c>
      <c r="AZ64" s="61">
        <f t="shared" si="22"/>
        <v>6424087.1399999997</v>
      </c>
    </row>
    <row r="65" spans="1:52" ht="26.4">
      <c r="A65" s="265"/>
      <c r="B65" s="74" t="s">
        <v>279</v>
      </c>
      <c r="C65" s="35" t="s">
        <v>13</v>
      </c>
      <c r="D65" s="35" t="s">
        <v>10</v>
      </c>
      <c r="E65" s="35" t="s">
        <v>100</v>
      </c>
      <c r="F65" s="35" t="s">
        <v>314</v>
      </c>
      <c r="G65" s="36"/>
      <c r="H65" s="61">
        <f>H66</f>
        <v>175201300</v>
      </c>
      <c r="I65" s="61">
        <f t="shared" ref="I65:M66" si="151">I66</f>
        <v>178867600</v>
      </c>
      <c r="J65" s="61">
        <f t="shared" si="151"/>
        <v>180069800</v>
      </c>
      <c r="K65" s="61">
        <f t="shared" si="151"/>
        <v>0</v>
      </c>
      <c r="L65" s="61">
        <f t="shared" si="151"/>
        <v>0</v>
      </c>
      <c r="M65" s="61">
        <f t="shared" si="151"/>
        <v>0</v>
      </c>
      <c r="N65" s="61">
        <f t="shared" si="2"/>
        <v>175201300</v>
      </c>
      <c r="O65" s="61">
        <f t="shared" si="3"/>
        <v>178867600</v>
      </c>
      <c r="P65" s="61">
        <f t="shared" si="4"/>
        <v>180069800</v>
      </c>
      <c r="Q65" s="61">
        <f t="shared" ref="Q65:S66" si="152">Q66</f>
        <v>0</v>
      </c>
      <c r="R65" s="61">
        <f t="shared" si="152"/>
        <v>0</v>
      </c>
      <c r="S65" s="61">
        <f t="shared" si="152"/>
        <v>0</v>
      </c>
      <c r="T65" s="61">
        <f t="shared" si="5"/>
        <v>175201300</v>
      </c>
      <c r="U65" s="61">
        <f t="shared" si="6"/>
        <v>178867600</v>
      </c>
      <c r="V65" s="61">
        <f t="shared" si="7"/>
        <v>180069800</v>
      </c>
      <c r="W65" s="61">
        <f t="shared" ref="W65:Y66" si="153">W66</f>
        <v>2206200</v>
      </c>
      <c r="X65" s="61">
        <f t="shared" si="153"/>
        <v>0</v>
      </c>
      <c r="Y65" s="61">
        <f t="shared" si="153"/>
        <v>0</v>
      </c>
      <c r="Z65" s="61">
        <f t="shared" si="8"/>
        <v>177407500</v>
      </c>
      <c r="AA65" s="61">
        <f t="shared" si="9"/>
        <v>178867600</v>
      </c>
      <c r="AB65" s="61">
        <f t="shared" si="10"/>
        <v>180069800</v>
      </c>
      <c r="AC65" s="61">
        <f t="shared" ref="AC65:AE66" si="154">AC66</f>
        <v>0</v>
      </c>
      <c r="AD65" s="61">
        <f t="shared" si="154"/>
        <v>0</v>
      </c>
      <c r="AE65" s="61">
        <f t="shared" si="154"/>
        <v>0</v>
      </c>
      <c r="AF65" s="61">
        <f t="shared" si="11"/>
        <v>177407500</v>
      </c>
      <c r="AG65" s="61">
        <f t="shared" si="12"/>
        <v>178867600</v>
      </c>
      <c r="AH65" s="61">
        <f t="shared" si="13"/>
        <v>180069800</v>
      </c>
      <c r="AI65" s="61">
        <f t="shared" ref="AI65:AK66" si="155">AI66</f>
        <v>0</v>
      </c>
      <c r="AJ65" s="61">
        <f t="shared" si="155"/>
        <v>0</v>
      </c>
      <c r="AK65" s="61">
        <f t="shared" si="155"/>
        <v>0</v>
      </c>
      <c r="AL65" s="61">
        <f t="shared" si="14"/>
        <v>177407500</v>
      </c>
      <c r="AM65" s="61">
        <f t="shared" si="15"/>
        <v>178867600</v>
      </c>
      <c r="AN65" s="61">
        <f t="shared" si="16"/>
        <v>180069800</v>
      </c>
      <c r="AO65" s="61">
        <f t="shared" ref="AO65:AQ66" si="156">AO66</f>
        <v>0</v>
      </c>
      <c r="AP65" s="61">
        <f t="shared" si="156"/>
        <v>0</v>
      </c>
      <c r="AQ65" s="61">
        <f t="shared" si="156"/>
        <v>0</v>
      </c>
      <c r="AR65" s="61">
        <f t="shared" si="94"/>
        <v>177407500</v>
      </c>
      <c r="AS65" s="61">
        <f t="shared" si="18"/>
        <v>178867600</v>
      </c>
      <c r="AT65" s="61">
        <f t="shared" si="19"/>
        <v>180069800</v>
      </c>
      <c r="AU65" s="61">
        <f t="shared" ref="AU65:AW66" si="157">AU66</f>
        <v>8580000</v>
      </c>
      <c r="AV65" s="61">
        <f t="shared" si="157"/>
        <v>0</v>
      </c>
      <c r="AW65" s="61">
        <f t="shared" si="157"/>
        <v>0</v>
      </c>
      <c r="AX65" s="61">
        <f t="shared" si="96"/>
        <v>185987500</v>
      </c>
      <c r="AY65" s="61">
        <f t="shared" si="21"/>
        <v>178867600</v>
      </c>
      <c r="AZ65" s="61">
        <f t="shared" si="22"/>
        <v>180069800</v>
      </c>
    </row>
    <row r="66" spans="1:52" ht="26.4">
      <c r="A66" s="265"/>
      <c r="B66" s="74" t="s">
        <v>41</v>
      </c>
      <c r="C66" s="35" t="s">
        <v>13</v>
      </c>
      <c r="D66" s="35" t="s">
        <v>10</v>
      </c>
      <c r="E66" s="35" t="s">
        <v>100</v>
      </c>
      <c r="F66" s="35" t="s">
        <v>314</v>
      </c>
      <c r="G66" s="36" t="s">
        <v>39</v>
      </c>
      <c r="H66" s="61">
        <f>H67</f>
        <v>175201300</v>
      </c>
      <c r="I66" s="61">
        <f t="shared" si="151"/>
        <v>178867600</v>
      </c>
      <c r="J66" s="61">
        <f t="shared" si="151"/>
        <v>180069800</v>
      </c>
      <c r="K66" s="61">
        <f t="shared" si="151"/>
        <v>0</v>
      </c>
      <c r="L66" s="61">
        <f t="shared" si="151"/>
        <v>0</v>
      </c>
      <c r="M66" s="61">
        <f t="shared" si="151"/>
        <v>0</v>
      </c>
      <c r="N66" s="61">
        <f t="shared" si="2"/>
        <v>175201300</v>
      </c>
      <c r="O66" s="61">
        <f t="shared" si="3"/>
        <v>178867600</v>
      </c>
      <c r="P66" s="61">
        <f t="shared" si="4"/>
        <v>180069800</v>
      </c>
      <c r="Q66" s="61">
        <f t="shared" si="152"/>
        <v>0</v>
      </c>
      <c r="R66" s="61">
        <f t="shared" si="152"/>
        <v>0</v>
      </c>
      <c r="S66" s="61">
        <f t="shared" si="152"/>
        <v>0</v>
      </c>
      <c r="T66" s="61">
        <f t="shared" si="5"/>
        <v>175201300</v>
      </c>
      <c r="U66" s="61">
        <f t="shared" si="6"/>
        <v>178867600</v>
      </c>
      <c r="V66" s="61">
        <f t="shared" si="7"/>
        <v>180069800</v>
      </c>
      <c r="W66" s="61">
        <f t="shared" si="153"/>
        <v>2206200</v>
      </c>
      <c r="X66" s="61">
        <f t="shared" si="153"/>
        <v>0</v>
      </c>
      <c r="Y66" s="61">
        <f t="shared" si="153"/>
        <v>0</v>
      </c>
      <c r="Z66" s="61">
        <f t="shared" si="8"/>
        <v>177407500</v>
      </c>
      <c r="AA66" s="61">
        <f t="shared" si="9"/>
        <v>178867600</v>
      </c>
      <c r="AB66" s="61">
        <f t="shared" si="10"/>
        <v>180069800</v>
      </c>
      <c r="AC66" s="61">
        <f t="shared" si="154"/>
        <v>0</v>
      </c>
      <c r="AD66" s="61">
        <f t="shared" si="154"/>
        <v>0</v>
      </c>
      <c r="AE66" s="61">
        <f t="shared" si="154"/>
        <v>0</v>
      </c>
      <c r="AF66" s="61">
        <f t="shared" si="11"/>
        <v>177407500</v>
      </c>
      <c r="AG66" s="61">
        <f t="shared" si="12"/>
        <v>178867600</v>
      </c>
      <c r="AH66" s="61">
        <f t="shared" si="13"/>
        <v>180069800</v>
      </c>
      <c r="AI66" s="61">
        <f t="shared" si="155"/>
        <v>0</v>
      </c>
      <c r="AJ66" s="61">
        <f t="shared" si="155"/>
        <v>0</v>
      </c>
      <c r="AK66" s="61">
        <f t="shared" si="155"/>
        <v>0</v>
      </c>
      <c r="AL66" s="61">
        <f t="shared" si="14"/>
        <v>177407500</v>
      </c>
      <c r="AM66" s="61">
        <f t="shared" si="15"/>
        <v>178867600</v>
      </c>
      <c r="AN66" s="61">
        <f t="shared" si="16"/>
        <v>180069800</v>
      </c>
      <c r="AO66" s="61">
        <f t="shared" si="156"/>
        <v>0</v>
      </c>
      <c r="AP66" s="61">
        <f t="shared" si="156"/>
        <v>0</v>
      </c>
      <c r="AQ66" s="61">
        <f t="shared" si="156"/>
        <v>0</v>
      </c>
      <c r="AR66" s="61">
        <f t="shared" si="94"/>
        <v>177407500</v>
      </c>
      <c r="AS66" s="61">
        <f t="shared" si="18"/>
        <v>178867600</v>
      </c>
      <c r="AT66" s="61">
        <f t="shared" si="19"/>
        <v>180069800</v>
      </c>
      <c r="AU66" s="61">
        <f t="shared" si="157"/>
        <v>8580000</v>
      </c>
      <c r="AV66" s="61">
        <f t="shared" si="157"/>
        <v>0</v>
      </c>
      <c r="AW66" s="61">
        <f t="shared" si="157"/>
        <v>0</v>
      </c>
      <c r="AX66" s="61">
        <f t="shared" si="96"/>
        <v>185987500</v>
      </c>
      <c r="AY66" s="61">
        <f t="shared" si="21"/>
        <v>178867600</v>
      </c>
      <c r="AZ66" s="61">
        <f t="shared" si="22"/>
        <v>180069800</v>
      </c>
    </row>
    <row r="67" spans="1:52">
      <c r="A67" s="265"/>
      <c r="B67" s="102" t="s">
        <v>42</v>
      </c>
      <c r="C67" s="35" t="s">
        <v>13</v>
      </c>
      <c r="D67" s="35" t="s">
        <v>10</v>
      </c>
      <c r="E67" s="35" t="s">
        <v>100</v>
      </c>
      <c r="F67" s="35" t="s">
        <v>314</v>
      </c>
      <c r="G67" s="36" t="s">
        <v>40</v>
      </c>
      <c r="H67" s="61">
        <v>175201300</v>
      </c>
      <c r="I67" s="61">
        <v>178867600</v>
      </c>
      <c r="J67" s="61">
        <v>180069800</v>
      </c>
      <c r="K67" s="61"/>
      <c r="L67" s="61"/>
      <c r="M67" s="61"/>
      <c r="N67" s="61">
        <f t="shared" si="2"/>
        <v>175201300</v>
      </c>
      <c r="O67" s="61">
        <f t="shared" si="3"/>
        <v>178867600</v>
      </c>
      <c r="P67" s="61">
        <f t="shared" si="4"/>
        <v>180069800</v>
      </c>
      <c r="Q67" s="61"/>
      <c r="R67" s="61"/>
      <c r="S67" s="61"/>
      <c r="T67" s="61">
        <f t="shared" si="5"/>
        <v>175201300</v>
      </c>
      <c r="U67" s="61">
        <f t="shared" si="6"/>
        <v>178867600</v>
      </c>
      <c r="V67" s="61">
        <f t="shared" si="7"/>
        <v>180069800</v>
      </c>
      <c r="W67" s="61">
        <v>2206200</v>
      </c>
      <c r="X67" s="61"/>
      <c r="Y67" s="61"/>
      <c r="Z67" s="61">
        <f t="shared" si="8"/>
        <v>177407500</v>
      </c>
      <c r="AA67" s="61">
        <f t="shared" si="9"/>
        <v>178867600</v>
      </c>
      <c r="AB67" s="61">
        <f t="shared" si="10"/>
        <v>180069800</v>
      </c>
      <c r="AC67" s="61"/>
      <c r="AD67" s="61"/>
      <c r="AE67" s="61"/>
      <c r="AF67" s="61">
        <f t="shared" si="11"/>
        <v>177407500</v>
      </c>
      <c r="AG67" s="61">
        <f t="shared" si="12"/>
        <v>178867600</v>
      </c>
      <c r="AH67" s="61">
        <f t="shared" si="13"/>
        <v>180069800</v>
      </c>
      <c r="AI67" s="61"/>
      <c r="AJ67" s="61"/>
      <c r="AK67" s="61"/>
      <c r="AL67" s="61">
        <f t="shared" si="14"/>
        <v>177407500</v>
      </c>
      <c r="AM67" s="61">
        <f t="shared" si="15"/>
        <v>178867600</v>
      </c>
      <c r="AN67" s="61">
        <f t="shared" si="16"/>
        <v>180069800</v>
      </c>
      <c r="AO67" s="61"/>
      <c r="AP67" s="61"/>
      <c r="AQ67" s="61"/>
      <c r="AR67" s="61">
        <f t="shared" si="94"/>
        <v>177407500</v>
      </c>
      <c r="AS67" s="61">
        <f t="shared" si="18"/>
        <v>178867600</v>
      </c>
      <c r="AT67" s="61">
        <f t="shared" si="19"/>
        <v>180069800</v>
      </c>
      <c r="AU67" s="61">
        <f>7713000+867000</f>
        <v>8580000</v>
      </c>
      <c r="AV67" s="61"/>
      <c r="AW67" s="61"/>
      <c r="AX67" s="61">
        <f t="shared" si="96"/>
        <v>185987500</v>
      </c>
      <c r="AY67" s="61">
        <f t="shared" si="21"/>
        <v>178867600</v>
      </c>
      <c r="AZ67" s="61">
        <f t="shared" si="22"/>
        <v>180069800</v>
      </c>
    </row>
    <row r="68" spans="1:52" ht="39.6">
      <c r="A68" s="265"/>
      <c r="B68" s="102" t="s">
        <v>443</v>
      </c>
      <c r="C68" s="35" t="s">
        <v>13</v>
      </c>
      <c r="D68" s="35" t="s">
        <v>10</v>
      </c>
      <c r="E68" s="35" t="s">
        <v>100</v>
      </c>
      <c r="F68" s="35" t="s">
        <v>444</v>
      </c>
      <c r="G68" s="36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>
        <f>AC69</f>
        <v>5000000</v>
      </c>
      <c r="AD68" s="61">
        <f t="shared" ref="AD68:AE69" si="158">AD69</f>
        <v>0</v>
      </c>
      <c r="AE68" s="61">
        <f t="shared" si="158"/>
        <v>0</v>
      </c>
      <c r="AF68" s="61">
        <f t="shared" ref="AF68:AF70" si="159">Z68+AC68</f>
        <v>5000000</v>
      </c>
      <c r="AG68" s="61">
        <f t="shared" ref="AG68:AG70" si="160">AA68+AD68</f>
        <v>0</v>
      </c>
      <c r="AH68" s="61">
        <f t="shared" ref="AH68:AH70" si="161">AB68+AE68</f>
        <v>0</v>
      </c>
      <c r="AI68" s="61">
        <f>AI69</f>
        <v>0</v>
      </c>
      <c r="AJ68" s="61">
        <f t="shared" ref="AJ68:AK69" si="162">AJ69</f>
        <v>0</v>
      </c>
      <c r="AK68" s="61">
        <f t="shared" si="162"/>
        <v>0</v>
      </c>
      <c r="AL68" s="61">
        <f t="shared" si="14"/>
        <v>5000000</v>
      </c>
      <c r="AM68" s="61">
        <f t="shared" si="15"/>
        <v>0</v>
      </c>
      <c r="AN68" s="61">
        <f t="shared" si="16"/>
        <v>0</v>
      </c>
      <c r="AO68" s="61">
        <f>AO69</f>
        <v>0</v>
      </c>
      <c r="AP68" s="61">
        <f t="shared" ref="AP68:AQ69" si="163">AP69</f>
        <v>0</v>
      </c>
      <c r="AQ68" s="61">
        <f t="shared" si="163"/>
        <v>0</v>
      </c>
      <c r="AR68" s="61">
        <f t="shared" si="94"/>
        <v>5000000</v>
      </c>
      <c r="AS68" s="61">
        <f t="shared" si="18"/>
        <v>0</v>
      </c>
      <c r="AT68" s="61">
        <f t="shared" si="19"/>
        <v>0</v>
      </c>
      <c r="AU68" s="61">
        <f>AU69</f>
        <v>0</v>
      </c>
      <c r="AV68" s="61">
        <f t="shared" ref="AV68:AW69" si="164">AV69</f>
        <v>0</v>
      </c>
      <c r="AW68" s="61">
        <f t="shared" si="164"/>
        <v>0</v>
      </c>
      <c r="AX68" s="61">
        <f t="shared" si="96"/>
        <v>5000000</v>
      </c>
      <c r="AY68" s="61">
        <f t="shared" si="21"/>
        <v>0</v>
      </c>
      <c r="AZ68" s="61">
        <f t="shared" si="22"/>
        <v>0</v>
      </c>
    </row>
    <row r="69" spans="1:52" ht="26.4">
      <c r="A69" s="265"/>
      <c r="B69" s="74" t="s">
        <v>41</v>
      </c>
      <c r="C69" s="35" t="s">
        <v>13</v>
      </c>
      <c r="D69" s="35" t="s">
        <v>10</v>
      </c>
      <c r="E69" s="35" t="s">
        <v>100</v>
      </c>
      <c r="F69" s="35" t="s">
        <v>444</v>
      </c>
      <c r="G69" s="36" t="s">
        <v>39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>
        <f>AC70</f>
        <v>5000000</v>
      </c>
      <c r="AD69" s="61">
        <f t="shared" si="158"/>
        <v>0</v>
      </c>
      <c r="AE69" s="61">
        <f t="shared" si="158"/>
        <v>0</v>
      </c>
      <c r="AF69" s="61">
        <f t="shared" si="159"/>
        <v>5000000</v>
      </c>
      <c r="AG69" s="61">
        <f t="shared" si="160"/>
        <v>0</v>
      </c>
      <c r="AH69" s="61">
        <f t="shared" si="161"/>
        <v>0</v>
      </c>
      <c r="AI69" s="61">
        <f>AI70</f>
        <v>0</v>
      </c>
      <c r="AJ69" s="61">
        <f t="shared" si="162"/>
        <v>0</v>
      </c>
      <c r="AK69" s="61">
        <f t="shared" si="162"/>
        <v>0</v>
      </c>
      <c r="AL69" s="61">
        <f t="shared" si="14"/>
        <v>5000000</v>
      </c>
      <c r="AM69" s="61">
        <f t="shared" si="15"/>
        <v>0</v>
      </c>
      <c r="AN69" s="61">
        <f t="shared" si="16"/>
        <v>0</v>
      </c>
      <c r="AO69" s="61">
        <f>AO70</f>
        <v>0</v>
      </c>
      <c r="AP69" s="61">
        <f t="shared" si="163"/>
        <v>0</v>
      </c>
      <c r="AQ69" s="61">
        <f t="shared" si="163"/>
        <v>0</v>
      </c>
      <c r="AR69" s="61">
        <f t="shared" si="94"/>
        <v>5000000</v>
      </c>
      <c r="AS69" s="61">
        <f t="shared" si="18"/>
        <v>0</v>
      </c>
      <c r="AT69" s="61">
        <f t="shared" si="19"/>
        <v>0</v>
      </c>
      <c r="AU69" s="61">
        <f>AU70</f>
        <v>0</v>
      </c>
      <c r="AV69" s="61">
        <f t="shared" si="164"/>
        <v>0</v>
      </c>
      <c r="AW69" s="61">
        <f t="shared" si="164"/>
        <v>0</v>
      </c>
      <c r="AX69" s="61">
        <f t="shared" si="96"/>
        <v>5000000</v>
      </c>
      <c r="AY69" s="61">
        <f t="shared" si="21"/>
        <v>0</v>
      </c>
      <c r="AZ69" s="61">
        <f t="shared" si="22"/>
        <v>0</v>
      </c>
    </row>
    <row r="70" spans="1:52">
      <c r="A70" s="265"/>
      <c r="B70" s="102" t="s">
        <v>42</v>
      </c>
      <c r="C70" s="35" t="s">
        <v>13</v>
      </c>
      <c r="D70" s="35" t="s">
        <v>10</v>
      </c>
      <c r="E70" s="35" t="s">
        <v>100</v>
      </c>
      <c r="F70" s="35" t="s">
        <v>444</v>
      </c>
      <c r="G70" s="36" t="s">
        <v>40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>
        <v>5000000</v>
      </c>
      <c r="AD70" s="61"/>
      <c r="AE70" s="61"/>
      <c r="AF70" s="61">
        <f t="shared" si="159"/>
        <v>5000000</v>
      </c>
      <c r="AG70" s="61">
        <f t="shared" si="160"/>
        <v>0</v>
      </c>
      <c r="AH70" s="61">
        <f t="shared" si="161"/>
        <v>0</v>
      </c>
      <c r="AI70" s="61"/>
      <c r="AJ70" s="61"/>
      <c r="AK70" s="61"/>
      <c r="AL70" s="61">
        <f t="shared" si="14"/>
        <v>5000000</v>
      </c>
      <c r="AM70" s="61">
        <f t="shared" si="15"/>
        <v>0</v>
      </c>
      <c r="AN70" s="61">
        <f t="shared" si="16"/>
        <v>0</v>
      </c>
      <c r="AO70" s="61"/>
      <c r="AP70" s="61"/>
      <c r="AQ70" s="61"/>
      <c r="AR70" s="61">
        <f t="shared" si="94"/>
        <v>5000000</v>
      </c>
      <c r="AS70" s="61">
        <f t="shared" si="18"/>
        <v>0</v>
      </c>
      <c r="AT70" s="61">
        <f t="shared" si="19"/>
        <v>0</v>
      </c>
      <c r="AU70" s="61"/>
      <c r="AV70" s="61"/>
      <c r="AW70" s="61"/>
      <c r="AX70" s="61">
        <f t="shared" si="96"/>
        <v>5000000</v>
      </c>
      <c r="AY70" s="61">
        <f t="shared" si="21"/>
        <v>0</v>
      </c>
      <c r="AZ70" s="61">
        <f t="shared" si="22"/>
        <v>0</v>
      </c>
    </row>
    <row r="71" spans="1:52" ht="52.8">
      <c r="A71" s="265"/>
      <c r="B71" s="102" t="s">
        <v>431</v>
      </c>
      <c r="C71" s="35" t="s">
        <v>13</v>
      </c>
      <c r="D71" s="35" t="s">
        <v>10</v>
      </c>
      <c r="E71" s="35" t="s">
        <v>100</v>
      </c>
      <c r="F71" s="35" t="s">
        <v>430</v>
      </c>
      <c r="G71" s="36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>
        <f>W72</f>
        <v>0</v>
      </c>
      <c r="X71" s="61">
        <f t="shared" ref="X71:Y72" si="165">X72</f>
        <v>448519.8</v>
      </c>
      <c r="Y71" s="61">
        <f t="shared" si="165"/>
        <v>1337295.69</v>
      </c>
      <c r="Z71" s="61">
        <f t="shared" ref="Z71:Z73" si="166">T71+W71</f>
        <v>0</v>
      </c>
      <c r="AA71" s="61">
        <f t="shared" ref="AA71:AA73" si="167">U71+X71</f>
        <v>448519.8</v>
      </c>
      <c r="AB71" s="61">
        <f t="shared" ref="AB71:AB73" si="168">V71+Y71</f>
        <v>1337295.69</v>
      </c>
      <c r="AC71" s="61">
        <f>AC72</f>
        <v>0</v>
      </c>
      <c r="AD71" s="61">
        <f t="shared" ref="AD71:AE72" si="169">AD72</f>
        <v>0</v>
      </c>
      <c r="AE71" s="61">
        <f t="shared" si="169"/>
        <v>0</v>
      </c>
      <c r="AF71" s="61">
        <f t="shared" si="11"/>
        <v>0</v>
      </c>
      <c r="AG71" s="61">
        <f t="shared" si="12"/>
        <v>448519.8</v>
      </c>
      <c r="AH71" s="61">
        <f t="shared" si="13"/>
        <v>1337295.69</v>
      </c>
      <c r="AI71" s="61">
        <f>AI72</f>
        <v>0</v>
      </c>
      <c r="AJ71" s="61">
        <f t="shared" ref="AJ71:AK72" si="170">AJ72</f>
        <v>0</v>
      </c>
      <c r="AK71" s="61">
        <f t="shared" si="170"/>
        <v>0</v>
      </c>
      <c r="AL71" s="61">
        <f t="shared" si="14"/>
        <v>0</v>
      </c>
      <c r="AM71" s="61">
        <f t="shared" si="15"/>
        <v>448519.8</v>
      </c>
      <c r="AN71" s="61">
        <f t="shared" si="16"/>
        <v>1337295.69</v>
      </c>
      <c r="AO71" s="61">
        <f>AO72</f>
        <v>0</v>
      </c>
      <c r="AP71" s="61">
        <f t="shared" ref="AP71:AQ72" si="171">AP72</f>
        <v>0</v>
      </c>
      <c r="AQ71" s="61">
        <f t="shared" si="171"/>
        <v>0</v>
      </c>
      <c r="AR71" s="61">
        <f t="shared" si="94"/>
        <v>0</v>
      </c>
      <c r="AS71" s="61">
        <f t="shared" si="18"/>
        <v>448519.8</v>
      </c>
      <c r="AT71" s="61">
        <f t="shared" si="19"/>
        <v>1337295.69</v>
      </c>
      <c r="AU71" s="61">
        <f>AU72</f>
        <v>0</v>
      </c>
      <c r="AV71" s="61">
        <f t="shared" ref="AV71:AW72" si="172">AV72</f>
        <v>0</v>
      </c>
      <c r="AW71" s="61">
        <f t="shared" si="172"/>
        <v>0</v>
      </c>
      <c r="AX71" s="61">
        <f t="shared" si="96"/>
        <v>0</v>
      </c>
      <c r="AY71" s="61">
        <f t="shared" si="21"/>
        <v>448519.8</v>
      </c>
      <c r="AZ71" s="61">
        <f t="shared" si="22"/>
        <v>1337295.69</v>
      </c>
    </row>
    <row r="72" spans="1:52" ht="26.4">
      <c r="A72" s="265"/>
      <c r="B72" s="74" t="s">
        <v>41</v>
      </c>
      <c r="C72" s="35" t="s">
        <v>13</v>
      </c>
      <c r="D72" s="35" t="s">
        <v>10</v>
      </c>
      <c r="E72" s="35" t="s">
        <v>100</v>
      </c>
      <c r="F72" s="35" t="s">
        <v>430</v>
      </c>
      <c r="G72" s="36" t="s">
        <v>39</v>
      </c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>
        <f>W73</f>
        <v>0</v>
      </c>
      <c r="X72" s="61">
        <f t="shared" si="165"/>
        <v>448519.8</v>
      </c>
      <c r="Y72" s="61">
        <f t="shared" si="165"/>
        <v>1337295.69</v>
      </c>
      <c r="Z72" s="61">
        <f t="shared" si="166"/>
        <v>0</v>
      </c>
      <c r="AA72" s="61">
        <f t="shared" si="167"/>
        <v>448519.8</v>
      </c>
      <c r="AB72" s="61">
        <f t="shared" si="168"/>
        <v>1337295.69</v>
      </c>
      <c r="AC72" s="61">
        <f>AC73</f>
        <v>0</v>
      </c>
      <c r="AD72" s="61">
        <f t="shared" si="169"/>
        <v>0</v>
      </c>
      <c r="AE72" s="61">
        <f t="shared" si="169"/>
        <v>0</v>
      </c>
      <c r="AF72" s="61">
        <f t="shared" si="11"/>
        <v>0</v>
      </c>
      <c r="AG72" s="61">
        <f t="shared" si="12"/>
        <v>448519.8</v>
      </c>
      <c r="AH72" s="61">
        <f t="shared" si="13"/>
        <v>1337295.69</v>
      </c>
      <c r="AI72" s="61">
        <f>AI73</f>
        <v>0</v>
      </c>
      <c r="AJ72" s="61">
        <f t="shared" si="170"/>
        <v>0</v>
      </c>
      <c r="AK72" s="61">
        <f t="shared" si="170"/>
        <v>0</v>
      </c>
      <c r="AL72" s="61">
        <f t="shared" si="14"/>
        <v>0</v>
      </c>
      <c r="AM72" s="61">
        <f t="shared" si="15"/>
        <v>448519.8</v>
      </c>
      <c r="AN72" s="61">
        <f t="shared" si="16"/>
        <v>1337295.69</v>
      </c>
      <c r="AO72" s="61">
        <f>AO73</f>
        <v>0</v>
      </c>
      <c r="AP72" s="61">
        <f t="shared" si="171"/>
        <v>0</v>
      </c>
      <c r="AQ72" s="61">
        <f t="shared" si="171"/>
        <v>0</v>
      </c>
      <c r="AR72" s="61">
        <f t="shared" si="94"/>
        <v>0</v>
      </c>
      <c r="AS72" s="61">
        <f t="shared" si="18"/>
        <v>448519.8</v>
      </c>
      <c r="AT72" s="61">
        <f t="shared" si="19"/>
        <v>1337295.69</v>
      </c>
      <c r="AU72" s="61">
        <f>AU73</f>
        <v>0</v>
      </c>
      <c r="AV72" s="61">
        <f t="shared" si="172"/>
        <v>0</v>
      </c>
      <c r="AW72" s="61">
        <f t="shared" si="172"/>
        <v>0</v>
      </c>
      <c r="AX72" s="61">
        <f t="shared" si="96"/>
        <v>0</v>
      </c>
      <c r="AY72" s="61">
        <f t="shared" si="21"/>
        <v>448519.8</v>
      </c>
      <c r="AZ72" s="61">
        <f t="shared" si="22"/>
        <v>1337295.69</v>
      </c>
    </row>
    <row r="73" spans="1:52">
      <c r="A73" s="265"/>
      <c r="B73" s="102" t="s">
        <v>42</v>
      </c>
      <c r="C73" s="35" t="s">
        <v>13</v>
      </c>
      <c r="D73" s="35" t="s">
        <v>10</v>
      </c>
      <c r="E73" s="35" t="s">
        <v>100</v>
      </c>
      <c r="F73" s="35" t="s">
        <v>430</v>
      </c>
      <c r="G73" s="36" t="s">
        <v>40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>
        <v>448519.8</v>
      </c>
      <c r="Y73" s="61">
        <v>1337295.69</v>
      </c>
      <c r="Z73" s="61">
        <f t="shared" si="166"/>
        <v>0</v>
      </c>
      <c r="AA73" s="61">
        <f t="shared" si="167"/>
        <v>448519.8</v>
      </c>
      <c r="AB73" s="61">
        <f t="shared" si="168"/>
        <v>1337295.69</v>
      </c>
      <c r="AC73" s="61"/>
      <c r="AD73" s="61"/>
      <c r="AE73" s="61"/>
      <c r="AF73" s="61">
        <f t="shared" si="11"/>
        <v>0</v>
      </c>
      <c r="AG73" s="61">
        <f t="shared" si="12"/>
        <v>448519.8</v>
      </c>
      <c r="AH73" s="61">
        <f t="shared" si="13"/>
        <v>1337295.69</v>
      </c>
      <c r="AI73" s="61"/>
      <c r="AJ73" s="61"/>
      <c r="AK73" s="61"/>
      <c r="AL73" s="61">
        <f t="shared" si="14"/>
        <v>0</v>
      </c>
      <c r="AM73" s="61">
        <f t="shared" si="15"/>
        <v>448519.8</v>
      </c>
      <c r="AN73" s="61">
        <f t="shared" si="16"/>
        <v>1337295.69</v>
      </c>
      <c r="AO73" s="61"/>
      <c r="AP73" s="61"/>
      <c r="AQ73" s="61"/>
      <c r="AR73" s="61">
        <f t="shared" si="94"/>
        <v>0</v>
      </c>
      <c r="AS73" s="61">
        <f t="shared" si="18"/>
        <v>448519.8</v>
      </c>
      <c r="AT73" s="61">
        <f t="shared" si="19"/>
        <v>1337295.69</v>
      </c>
      <c r="AU73" s="61"/>
      <c r="AV73" s="61"/>
      <c r="AW73" s="61"/>
      <c r="AX73" s="61">
        <f t="shared" si="96"/>
        <v>0</v>
      </c>
      <c r="AY73" s="61">
        <f t="shared" si="21"/>
        <v>448519.8</v>
      </c>
      <c r="AZ73" s="61">
        <f t="shared" si="22"/>
        <v>1337295.69</v>
      </c>
    </row>
    <row r="74" spans="1:52" ht="145.19999999999999">
      <c r="A74" s="265"/>
      <c r="B74" s="102" t="s">
        <v>362</v>
      </c>
      <c r="C74" s="35" t="s">
        <v>13</v>
      </c>
      <c r="D74" s="140" t="s">
        <v>10</v>
      </c>
      <c r="E74" s="35" t="s">
        <v>100</v>
      </c>
      <c r="F74" s="194" t="s">
        <v>361</v>
      </c>
      <c r="G74" s="195"/>
      <c r="H74" s="61"/>
      <c r="I74" s="61"/>
      <c r="J74" s="61"/>
      <c r="K74" s="61">
        <f>K75</f>
        <v>210000</v>
      </c>
      <c r="L74" s="61">
        <f t="shared" ref="L74:M75" si="173">L75</f>
        <v>0</v>
      </c>
      <c r="M74" s="61">
        <f t="shared" si="173"/>
        <v>0</v>
      </c>
      <c r="N74" s="61">
        <f t="shared" ref="N74:N76" si="174">H74+K74</f>
        <v>210000</v>
      </c>
      <c r="O74" s="61">
        <f t="shared" ref="O74:O76" si="175">I74+L74</f>
        <v>0</v>
      </c>
      <c r="P74" s="61">
        <f t="shared" ref="P74:P76" si="176">J74+M74</f>
        <v>0</v>
      </c>
      <c r="Q74" s="61">
        <f>Q75</f>
        <v>0</v>
      </c>
      <c r="R74" s="61">
        <f t="shared" ref="R74:S75" si="177">R75</f>
        <v>0</v>
      </c>
      <c r="S74" s="61">
        <f t="shared" si="177"/>
        <v>0</v>
      </c>
      <c r="T74" s="61">
        <f t="shared" si="5"/>
        <v>210000</v>
      </c>
      <c r="U74" s="61">
        <f t="shared" si="6"/>
        <v>0</v>
      </c>
      <c r="V74" s="61">
        <f t="shared" si="7"/>
        <v>0</v>
      </c>
      <c r="W74" s="61">
        <f>W75</f>
        <v>0</v>
      </c>
      <c r="X74" s="61">
        <f t="shared" ref="X74:Y75" si="178">X75</f>
        <v>0</v>
      </c>
      <c r="Y74" s="61">
        <f t="shared" si="178"/>
        <v>0</v>
      </c>
      <c r="Z74" s="61">
        <f t="shared" si="8"/>
        <v>210000</v>
      </c>
      <c r="AA74" s="61">
        <f t="shared" si="9"/>
        <v>0</v>
      </c>
      <c r="AB74" s="61">
        <f t="shared" si="10"/>
        <v>0</v>
      </c>
      <c r="AC74" s="61">
        <f>AC75</f>
        <v>0</v>
      </c>
      <c r="AD74" s="61">
        <f t="shared" ref="AD74:AE75" si="179">AD75</f>
        <v>0</v>
      </c>
      <c r="AE74" s="61">
        <f t="shared" si="179"/>
        <v>0</v>
      </c>
      <c r="AF74" s="61">
        <f t="shared" si="11"/>
        <v>210000</v>
      </c>
      <c r="AG74" s="61">
        <f t="shared" si="12"/>
        <v>0</v>
      </c>
      <c r="AH74" s="61">
        <f t="shared" si="13"/>
        <v>0</v>
      </c>
      <c r="AI74" s="61">
        <f>AI75</f>
        <v>0</v>
      </c>
      <c r="AJ74" s="61">
        <f t="shared" ref="AJ74:AK75" si="180">AJ75</f>
        <v>0</v>
      </c>
      <c r="AK74" s="61">
        <f t="shared" si="180"/>
        <v>0</v>
      </c>
      <c r="AL74" s="61">
        <f t="shared" si="14"/>
        <v>210000</v>
      </c>
      <c r="AM74" s="61">
        <f t="shared" si="15"/>
        <v>0</v>
      </c>
      <c r="AN74" s="61">
        <f t="shared" si="16"/>
        <v>0</v>
      </c>
      <c r="AO74" s="61">
        <f>AO75</f>
        <v>249577.02</v>
      </c>
      <c r="AP74" s="61">
        <f t="shared" ref="AP74:AQ75" si="181">AP75</f>
        <v>0</v>
      </c>
      <c r="AQ74" s="61">
        <f t="shared" si="181"/>
        <v>0</v>
      </c>
      <c r="AR74" s="61">
        <f t="shared" si="94"/>
        <v>459577.02</v>
      </c>
      <c r="AS74" s="61">
        <f t="shared" si="18"/>
        <v>0</v>
      </c>
      <c r="AT74" s="61">
        <f t="shared" si="19"/>
        <v>0</v>
      </c>
      <c r="AU74" s="61">
        <f>AU75</f>
        <v>0</v>
      </c>
      <c r="AV74" s="61">
        <f t="shared" ref="AV74:AW75" si="182">AV75</f>
        <v>0</v>
      </c>
      <c r="AW74" s="61">
        <f t="shared" si="182"/>
        <v>0</v>
      </c>
      <c r="AX74" s="61">
        <f t="shared" si="96"/>
        <v>459577.02</v>
      </c>
      <c r="AY74" s="61">
        <f t="shared" si="21"/>
        <v>0</v>
      </c>
      <c r="AZ74" s="61">
        <f t="shared" si="22"/>
        <v>0</v>
      </c>
    </row>
    <row r="75" spans="1:52" ht="26.4">
      <c r="A75" s="265"/>
      <c r="B75" s="74" t="s">
        <v>41</v>
      </c>
      <c r="C75" s="35" t="s">
        <v>13</v>
      </c>
      <c r="D75" s="35" t="s">
        <v>10</v>
      </c>
      <c r="E75" s="35" t="s">
        <v>100</v>
      </c>
      <c r="F75" s="194" t="s">
        <v>361</v>
      </c>
      <c r="G75" s="196" t="s">
        <v>39</v>
      </c>
      <c r="H75" s="61"/>
      <c r="I75" s="61"/>
      <c r="J75" s="61"/>
      <c r="K75" s="61">
        <f>K76</f>
        <v>210000</v>
      </c>
      <c r="L75" s="61">
        <f t="shared" si="173"/>
        <v>0</v>
      </c>
      <c r="M75" s="61">
        <f t="shared" si="173"/>
        <v>0</v>
      </c>
      <c r="N75" s="61">
        <f t="shared" si="174"/>
        <v>210000</v>
      </c>
      <c r="O75" s="61">
        <f t="shared" si="175"/>
        <v>0</v>
      </c>
      <c r="P75" s="61">
        <f t="shared" si="176"/>
        <v>0</v>
      </c>
      <c r="Q75" s="61">
        <f>Q76</f>
        <v>0</v>
      </c>
      <c r="R75" s="61">
        <f t="shared" si="177"/>
        <v>0</v>
      </c>
      <c r="S75" s="61">
        <f t="shared" si="177"/>
        <v>0</v>
      </c>
      <c r="T75" s="61">
        <f t="shared" si="5"/>
        <v>210000</v>
      </c>
      <c r="U75" s="61">
        <f t="shared" si="6"/>
        <v>0</v>
      </c>
      <c r="V75" s="61">
        <f t="shared" si="7"/>
        <v>0</v>
      </c>
      <c r="W75" s="61">
        <f>W76</f>
        <v>0</v>
      </c>
      <c r="X75" s="61">
        <f t="shared" si="178"/>
        <v>0</v>
      </c>
      <c r="Y75" s="61">
        <f t="shared" si="178"/>
        <v>0</v>
      </c>
      <c r="Z75" s="61">
        <f t="shared" si="8"/>
        <v>210000</v>
      </c>
      <c r="AA75" s="61">
        <f t="shared" si="9"/>
        <v>0</v>
      </c>
      <c r="AB75" s="61">
        <f t="shared" si="10"/>
        <v>0</v>
      </c>
      <c r="AC75" s="61">
        <f>AC76</f>
        <v>0</v>
      </c>
      <c r="AD75" s="61">
        <f t="shared" si="179"/>
        <v>0</v>
      </c>
      <c r="AE75" s="61">
        <f t="shared" si="179"/>
        <v>0</v>
      </c>
      <c r="AF75" s="61">
        <f t="shared" si="11"/>
        <v>210000</v>
      </c>
      <c r="AG75" s="61">
        <f t="shared" si="12"/>
        <v>0</v>
      </c>
      <c r="AH75" s="61">
        <f t="shared" si="13"/>
        <v>0</v>
      </c>
      <c r="AI75" s="61">
        <f>AI76</f>
        <v>0</v>
      </c>
      <c r="AJ75" s="61">
        <f t="shared" si="180"/>
        <v>0</v>
      </c>
      <c r="AK75" s="61">
        <f t="shared" si="180"/>
        <v>0</v>
      </c>
      <c r="AL75" s="61">
        <f t="shared" si="14"/>
        <v>210000</v>
      </c>
      <c r="AM75" s="61">
        <f t="shared" si="15"/>
        <v>0</v>
      </c>
      <c r="AN75" s="61">
        <f t="shared" si="16"/>
        <v>0</v>
      </c>
      <c r="AO75" s="61">
        <f>AO76</f>
        <v>249577.02</v>
      </c>
      <c r="AP75" s="61">
        <f t="shared" si="181"/>
        <v>0</v>
      </c>
      <c r="AQ75" s="61">
        <f t="shared" si="181"/>
        <v>0</v>
      </c>
      <c r="AR75" s="61">
        <f t="shared" si="94"/>
        <v>459577.02</v>
      </c>
      <c r="AS75" s="61">
        <f t="shared" si="18"/>
        <v>0</v>
      </c>
      <c r="AT75" s="61">
        <f t="shared" si="19"/>
        <v>0</v>
      </c>
      <c r="AU75" s="61">
        <f>AU76</f>
        <v>0</v>
      </c>
      <c r="AV75" s="61">
        <f t="shared" si="182"/>
        <v>0</v>
      </c>
      <c r="AW75" s="61">
        <f t="shared" si="182"/>
        <v>0</v>
      </c>
      <c r="AX75" s="61">
        <f t="shared" si="96"/>
        <v>459577.02</v>
      </c>
      <c r="AY75" s="61">
        <f t="shared" si="21"/>
        <v>0</v>
      </c>
      <c r="AZ75" s="61">
        <f t="shared" si="22"/>
        <v>0</v>
      </c>
    </row>
    <row r="76" spans="1:52">
      <c r="A76" s="265"/>
      <c r="B76" s="102" t="s">
        <v>42</v>
      </c>
      <c r="C76" s="35" t="s">
        <v>13</v>
      </c>
      <c r="D76" s="35" t="s">
        <v>10</v>
      </c>
      <c r="E76" s="35" t="s">
        <v>100</v>
      </c>
      <c r="F76" s="194" t="s">
        <v>361</v>
      </c>
      <c r="G76" s="196" t="s">
        <v>40</v>
      </c>
      <c r="H76" s="61"/>
      <c r="I76" s="61"/>
      <c r="J76" s="61"/>
      <c r="K76" s="178">
        <v>210000</v>
      </c>
      <c r="L76" s="61"/>
      <c r="M76" s="61"/>
      <c r="N76" s="61">
        <f t="shared" si="174"/>
        <v>210000</v>
      </c>
      <c r="O76" s="61">
        <f t="shared" si="175"/>
        <v>0</v>
      </c>
      <c r="P76" s="61">
        <f t="shared" si="176"/>
        <v>0</v>
      </c>
      <c r="Q76" s="178"/>
      <c r="R76" s="61"/>
      <c r="S76" s="61"/>
      <c r="T76" s="61">
        <f t="shared" si="5"/>
        <v>210000</v>
      </c>
      <c r="U76" s="61">
        <f t="shared" si="6"/>
        <v>0</v>
      </c>
      <c r="V76" s="61">
        <f t="shared" si="7"/>
        <v>0</v>
      </c>
      <c r="W76" s="178"/>
      <c r="X76" s="61"/>
      <c r="Y76" s="61"/>
      <c r="Z76" s="61">
        <f t="shared" si="8"/>
        <v>210000</v>
      </c>
      <c r="AA76" s="61">
        <f t="shared" si="9"/>
        <v>0</v>
      </c>
      <c r="AB76" s="61">
        <f t="shared" si="10"/>
        <v>0</v>
      </c>
      <c r="AC76" s="178"/>
      <c r="AD76" s="61"/>
      <c r="AE76" s="61"/>
      <c r="AF76" s="61">
        <f t="shared" si="11"/>
        <v>210000</v>
      </c>
      <c r="AG76" s="61">
        <f t="shared" si="12"/>
        <v>0</v>
      </c>
      <c r="AH76" s="61">
        <f t="shared" si="13"/>
        <v>0</v>
      </c>
      <c r="AI76" s="178"/>
      <c r="AJ76" s="61"/>
      <c r="AK76" s="61"/>
      <c r="AL76" s="61">
        <f t="shared" si="14"/>
        <v>210000</v>
      </c>
      <c r="AM76" s="61">
        <f t="shared" si="15"/>
        <v>0</v>
      </c>
      <c r="AN76" s="61">
        <f t="shared" si="16"/>
        <v>0</v>
      </c>
      <c r="AO76" s="178">
        <v>249577.02</v>
      </c>
      <c r="AP76" s="61"/>
      <c r="AQ76" s="61"/>
      <c r="AR76" s="61">
        <f t="shared" si="94"/>
        <v>459577.02</v>
      </c>
      <c r="AS76" s="61">
        <f t="shared" si="18"/>
        <v>0</v>
      </c>
      <c r="AT76" s="61">
        <f t="shared" si="19"/>
        <v>0</v>
      </c>
      <c r="AU76" s="178"/>
      <c r="AV76" s="61"/>
      <c r="AW76" s="61"/>
      <c r="AX76" s="61">
        <f t="shared" si="96"/>
        <v>459577.02</v>
      </c>
      <c r="AY76" s="61">
        <f t="shared" si="21"/>
        <v>0</v>
      </c>
      <c r="AZ76" s="61">
        <f t="shared" si="22"/>
        <v>0</v>
      </c>
    </row>
    <row r="77" spans="1:52" ht="26.4">
      <c r="A77" s="265"/>
      <c r="B77" s="102" t="s">
        <v>221</v>
      </c>
      <c r="C77" s="35" t="s">
        <v>13</v>
      </c>
      <c r="D77" s="35" t="s">
        <v>10</v>
      </c>
      <c r="E77" s="35" t="s">
        <v>100</v>
      </c>
      <c r="F77" s="73" t="s">
        <v>320</v>
      </c>
      <c r="G77" s="38"/>
      <c r="H77" s="61"/>
      <c r="I77" s="61"/>
      <c r="J77" s="61"/>
      <c r="K77" s="178">
        <f>K78</f>
        <v>3827400</v>
      </c>
      <c r="L77" s="178">
        <f t="shared" ref="L77:M78" si="183">L78</f>
        <v>0</v>
      </c>
      <c r="M77" s="178">
        <f t="shared" si="183"/>
        <v>0</v>
      </c>
      <c r="N77" s="61">
        <f t="shared" ref="N77:N79" si="184">H77+K77</f>
        <v>3827400</v>
      </c>
      <c r="O77" s="61">
        <f t="shared" ref="O77:O79" si="185">I77+L77</f>
        <v>0</v>
      </c>
      <c r="P77" s="61">
        <f t="shared" ref="P77:P79" si="186">J77+M77</f>
        <v>0</v>
      </c>
      <c r="Q77" s="178">
        <f>Q78</f>
        <v>0</v>
      </c>
      <c r="R77" s="178">
        <f t="shared" ref="R77:S78" si="187">R78</f>
        <v>0</v>
      </c>
      <c r="S77" s="178">
        <f t="shared" si="187"/>
        <v>0</v>
      </c>
      <c r="T77" s="61">
        <f t="shared" si="5"/>
        <v>3827400</v>
      </c>
      <c r="U77" s="61">
        <f t="shared" si="6"/>
        <v>0</v>
      </c>
      <c r="V77" s="61">
        <f t="shared" si="7"/>
        <v>0</v>
      </c>
      <c r="W77" s="178">
        <f>W78</f>
        <v>0</v>
      </c>
      <c r="X77" s="178">
        <f t="shared" ref="X77:Y78" si="188">X78</f>
        <v>0</v>
      </c>
      <c r="Y77" s="178">
        <f t="shared" si="188"/>
        <v>0</v>
      </c>
      <c r="Z77" s="61">
        <f t="shared" si="8"/>
        <v>3827400</v>
      </c>
      <c r="AA77" s="61">
        <f t="shared" si="9"/>
        <v>0</v>
      </c>
      <c r="AB77" s="61">
        <f t="shared" si="10"/>
        <v>0</v>
      </c>
      <c r="AC77" s="178">
        <f>AC78</f>
        <v>0</v>
      </c>
      <c r="AD77" s="178">
        <f t="shared" ref="AD77:AE78" si="189">AD78</f>
        <v>0</v>
      </c>
      <c r="AE77" s="178">
        <f t="shared" si="189"/>
        <v>0</v>
      </c>
      <c r="AF77" s="61">
        <f t="shared" si="11"/>
        <v>3827400</v>
      </c>
      <c r="AG77" s="61">
        <f t="shared" si="12"/>
        <v>0</v>
      </c>
      <c r="AH77" s="61">
        <f t="shared" si="13"/>
        <v>0</v>
      </c>
      <c r="AI77" s="178">
        <f>AI78</f>
        <v>0</v>
      </c>
      <c r="AJ77" s="178">
        <f t="shared" ref="AJ77:AK78" si="190">AJ78</f>
        <v>0</v>
      </c>
      <c r="AK77" s="178">
        <f t="shared" si="190"/>
        <v>0</v>
      </c>
      <c r="AL77" s="61">
        <f t="shared" si="14"/>
        <v>3827400</v>
      </c>
      <c r="AM77" s="61">
        <f t="shared" si="15"/>
        <v>0</v>
      </c>
      <c r="AN77" s="61">
        <f t="shared" si="16"/>
        <v>0</v>
      </c>
      <c r="AO77" s="178">
        <f>AO78</f>
        <v>0</v>
      </c>
      <c r="AP77" s="178">
        <f t="shared" ref="AP77:AQ78" si="191">AP78</f>
        <v>0</v>
      </c>
      <c r="AQ77" s="178">
        <f t="shared" si="191"/>
        <v>0</v>
      </c>
      <c r="AR77" s="61">
        <f t="shared" si="94"/>
        <v>3827400</v>
      </c>
      <c r="AS77" s="61">
        <f t="shared" si="18"/>
        <v>0</v>
      </c>
      <c r="AT77" s="61">
        <f t="shared" si="19"/>
        <v>0</v>
      </c>
      <c r="AU77" s="178">
        <f>AU78</f>
        <v>0</v>
      </c>
      <c r="AV77" s="178">
        <f t="shared" ref="AV77:AW78" si="192">AV78</f>
        <v>0</v>
      </c>
      <c r="AW77" s="178">
        <f t="shared" si="192"/>
        <v>0</v>
      </c>
      <c r="AX77" s="61">
        <f t="shared" si="96"/>
        <v>3827400</v>
      </c>
      <c r="AY77" s="61">
        <f t="shared" si="21"/>
        <v>0</v>
      </c>
      <c r="AZ77" s="61">
        <f t="shared" si="22"/>
        <v>0</v>
      </c>
    </row>
    <row r="78" spans="1:52" ht="26.4">
      <c r="A78" s="265"/>
      <c r="B78" s="74" t="s">
        <v>41</v>
      </c>
      <c r="C78" s="35" t="s">
        <v>13</v>
      </c>
      <c r="D78" s="35" t="s">
        <v>10</v>
      </c>
      <c r="E78" s="35" t="s">
        <v>100</v>
      </c>
      <c r="F78" s="73" t="s">
        <v>320</v>
      </c>
      <c r="G78" s="101" t="s">
        <v>39</v>
      </c>
      <c r="H78" s="61"/>
      <c r="I78" s="61"/>
      <c r="J78" s="61"/>
      <c r="K78" s="178">
        <f>K79</f>
        <v>3827400</v>
      </c>
      <c r="L78" s="178">
        <f t="shared" si="183"/>
        <v>0</v>
      </c>
      <c r="M78" s="178">
        <f t="shared" si="183"/>
        <v>0</v>
      </c>
      <c r="N78" s="61">
        <f t="shared" si="184"/>
        <v>3827400</v>
      </c>
      <c r="O78" s="61">
        <f t="shared" si="185"/>
        <v>0</v>
      </c>
      <c r="P78" s="61">
        <f t="shared" si="186"/>
        <v>0</v>
      </c>
      <c r="Q78" s="178">
        <f>Q79</f>
        <v>0</v>
      </c>
      <c r="R78" s="178">
        <f t="shared" si="187"/>
        <v>0</v>
      </c>
      <c r="S78" s="178">
        <f t="shared" si="187"/>
        <v>0</v>
      </c>
      <c r="T78" s="61">
        <f t="shared" si="5"/>
        <v>3827400</v>
      </c>
      <c r="U78" s="61">
        <f t="shared" si="6"/>
        <v>0</v>
      </c>
      <c r="V78" s="61">
        <f t="shared" si="7"/>
        <v>0</v>
      </c>
      <c r="W78" s="178">
        <f>W79</f>
        <v>0</v>
      </c>
      <c r="X78" s="178">
        <f t="shared" si="188"/>
        <v>0</v>
      </c>
      <c r="Y78" s="178">
        <f t="shared" si="188"/>
        <v>0</v>
      </c>
      <c r="Z78" s="61">
        <f t="shared" si="8"/>
        <v>3827400</v>
      </c>
      <c r="AA78" s="61">
        <f t="shared" si="9"/>
        <v>0</v>
      </c>
      <c r="AB78" s="61">
        <f t="shared" si="10"/>
        <v>0</v>
      </c>
      <c r="AC78" s="178">
        <f>AC79</f>
        <v>0</v>
      </c>
      <c r="AD78" s="178">
        <f t="shared" si="189"/>
        <v>0</v>
      </c>
      <c r="AE78" s="178">
        <f t="shared" si="189"/>
        <v>0</v>
      </c>
      <c r="AF78" s="61">
        <f t="shared" si="11"/>
        <v>3827400</v>
      </c>
      <c r="AG78" s="61">
        <f t="shared" si="12"/>
        <v>0</v>
      </c>
      <c r="AH78" s="61">
        <f t="shared" si="13"/>
        <v>0</v>
      </c>
      <c r="AI78" s="178">
        <f>AI79</f>
        <v>0</v>
      </c>
      <c r="AJ78" s="178">
        <f t="shared" si="190"/>
        <v>0</v>
      </c>
      <c r="AK78" s="178">
        <f t="shared" si="190"/>
        <v>0</v>
      </c>
      <c r="AL78" s="61">
        <f t="shared" si="14"/>
        <v>3827400</v>
      </c>
      <c r="AM78" s="61">
        <f t="shared" si="15"/>
        <v>0</v>
      </c>
      <c r="AN78" s="61">
        <f t="shared" si="16"/>
        <v>0</v>
      </c>
      <c r="AO78" s="178">
        <f>AO79</f>
        <v>0</v>
      </c>
      <c r="AP78" s="178">
        <f t="shared" si="191"/>
        <v>0</v>
      </c>
      <c r="AQ78" s="178">
        <f t="shared" si="191"/>
        <v>0</v>
      </c>
      <c r="AR78" s="61">
        <f t="shared" si="94"/>
        <v>3827400</v>
      </c>
      <c r="AS78" s="61">
        <f t="shared" si="18"/>
        <v>0</v>
      </c>
      <c r="AT78" s="61">
        <f t="shared" si="19"/>
        <v>0</v>
      </c>
      <c r="AU78" s="178">
        <f>AU79</f>
        <v>0</v>
      </c>
      <c r="AV78" s="178">
        <f t="shared" si="192"/>
        <v>0</v>
      </c>
      <c r="AW78" s="178">
        <f t="shared" si="192"/>
        <v>0</v>
      </c>
      <c r="AX78" s="61">
        <f t="shared" si="96"/>
        <v>3827400</v>
      </c>
      <c r="AY78" s="61">
        <f t="shared" si="21"/>
        <v>0</v>
      </c>
      <c r="AZ78" s="61">
        <f t="shared" si="22"/>
        <v>0</v>
      </c>
    </row>
    <row r="79" spans="1:52">
      <c r="A79" s="265"/>
      <c r="B79" s="102" t="s">
        <v>42</v>
      </c>
      <c r="C79" s="35" t="s">
        <v>13</v>
      </c>
      <c r="D79" s="35" t="s">
        <v>10</v>
      </c>
      <c r="E79" s="35" t="s">
        <v>100</v>
      </c>
      <c r="F79" s="73" t="s">
        <v>320</v>
      </c>
      <c r="G79" s="101" t="s">
        <v>40</v>
      </c>
      <c r="H79" s="61"/>
      <c r="I79" s="61"/>
      <c r="J79" s="61"/>
      <c r="K79" s="61">
        <v>3827400</v>
      </c>
      <c r="L79" s="61"/>
      <c r="M79" s="61"/>
      <c r="N79" s="61">
        <f t="shared" si="184"/>
        <v>3827400</v>
      </c>
      <c r="O79" s="61">
        <f t="shared" si="185"/>
        <v>0</v>
      </c>
      <c r="P79" s="61">
        <f t="shared" si="186"/>
        <v>0</v>
      </c>
      <c r="Q79" s="61"/>
      <c r="R79" s="61"/>
      <c r="S79" s="61"/>
      <c r="T79" s="61">
        <f t="shared" si="5"/>
        <v>3827400</v>
      </c>
      <c r="U79" s="61">
        <f t="shared" si="6"/>
        <v>0</v>
      </c>
      <c r="V79" s="61">
        <f t="shared" si="7"/>
        <v>0</v>
      </c>
      <c r="W79" s="61"/>
      <c r="X79" s="61"/>
      <c r="Y79" s="61"/>
      <c r="Z79" s="61">
        <f t="shared" si="8"/>
        <v>3827400</v>
      </c>
      <c r="AA79" s="61">
        <f t="shared" si="9"/>
        <v>0</v>
      </c>
      <c r="AB79" s="61">
        <f t="shared" si="10"/>
        <v>0</v>
      </c>
      <c r="AC79" s="61"/>
      <c r="AD79" s="61"/>
      <c r="AE79" s="61"/>
      <c r="AF79" s="61">
        <f t="shared" si="11"/>
        <v>3827400</v>
      </c>
      <c r="AG79" s="61">
        <f t="shared" si="12"/>
        <v>0</v>
      </c>
      <c r="AH79" s="61">
        <f t="shared" si="13"/>
        <v>0</v>
      </c>
      <c r="AI79" s="61"/>
      <c r="AJ79" s="61"/>
      <c r="AK79" s="61"/>
      <c r="AL79" s="61">
        <f t="shared" si="14"/>
        <v>3827400</v>
      </c>
      <c r="AM79" s="61">
        <f t="shared" si="15"/>
        <v>0</v>
      </c>
      <c r="AN79" s="61">
        <f t="shared" si="16"/>
        <v>0</v>
      </c>
      <c r="AO79" s="61"/>
      <c r="AP79" s="61"/>
      <c r="AQ79" s="61"/>
      <c r="AR79" s="61">
        <f t="shared" si="94"/>
        <v>3827400</v>
      </c>
      <c r="AS79" s="61">
        <f t="shared" si="18"/>
        <v>0</v>
      </c>
      <c r="AT79" s="61">
        <f t="shared" si="19"/>
        <v>0</v>
      </c>
      <c r="AU79" s="61"/>
      <c r="AV79" s="61"/>
      <c r="AW79" s="61"/>
      <c r="AX79" s="61">
        <f t="shared" si="96"/>
        <v>3827400</v>
      </c>
      <c r="AY79" s="61">
        <f t="shared" si="21"/>
        <v>0</v>
      </c>
      <c r="AZ79" s="61">
        <f t="shared" si="22"/>
        <v>0</v>
      </c>
    </row>
    <row r="80" spans="1:52" ht="52.8">
      <c r="A80" s="265"/>
      <c r="B80" s="102" t="s">
        <v>216</v>
      </c>
      <c r="C80" s="35" t="s">
        <v>13</v>
      </c>
      <c r="D80" s="35" t="s">
        <v>10</v>
      </c>
      <c r="E80" s="35" t="s">
        <v>100</v>
      </c>
      <c r="F80" s="35" t="s">
        <v>180</v>
      </c>
      <c r="G80" s="36"/>
      <c r="H80" s="61"/>
      <c r="I80" s="61"/>
      <c r="J80" s="61"/>
      <c r="K80" s="61">
        <f>K81</f>
        <v>199104</v>
      </c>
      <c r="L80" s="61">
        <f t="shared" ref="L80:M81" si="193">L81</f>
        <v>199104</v>
      </c>
      <c r="M80" s="61">
        <f t="shared" si="193"/>
        <v>199104</v>
      </c>
      <c r="N80" s="61">
        <f t="shared" ref="N80:N82" si="194">H80+K80</f>
        <v>199104</v>
      </c>
      <c r="O80" s="61">
        <f t="shared" ref="O80:O82" si="195">I80+L80</f>
        <v>199104</v>
      </c>
      <c r="P80" s="61">
        <f t="shared" ref="P80:P82" si="196">J80+M80</f>
        <v>199104</v>
      </c>
      <c r="Q80" s="61">
        <f>Q81</f>
        <v>199104</v>
      </c>
      <c r="R80" s="61">
        <f t="shared" ref="R80:S81" si="197">R81</f>
        <v>199104</v>
      </c>
      <c r="S80" s="61">
        <f t="shared" si="197"/>
        <v>199104</v>
      </c>
      <c r="T80" s="61">
        <f t="shared" si="5"/>
        <v>398208</v>
      </c>
      <c r="U80" s="61">
        <f t="shared" si="6"/>
        <v>398208</v>
      </c>
      <c r="V80" s="61">
        <f t="shared" si="7"/>
        <v>398208</v>
      </c>
      <c r="W80" s="61">
        <f>W81</f>
        <v>-398208</v>
      </c>
      <c r="X80" s="61">
        <f t="shared" ref="X80:Y81" si="198">X81</f>
        <v>0</v>
      </c>
      <c r="Y80" s="61">
        <f t="shared" si="198"/>
        <v>0</v>
      </c>
      <c r="Z80" s="61">
        <f t="shared" si="8"/>
        <v>0</v>
      </c>
      <c r="AA80" s="61">
        <f t="shared" si="9"/>
        <v>398208</v>
      </c>
      <c r="AB80" s="61">
        <f t="shared" si="10"/>
        <v>398208</v>
      </c>
      <c r="AC80" s="61">
        <f>AC81</f>
        <v>0</v>
      </c>
      <c r="AD80" s="61">
        <f t="shared" ref="AD80:AE81" si="199">AD81</f>
        <v>-398208</v>
      </c>
      <c r="AE80" s="61">
        <f t="shared" si="199"/>
        <v>-398208</v>
      </c>
      <c r="AF80" s="61">
        <f t="shared" si="11"/>
        <v>0</v>
      </c>
      <c r="AG80" s="61">
        <f t="shared" si="12"/>
        <v>0</v>
      </c>
      <c r="AH80" s="61">
        <f t="shared" si="13"/>
        <v>0</v>
      </c>
      <c r="AI80" s="61">
        <f>AI81</f>
        <v>0</v>
      </c>
      <c r="AJ80" s="61">
        <f t="shared" ref="AJ80:AK81" si="200">AJ81</f>
        <v>0</v>
      </c>
      <c r="AK80" s="61">
        <f t="shared" si="200"/>
        <v>0</v>
      </c>
      <c r="AL80" s="61">
        <f t="shared" si="14"/>
        <v>0</v>
      </c>
      <c r="AM80" s="61">
        <f t="shared" si="15"/>
        <v>0</v>
      </c>
      <c r="AN80" s="61">
        <f t="shared" si="16"/>
        <v>0</v>
      </c>
      <c r="AO80" s="61">
        <f>AO81</f>
        <v>0</v>
      </c>
      <c r="AP80" s="61">
        <f t="shared" ref="AP80:AQ81" si="201">AP81</f>
        <v>0</v>
      </c>
      <c r="AQ80" s="61">
        <f t="shared" si="201"/>
        <v>0</v>
      </c>
      <c r="AR80" s="61">
        <f t="shared" si="94"/>
        <v>0</v>
      </c>
      <c r="AS80" s="61">
        <f t="shared" si="18"/>
        <v>0</v>
      </c>
      <c r="AT80" s="61">
        <f t="shared" si="19"/>
        <v>0</v>
      </c>
      <c r="AU80" s="61">
        <f>AU81</f>
        <v>0</v>
      </c>
      <c r="AV80" s="61">
        <f t="shared" ref="AV80:AW81" si="202">AV81</f>
        <v>0</v>
      </c>
      <c r="AW80" s="61">
        <f t="shared" si="202"/>
        <v>0</v>
      </c>
      <c r="AX80" s="61">
        <f t="shared" si="96"/>
        <v>0</v>
      </c>
      <c r="AY80" s="61">
        <f t="shared" si="21"/>
        <v>0</v>
      </c>
      <c r="AZ80" s="61">
        <f t="shared" si="22"/>
        <v>0</v>
      </c>
    </row>
    <row r="81" spans="1:52" ht="26.4">
      <c r="A81" s="265"/>
      <c r="B81" s="74" t="s">
        <v>41</v>
      </c>
      <c r="C81" s="35" t="s">
        <v>13</v>
      </c>
      <c r="D81" s="35" t="s">
        <v>10</v>
      </c>
      <c r="E81" s="35" t="s">
        <v>100</v>
      </c>
      <c r="F81" s="35" t="s">
        <v>180</v>
      </c>
      <c r="G81" s="36" t="s">
        <v>39</v>
      </c>
      <c r="H81" s="61"/>
      <c r="I81" s="61"/>
      <c r="J81" s="61"/>
      <c r="K81" s="61">
        <f>K82</f>
        <v>199104</v>
      </c>
      <c r="L81" s="61">
        <f t="shared" si="193"/>
        <v>199104</v>
      </c>
      <c r="M81" s="61">
        <f t="shared" si="193"/>
        <v>199104</v>
      </c>
      <c r="N81" s="61">
        <f t="shared" si="194"/>
        <v>199104</v>
      </c>
      <c r="O81" s="61">
        <f t="shared" si="195"/>
        <v>199104</v>
      </c>
      <c r="P81" s="61">
        <f t="shared" si="196"/>
        <v>199104</v>
      </c>
      <c r="Q81" s="61">
        <f>Q82</f>
        <v>199104</v>
      </c>
      <c r="R81" s="61">
        <f t="shared" si="197"/>
        <v>199104</v>
      </c>
      <c r="S81" s="61">
        <f t="shared" si="197"/>
        <v>199104</v>
      </c>
      <c r="T81" s="61">
        <f t="shared" si="5"/>
        <v>398208</v>
      </c>
      <c r="U81" s="61">
        <f t="shared" si="6"/>
        <v>398208</v>
      </c>
      <c r="V81" s="61">
        <f t="shared" si="7"/>
        <v>398208</v>
      </c>
      <c r="W81" s="61">
        <f>W82</f>
        <v>-398208</v>
      </c>
      <c r="X81" s="61">
        <f t="shared" si="198"/>
        <v>0</v>
      </c>
      <c r="Y81" s="61">
        <f t="shared" si="198"/>
        <v>0</v>
      </c>
      <c r="Z81" s="61">
        <f t="shared" si="8"/>
        <v>0</v>
      </c>
      <c r="AA81" s="61">
        <f t="shared" si="9"/>
        <v>398208</v>
      </c>
      <c r="AB81" s="61">
        <f t="shared" si="10"/>
        <v>398208</v>
      </c>
      <c r="AC81" s="61">
        <f>AC82</f>
        <v>0</v>
      </c>
      <c r="AD81" s="61">
        <f t="shared" si="199"/>
        <v>-398208</v>
      </c>
      <c r="AE81" s="61">
        <f t="shared" si="199"/>
        <v>-398208</v>
      </c>
      <c r="AF81" s="61">
        <f t="shared" si="11"/>
        <v>0</v>
      </c>
      <c r="AG81" s="61">
        <f t="shared" si="12"/>
        <v>0</v>
      </c>
      <c r="AH81" s="61">
        <f t="shared" si="13"/>
        <v>0</v>
      </c>
      <c r="AI81" s="61">
        <f>AI82</f>
        <v>0</v>
      </c>
      <c r="AJ81" s="61">
        <f t="shared" si="200"/>
        <v>0</v>
      </c>
      <c r="AK81" s="61">
        <f t="shared" si="200"/>
        <v>0</v>
      </c>
      <c r="AL81" s="61">
        <f t="shared" si="14"/>
        <v>0</v>
      </c>
      <c r="AM81" s="61">
        <f t="shared" si="15"/>
        <v>0</v>
      </c>
      <c r="AN81" s="61">
        <f t="shared" si="16"/>
        <v>0</v>
      </c>
      <c r="AO81" s="61">
        <f>AO82</f>
        <v>0</v>
      </c>
      <c r="AP81" s="61">
        <f t="shared" si="201"/>
        <v>0</v>
      </c>
      <c r="AQ81" s="61">
        <f t="shared" si="201"/>
        <v>0</v>
      </c>
      <c r="AR81" s="61">
        <f t="shared" si="94"/>
        <v>0</v>
      </c>
      <c r="AS81" s="61">
        <f t="shared" si="18"/>
        <v>0</v>
      </c>
      <c r="AT81" s="61">
        <f t="shared" si="19"/>
        <v>0</v>
      </c>
      <c r="AU81" s="61">
        <f>AU82</f>
        <v>0</v>
      </c>
      <c r="AV81" s="61">
        <f t="shared" si="202"/>
        <v>0</v>
      </c>
      <c r="AW81" s="61">
        <f t="shared" si="202"/>
        <v>0</v>
      </c>
      <c r="AX81" s="61">
        <f t="shared" si="96"/>
        <v>0</v>
      </c>
      <c r="AY81" s="61">
        <f t="shared" si="21"/>
        <v>0</v>
      </c>
      <c r="AZ81" s="61">
        <f t="shared" si="22"/>
        <v>0</v>
      </c>
    </row>
    <row r="82" spans="1:52">
      <c r="A82" s="265"/>
      <c r="B82" s="102" t="s">
        <v>42</v>
      </c>
      <c r="C82" s="35" t="s">
        <v>13</v>
      </c>
      <c r="D82" s="35" t="s">
        <v>10</v>
      </c>
      <c r="E82" s="35" t="s">
        <v>100</v>
      </c>
      <c r="F82" s="35" t="s">
        <v>180</v>
      </c>
      <c r="G82" s="36" t="s">
        <v>40</v>
      </c>
      <c r="H82" s="61"/>
      <c r="I82" s="61"/>
      <c r="J82" s="61"/>
      <c r="K82" s="61">
        <v>199104</v>
      </c>
      <c r="L82" s="61">
        <v>199104</v>
      </c>
      <c r="M82" s="61">
        <v>199104</v>
      </c>
      <c r="N82" s="61">
        <f t="shared" si="194"/>
        <v>199104</v>
      </c>
      <c r="O82" s="61">
        <f t="shared" si="195"/>
        <v>199104</v>
      </c>
      <c r="P82" s="61">
        <f t="shared" si="196"/>
        <v>199104</v>
      </c>
      <c r="Q82" s="61">
        <v>199104</v>
      </c>
      <c r="R82" s="61">
        <v>199104</v>
      </c>
      <c r="S82" s="61">
        <v>199104</v>
      </c>
      <c r="T82" s="61">
        <f t="shared" si="5"/>
        <v>398208</v>
      </c>
      <c r="U82" s="61">
        <f t="shared" si="6"/>
        <v>398208</v>
      </c>
      <c r="V82" s="61">
        <f t="shared" si="7"/>
        <v>398208</v>
      </c>
      <c r="W82" s="61">
        <f>-199104-199104</f>
        <v>-398208</v>
      </c>
      <c r="X82" s="61"/>
      <c r="Y82" s="61"/>
      <c r="Z82" s="61">
        <f t="shared" si="8"/>
        <v>0</v>
      </c>
      <c r="AA82" s="61">
        <f t="shared" si="9"/>
        <v>398208</v>
      </c>
      <c r="AB82" s="61">
        <f t="shared" si="10"/>
        <v>398208</v>
      </c>
      <c r="AC82" s="61"/>
      <c r="AD82" s="61">
        <v>-398208</v>
      </c>
      <c r="AE82" s="61">
        <v>-398208</v>
      </c>
      <c r="AF82" s="61">
        <f t="shared" si="11"/>
        <v>0</v>
      </c>
      <c r="AG82" s="61">
        <f t="shared" si="12"/>
        <v>0</v>
      </c>
      <c r="AH82" s="61">
        <f t="shared" si="13"/>
        <v>0</v>
      </c>
      <c r="AI82" s="61"/>
      <c r="AJ82" s="61"/>
      <c r="AK82" s="61"/>
      <c r="AL82" s="61">
        <f t="shared" si="14"/>
        <v>0</v>
      </c>
      <c r="AM82" s="61">
        <f t="shared" si="15"/>
        <v>0</v>
      </c>
      <c r="AN82" s="61">
        <f t="shared" si="16"/>
        <v>0</v>
      </c>
      <c r="AO82" s="61"/>
      <c r="AP82" s="61"/>
      <c r="AQ82" s="61"/>
      <c r="AR82" s="61">
        <f t="shared" si="94"/>
        <v>0</v>
      </c>
      <c r="AS82" s="61">
        <f t="shared" si="18"/>
        <v>0</v>
      </c>
      <c r="AT82" s="61">
        <f t="shared" si="19"/>
        <v>0</v>
      </c>
      <c r="AU82" s="61"/>
      <c r="AV82" s="61"/>
      <c r="AW82" s="61"/>
      <c r="AX82" s="61">
        <f t="shared" si="96"/>
        <v>0</v>
      </c>
      <c r="AY82" s="61">
        <f t="shared" si="21"/>
        <v>0</v>
      </c>
      <c r="AZ82" s="61">
        <f t="shared" si="22"/>
        <v>0</v>
      </c>
    </row>
    <row r="83" spans="1:52" ht="39.6">
      <c r="A83" s="265"/>
      <c r="B83" s="102" t="s">
        <v>400</v>
      </c>
      <c r="C83" s="35" t="s">
        <v>13</v>
      </c>
      <c r="D83" s="35" t="s">
        <v>10</v>
      </c>
      <c r="E83" s="35" t="s">
        <v>100</v>
      </c>
      <c r="F83" s="35" t="s">
        <v>401</v>
      </c>
      <c r="G83" s="36"/>
      <c r="H83" s="61"/>
      <c r="I83" s="61"/>
      <c r="J83" s="61"/>
      <c r="K83" s="61"/>
      <c r="L83" s="61"/>
      <c r="M83" s="61"/>
      <c r="N83" s="61"/>
      <c r="O83" s="61"/>
      <c r="P83" s="61"/>
      <c r="Q83" s="61">
        <f>Q84</f>
        <v>791624</v>
      </c>
      <c r="R83" s="61">
        <f t="shared" ref="R83:S84" si="203">R84</f>
        <v>648872</v>
      </c>
      <c r="S83" s="61">
        <f t="shared" si="203"/>
        <v>648872</v>
      </c>
      <c r="T83" s="61">
        <f t="shared" ref="T83:T85" si="204">N83+Q83</f>
        <v>791624</v>
      </c>
      <c r="U83" s="61">
        <f t="shared" ref="U83:U85" si="205">O83+R83</f>
        <v>648872</v>
      </c>
      <c r="V83" s="61">
        <f t="shared" ref="V83:V85" si="206">P83+S83</f>
        <v>648872</v>
      </c>
      <c r="W83" s="61">
        <f>W84</f>
        <v>0</v>
      </c>
      <c r="X83" s="61">
        <f t="shared" ref="X83:Y84" si="207">X84</f>
        <v>0</v>
      </c>
      <c r="Y83" s="61">
        <f t="shared" si="207"/>
        <v>-648872</v>
      </c>
      <c r="Z83" s="61">
        <f t="shared" si="8"/>
        <v>791624</v>
      </c>
      <c r="AA83" s="61">
        <f t="shared" si="9"/>
        <v>648872</v>
      </c>
      <c r="AB83" s="61">
        <f t="shared" si="10"/>
        <v>0</v>
      </c>
      <c r="AC83" s="61">
        <f>AC84</f>
        <v>40263.18</v>
      </c>
      <c r="AD83" s="61">
        <f t="shared" ref="AD83:AE84" si="208">AD84</f>
        <v>0</v>
      </c>
      <c r="AE83" s="61">
        <f t="shared" si="208"/>
        <v>0</v>
      </c>
      <c r="AF83" s="61">
        <f t="shared" si="11"/>
        <v>831887.18</v>
      </c>
      <c r="AG83" s="61">
        <f t="shared" si="12"/>
        <v>648872</v>
      </c>
      <c r="AH83" s="61">
        <f t="shared" si="13"/>
        <v>0</v>
      </c>
      <c r="AI83" s="61">
        <f>AI84</f>
        <v>0</v>
      </c>
      <c r="AJ83" s="61">
        <f t="shared" ref="AJ83:AK84" si="209">AJ84</f>
        <v>0</v>
      </c>
      <c r="AK83" s="61">
        <f t="shared" si="209"/>
        <v>0</v>
      </c>
      <c r="AL83" s="61">
        <f t="shared" si="14"/>
        <v>831887.18</v>
      </c>
      <c r="AM83" s="61">
        <f t="shared" si="15"/>
        <v>648872</v>
      </c>
      <c r="AN83" s="61">
        <f t="shared" si="16"/>
        <v>0</v>
      </c>
      <c r="AO83" s="61">
        <f>AO84</f>
        <v>0</v>
      </c>
      <c r="AP83" s="61">
        <f t="shared" ref="AP83:AQ84" si="210">AP84</f>
        <v>0</v>
      </c>
      <c r="AQ83" s="61">
        <f t="shared" si="210"/>
        <v>0</v>
      </c>
      <c r="AR83" s="61">
        <f t="shared" si="94"/>
        <v>831887.18</v>
      </c>
      <c r="AS83" s="61">
        <f t="shared" si="18"/>
        <v>648872</v>
      </c>
      <c r="AT83" s="61">
        <f t="shared" si="19"/>
        <v>0</v>
      </c>
      <c r="AU83" s="61">
        <f>AU84</f>
        <v>0</v>
      </c>
      <c r="AV83" s="61">
        <f t="shared" ref="AV83:AW84" si="211">AV84</f>
        <v>0</v>
      </c>
      <c r="AW83" s="61">
        <f t="shared" si="211"/>
        <v>0</v>
      </c>
      <c r="AX83" s="61">
        <f t="shared" si="96"/>
        <v>831887.18</v>
      </c>
      <c r="AY83" s="61">
        <f t="shared" si="21"/>
        <v>648872</v>
      </c>
      <c r="AZ83" s="61">
        <f t="shared" si="22"/>
        <v>0</v>
      </c>
    </row>
    <row r="84" spans="1:52" ht="26.4">
      <c r="A84" s="265"/>
      <c r="B84" s="102" t="s">
        <v>41</v>
      </c>
      <c r="C84" s="35" t="s">
        <v>13</v>
      </c>
      <c r="D84" s="35" t="s">
        <v>10</v>
      </c>
      <c r="E84" s="35" t="s">
        <v>100</v>
      </c>
      <c r="F84" s="35" t="s">
        <v>401</v>
      </c>
      <c r="G84" s="36" t="s">
        <v>39</v>
      </c>
      <c r="H84" s="61"/>
      <c r="I84" s="61"/>
      <c r="J84" s="61"/>
      <c r="K84" s="61"/>
      <c r="L84" s="61"/>
      <c r="M84" s="61"/>
      <c r="N84" s="61"/>
      <c r="O84" s="61"/>
      <c r="P84" s="61"/>
      <c r="Q84" s="61">
        <f>Q85</f>
        <v>791624</v>
      </c>
      <c r="R84" s="61">
        <f t="shared" si="203"/>
        <v>648872</v>
      </c>
      <c r="S84" s="61">
        <f t="shared" si="203"/>
        <v>648872</v>
      </c>
      <c r="T84" s="61">
        <f t="shared" si="204"/>
        <v>791624</v>
      </c>
      <c r="U84" s="61">
        <f t="shared" si="205"/>
        <v>648872</v>
      </c>
      <c r="V84" s="61">
        <f t="shared" si="206"/>
        <v>648872</v>
      </c>
      <c r="W84" s="61">
        <f>W85</f>
        <v>0</v>
      </c>
      <c r="X84" s="61">
        <f t="shared" si="207"/>
        <v>0</v>
      </c>
      <c r="Y84" s="61">
        <f t="shared" si="207"/>
        <v>-648872</v>
      </c>
      <c r="Z84" s="61">
        <f t="shared" si="8"/>
        <v>791624</v>
      </c>
      <c r="AA84" s="61">
        <f t="shared" si="9"/>
        <v>648872</v>
      </c>
      <c r="AB84" s="61">
        <f t="shared" si="10"/>
        <v>0</v>
      </c>
      <c r="AC84" s="61">
        <f>AC85</f>
        <v>40263.18</v>
      </c>
      <c r="AD84" s="61">
        <f t="shared" si="208"/>
        <v>0</v>
      </c>
      <c r="AE84" s="61">
        <f t="shared" si="208"/>
        <v>0</v>
      </c>
      <c r="AF84" s="61">
        <f t="shared" si="11"/>
        <v>831887.18</v>
      </c>
      <c r="AG84" s="61">
        <f t="shared" si="12"/>
        <v>648872</v>
      </c>
      <c r="AH84" s="61">
        <f t="shared" si="13"/>
        <v>0</v>
      </c>
      <c r="AI84" s="61">
        <f>AI85</f>
        <v>0</v>
      </c>
      <c r="AJ84" s="61">
        <f t="shared" si="209"/>
        <v>0</v>
      </c>
      <c r="AK84" s="61">
        <f t="shared" si="209"/>
        <v>0</v>
      </c>
      <c r="AL84" s="61">
        <f t="shared" si="14"/>
        <v>831887.18</v>
      </c>
      <c r="AM84" s="61">
        <f t="shared" si="15"/>
        <v>648872</v>
      </c>
      <c r="AN84" s="61">
        <f t="shared" si="16"/>
        <v>0</v>
      </c>
      <c r="AO84" s="61">
        <f>AO85</f>
        <v>0</v>
      </c>
      <c r="AP84" s="61">
        <f t="shared" si="210"/>
        <v>0</v>
      </c>
      <c r="AQ84" s="61">
        <f t="shared" si="210"/>
        <v>0</v>
      </c>
      <c r="AR84" s="61">
        <f t="shared" si="94"/>
        <v>831887.18</v>
      </c>
      <c r="AS84" s="61">
        <f t="shared" si="18"/>
        <v>648872</v>
      </c>
      <c r="AT84" s="61">
        <f t="shared" si="19"/>
        <v>0</v>
      </c>
      <c r="AU84" s="61">
        <f>AU85</f>
        <v>0</v>
      </c>
      <c r="AV84" s="61">
        <f t="shared" si="211"/>
        <v>0</v>
      </c>
      <c r="AW84" s="61">
        <f t="shared" si="211"/>
        <v>0</v>
      </c>
      <c r="AX84" s="61">
        <f t="shared" si="96"/>
        <v>831887.18</v>
      </c>
      <c r="AY84" s="61">
        <f t="shared" si="21"/>
        <v>648872</v>
      </c>
      <c r="AZ84" s="61">
        <f t="shared" si="22"/>
        <v>0</v>
      </c>
    </row>
    <row r="85" spans="1:52">
      <c r="A85" s="265"/>
      <c r="B85" s="102" t="s">
        <v>42</v>
      </c>
      <c r="C85" s="35" t="s">
        <v>13</v>
      </c>
      <c r="D85" s="35" t="s">
        <v>10</v>
      </c>
      <c r="E85" s="35" t="s">
        <v>100</v>
      </c>
      <c r="F85" s="35" t="s">
        <v>401</v>
      </c>
      <c r="G85" s="36" t="s">
        <v>40</v>
      </c>
      <c r="H85" s="61"/>
      <c r="I85" s="61"/>
      <c r="J85" s="61"/>
      <c r="K85" s="61"/>
      <c r="L85" s="61"/>
      <c r="M85" s="61"/>
      <c r="N85" s="61"/>
      <c r="O85" s="61"/>
      <c r="P85" s="61"/>
      <c r="Q85" s="61">
        <f>648872+142752</f>
        <v>791624</v>
      </c>
      <c r="R85" s="61">
        <v>648872</v>
      </c>
      <c r="S85" s="61">
        <v>648872</v>
      </c>
      <c r="T85" s="61">
        <f t="shared" si="204"/>
        <v>791624</v>
      </c>
      <c r="U85" s="61">
        <f t="shared" si="205"/>
        <v>648872</v>
      </c>
      <c r="V85" s="61">
        <f t="shared" si="206"/>
        <v>648872</v>
      </c>
      <c r="W85" s="61"/>
      <c r="X85" s="61"/>
      <c r="Y85" s="61">
        <v>-648872</v>
      </c>
      <c r="Z85" s="61">
        <f t="shared" si="8"/>
        <v>791624</v>
      </c>
      <c r="AA85" s="61">
        <f t="shared" si="9"/>
        <v>648872</v>
      </c>
      <c r="AB85" s="61">
        <f t="shared" si="10"/>
        <v>0</v>
      </c>
      <c r="AC85" s="61">
        <v>40263.18</v>
      </c>
      <c r="AD85" s="61"/>
      <c r="AE85" s="61"/>
      <c r="AF85" s="61">
        <f t="shared" si="11"/>
        <v>831887.18</v>
      </c>
      <c r="AG85" s="61">
        <f t="shared" si="12"/>
        <v>648872</v>
      </c>
      <c r="AH85" s="61">
        <f t="shared" si="13"/>
        <v>0</v>
      </c>
      <c r="AI85" s="61"/>
      <c r="AJ85" s="61"/>
      <c r="AK85" s="61"/>
      <c r="AL85" s="61">
        <f t="shared" si="14"/>
        <v>831887.18</v>
      </c>
      <c r="AM85" s="61">
        <f t="shared" si="15"/>
        <v>648872</v>
      </c>
      <c r="AN85" s="61">
        <f t="shared" si="16"/>
        <v>0</v>
      </c>
      <c r="AO85" s="61"/>
      <c r="AP85" s="61"/>
      <c r="AQ85" s="61"/>
      <c r="AR85" s="61">
        <f t="shared" si="94"/>
        <v>831887.18</v>
      </c>
      <c r="AS85" s="61">
        <f t="shared" si="18"/>
        <v>648872</v>
      </c>
      <c r="AT85" s="61">
        <f t="shared" si="19"/>
        <v>0</v>
      </c>
      <c r="AU85" s="61"/>
      <c r="AV85" s="61"/>
      <c r="AW85" s="61"/>
      <c r="AX85" s="61">
        <f t="shared" si="96"/>
        <v>831887.18</v>
      </c>
      <c r="AY85" s="61">
        <f t="shared" si="21"/>
        <v>648872</v>
      </c>
      <c r="AZ85" s="61">
        <f t="shared" si="22"/>
        <v>0</v>
      </c>
    </row>
    <row r="86" spans="1:52" ht="39.6">
      <c r="A86" s="265"/>
      <c r="B86" s="104" t="s">
        <v>133</v>
      </c>
      <c r="C86" s="5" t="s">
        <v>13</v>
      </c>
      <c r="D86" s="5" t="s">
        <v>10</v>
      </c>
      <c r="E86" s="5" t="s">
        <v>100</v>
      </c>
      <c r="F86" s="54" t="s">
        <v>150</v>
      </c>
      <c r="G86" s="17"/>
      <c r="H86" s="57">
        <f>H87</f>
        <v>657548.56000000006</v>
      </c>
      <c r="I86" s="57">
        <f t="shared" ref="I86:M87" si="212">I87</f>
        <v>657299.92000000004</v>
      </c>
      <c r="J86" s="57">
        <f t="shared" si="212"/>
        <v>643121.89</v>
      </c>
      <c r="K86" s="57">
        <f t="shared" si="212"/>
        <v>0</v>
      </c>
      <c r="L86" s="57">
        <f t="shared" si="212"/>
        <v>0</v>
      </c>
      <c r="M86" s="57">
        <f t="shared" si="212"/>
        <v>0</v>
      </c>
      <c r="N86" s="57">
        <f t="shared" si="2"/>
        <v>657548.56000000006</v>
      </c>
      <c r="O86" s="57">
        <f t="shared" si="3"/>
        <v>657299.92000000004</v>
      </c>
      <c r="P86" s="57">
        <f t="shared" si="4"/>
        <v>643121.89</v>
      </c>
      <c r="Q86" s="57">
        <f t="shared" ref="Q86:S87" si="213">Q87</f>
        <v>0</v>
      </c>
      <c r="R86" s="57">
        <f t="shared" si="213"/>
        <v>0</v>
      </c>
      <c r="S86" s="57">
        <f t="shared" si="213"/>
        <v>0</v>
      </c>
      <c r="T86" s="57">
        <f t="shared" si="5"/>
        <v>657548.56000000006</v>
      </c>
      <c r="U86" s="57">
        <f t="shared" si="6"/>
        <v>657299.92000000004</v>
      </c>
      <c r="V86" s="57">
        <f t="shared" si="7"/>
        <v>643121.89</v>
      </c>
      <c r="W86" s="57">
        <f t="shared" ref="W86:Y87" si="214">W87</f>
        <v>0</v>
      </c>
      <c r="X86" s="57">
        <f t="shared" si="214"/>
        <v>0</v>
      </c>
      <c r="Y86" s="57">
        <f t="shared" si="214"/>
        <v>0</v>
      </c>
      <c r="Z86" s="57">
        <f t="shared" si="8"/>
        <v>657548.56000000006</v>
      </c>
      <c r="AA86" s="57">
        <f t="shared" si="9"/>
        <v>657299.92000000004</v>
      </c>
      <c r="AB86" s="57">
        <f t="shared" si="10"/>
        <v>643121.89</v>
      </c>
      <c r="AC86" s="57">
        <f t="shared" ref="AC86:AE87" si="215">AC87</f>
        <v>0</v>
      </c>
      <c r="AD86" s="57">
        <f t="shared" si="215"/>
        <v>0</v>
      </c>
      <c r="AE86" s="57">
        <f t="shared" si="215"/>
        <v>0</v>
      </c>
      <c r="AF86" s="57">
        <f t="shared" si="11"/>
        <v>657548.56000000006</v>
      </c>
      <c r="AG86" s="57">
        <f t="shared" si="12"/>
        <v>657299.92000000004</v>
      </c>
      <c r="AH86" s="57">
        <f t="shared" si="13"/>
        <v>643121.89</v>
      </c>
      <c r="AI86" s="57">
        <f t="shared" ref="AI86:AK87" si="216">AI87</f>
        <v>0</v>
      </c>
      <c r="AJ86" s="57">
        <f t="shared" si="216"/>
        <v>0</v>
      </c>
      <c r="AK86" s="57">
        <f t="shared" si="216"/>
        <v>0</v>
      </c>
      <c r="AL86" s="57">
        <f t="shared" si="14"/>
        <v>657548.56000000006</v>
      </c>
      <c r="AM86" s="57">
        <f t="shared" si="15"/>
        <v>657299.92000000004</v>
      </c>
      <c r="AN86" s="57">
        <f t="shared" si="16"/>
        <v>643121.89</v>
      </c>
      <c r="AO86" s="57">
        <f t="shared" ref="AO86:AQ87" si="217">AO87</f>
        <v>0</v>
      </c>
      <c r="AP86" s="57">
        <f t="shared" si="217"/>
        <v>0</v>
      </c>
      <c r="AQ86" s="57">
        <f t="shared" si="217"/>
        <v>0</v>
      </c>
      <c r="AR86" s="57">
        <f t="shared" si="94"/>
        <v>657548.56000000006</v>
      </c>
      <c r="AS86" s="57">
        <f t="shared" si="18"/>
        <v>657299.92000000004</v>
      </c>
      <c r="AT86" s="57">
        <f t="shared" si="19"/>
        <v>643121.89</v>
      </c>
      <c r="AU86" s="57">
        <f t="shared" ref="AU86:AW87" si="218">AU87</f>
        <v>0</v>
      </c>
      <c r="AV86" s="57">
        <f t="shared" si="218"/>
        <v>0</v>
      </c>
      <c r="AW86" s="57">
        <f t="shared" si="218"/>
        <v>0</v>
      </c>
      <c r="AX86" s="57">
        <f t="shared" si="96"/>
        <v>657548.56000000006</v>
      </c>
      <c r="AY86" s="57">
        <f t="shared" si="21"/>
        <v>657299.92000000004</v>
      </c>
      <c r="AZ86" s="57">
        <f t="shared" si="22"/>
        <v>643121.89</v>
      </c>
    </row>
    <row r="87" spans="1:52" ht="26.4">
      <c r="A87" s="265"/>
      <c r="B87" s="74" t="s">
        <v>41</v>
      </c>
      <c r="C87" s="5" t="s">
        <v>13</v>
      </c>
      <c r="D87" s="5" t="s">
        <v>10</v>
      </c>
      <c r="E87" s="5" t="s">
        <v>100</v>
      </c>
      <c r="F87" s="54" t="s">
        <v>150</v>
      </c>
      <c r="G87" s="55" t="s">
        <v>39</v>
      </c>
      <c r="H87" s="57">
        <f>H88</f>
        <v>657548.56000000006</v>
      </c>
      <c r="I87" s="57">
        <f t="shared" si="212"/>
        <v>657299.92000000004</v>
      </c>
      <c r="J87" s="57">
        <f t="shared" si="212"/>
        <v>643121.89</v>
      </c>
      <c r="K87" s="57">
        <f t="shared" si="212"/>
        <v>0</v>
      </c>
      <c r="L87" s="57">
        <f t="shared" si="212"/>
        <v>0</v>
      </c>
      <c r="M87" s="57">
        <f t="shared" si="212"/>
        <v>0</v>
      </c>
      <c r="N87" s="57">
        <f t="shared" si="2"/>
        <v>657548.56000000006</v>
      </c>
      <c r="O87" s="57">
        <f t="shared" si="3"/>
        <v>657299.92000000004</v>
      </c>
      <c r="P87" s="57">
        <f t="shared" si="4"/>
        <v>643121.89</v>
      </c>
      <c r="Q87" s="57">
        <f t="shared" si="213"/>
        <v>0</v>
      </c>
      <c r="R87" s="57">
        <f t="shared" si="213"/>
        <v>0</v>
      </c>
      <c r="S87" s="57">
        <f t="shared" si="213"/>
        <v>0</v>
      </c>
      <c r="T87" s="57">
        <f t="shared" si="5"/>
        <v>657548.56000000006</v>
      </c>
      <c r="U87" s="57">
        <f t="shared" si="6"/>
        <v>657299.92000000004</v>
      </c>
      <c r="V87" s="57">
        <f t="shared" si="7"/>
        <v>643121.89</v>
      </c>
      <c r="W87" s="57">
        <f t="shared" si="214"/>
        <v>0</v>
      </c>
      <c r="X87" s="57">
        <f t="shared" si="214"/>
        <v>0</v>
      </c>
      <c r="Y87" s="57">
        <f t="shared" si="214"/>
        <v>0</v>
      </c>
      <c r="Z87" s="57">
        <f t="shared" si="8"/>
        <v>657548.56000000006</v>
      </c>
      <c r="AA87" s="57">
        <f t="shared" si="9"/>
        <v>657299.92000000004</v>
      </c>
      <c r="AB87" s="57">
        <f t="shared" si="10"/>
        <v>643121.89</v>
      </c>
      <c r="AC87" s="57">
        <f t="shared" si="215"/>
        <v>0</v>
      </c>
      <c r="AD87" s="57">
        <f t="shared" si="215"/>
        <v>0</v>
      </c>
      <c r="AE87" s="57">
        <f t="shared" si="215"/>
        <v>0</v>
      </c>
      <c r="AF87" s="57">
        <f t="shared" si="11"/>
        <v>657548.56000000006</v>
      </c>
      <c r="AG87" s="57">
        <f t="shared" si="12"/>
        <v>657299.92000000004</v>
      </c>
      <c r="AH87" s="57">
        <f t="shared" si="13"/>
        <v>643121.89</v>
      </c>
      <c r="AI87" s="57">
        <f t="shared" si="216"/>
        <v>0</v>
      </c>
      <c r="AJ87" s="57">
        <f t="shared" si="216"/>
        <v>0</v>
      </c>
      <c r="AK87" s="57">
        <f t="shared" si="216"/>
        <v>0</v>
      </c>
      <c r="AL87" s="57">
        <f t="shared" si="14"/>
        <v>657548.56000000006</v>
      </c>
      <c r="AM87" s="57">
        <f t="shared" si="15"/>
        <v>657299.92000000004</v>
      </c>
      <c r="AN87" s="57">
        <f t="shared" si="16"/>
        <v>643121.89</v>
      </c>
      <c r="AO87" s="57">
        <f t="shared" si="217"/>
        <v>0</v>
      </c>
      <c r="AP87" s="57">
        <f t="shared" si="217"/>
        <v>0</v>
      </c>
      <c r="AQ87" s="57">
        <f t="shared" si="217"/>
        <v>0</v>
      </c>
      <c r="AR87" s="57">
        <f t="shared" si="94"/>
        <v>657548.56000000006</v>
      </c>
      <c r="AS87" s="57">
        <f t="shared" si="18"/>
        <v>657299.92000000004</v>
      </c>
      <c r="AT87" s="57">
        <f t="shared" si="19"/>
        <v>643121.89</v>
      </c>
      <c r="AU87" s="57">
        <f t="shared" si="218"/>
        <v>0</v>
      </c>
      <c r="AV87" s="57">
        <f t="shared" si="218"/>
        <v>0</v>
      </c>
      <c r="AW87" s="57">
        <f t="shared" si="218"/>
        <v>0</v>
      </c>
      <c r="AX87" s="57">
        <f t="shared" si="96"/>
        <v>657548.56000000006</v>
      </c>
      <c r="AY87" s="57">
        <f t="shared" si="21"/>
        <v>657299.92000000004</v>
      </c>
      <c r="AZ87" s="57">
        <f t="shared" si="22"/>
        <v>643121.89</v>
      </c>
    </row>
    <row r="88" spans="1:52">
      <c r="A88" s="265"/>
      <c r="B88" s="85" t="s">
        <v>42</v>
      </c>
      <c r="C88" s="5" t="s">
        <v>13</v>
      </c>
      <c r="D88" s="5" t="s">
        <v>10</v>
      </c>
      <c r="E88" s="5" t="s">
        <v>100</v>
      </c>
      <c r="F88" s="54" t="s">
        <v>150</v>
      </c>
      <c r="G88" s="55" t="s">
        <v>40</v>
      </c>
      <c r="H88" s="178">
        <f>157548.56+500000</f>
        <v>657548.56000000006</v>
      </c>
      <c r="I88" s="178">
        <f>157299.92+500000</f>
        <v>657299.92000000004</v>
      </c>
      <c r="J88" s="178">
        <f>143121.89+500000</f>
        <v>643121.89</v>
      </c>
      <c r="K88" s="178"/>
      <c r="L88" s="178"/>
      <c r="M88" s="178"/>
      <c r="N88" s="178">
        <f t="shared" si="2"/>
        <v>657548.56000000006</v>
      </c>
      <c r="O88" s="178">
        <f t="shared" si="3"/>
        <v>657299.92000000004</v>
      </c>
      <c r="P88" s="178">
        <f t="shared" si="4"/>
        <v>643121.89</v>
      </c>
      <c r="Q88" s="178"/>
      <c r="R88" s="178"/>
      <c r="S88" s="178"/>
      <c r="T88" s="178">
        <f t="shared" si="5"/>
        <v>657548.56000000006</v>
      </c>
      <c r="U88" s="178">
        <f t="shared" si="6"/>
        <v>657299.92000000004</v>
      </c>
      <c r="V88" s="178">
        <f t="shared" si="7"/>
        <v>643121.89</v>
      </c>
      <c r="W88" s="178"/>
      <c r="X88" s="178"/>
      <c r="Y88" s="178"/>
      <c r="Z88" s="178">
        <f t="shared" si="8"/>
        <v>657548.56000000006</v>
      </c>
      <c r="AA88" s="178">
        <f t="shared" si="9"/>
        <v>657299.92000000004</v>
      </c>
      <c r="AB88" s="178">
        <f t="shared" si="10"/>
        <v>643121.89</v>
      </c>
      <c r="AC88" s="178"/>
      <c r="AD88" s="178"/>
      <c r="AE88" s="178"/>
      <c r="AF88" s="178">
        <f t="shared" si="11"/>
        <v>657548.56000000006</v>
      </c>
      <c r="AG88" s="178">
        <f t="shared" si="12"/>
        <v>657299.92000000004</v>
      </c>
      <c r="AH88" s="178">
        <f t="shared" si="13"/>
        <v>643121.89</v>
      </c>
      <c r="AI88" s="178"/>
      <c r="AJ88" s="178"/>
      <c r="AK88" s="178"/>
      <c r="AL88" s="178">
        <f t="shared" si="14"/>
        <v>657548.56000000006</v>
      </c>
      <c r="AM88" s="178">
        <f t="shared" si="15"/>
        <v>657299.92000000004</v>
      </c>
      <c r="AN88" s="178">
        <f t="shared" si="16"/>
        <v>643121.89</v>
      </c>
      <c r="AO88" s="178"/>
      <c r="AP88" s="178"/>
      <c r="AQ88" s="178"/>
      <c r="AR88" s="178">
        <f t="shared" si="94"/>
        <v>657548.56000000006</v>
      </c>
      <c r="AS88" s="178">
        <f t="shared" si="18"/>
        <v>657299.92000000004</v>
      </c>
      <c r="AT88" s="178">
        <f t="shared" si="19"/>
        <v>643121.89</v>
      </c>
      <c r="AU88" s="178"/>
      <c r="AV88" s="178"/>
      <c r="AW88" s="178"/>
      <c r="AX88" s="178">
        <f t="shared" si="96"/>
        <v>657548.56000000006</v>
      </c>
      <c r="AY88" s="178">
        <f t="shared" si="21"/>
        <v>657299.92000000004</v>
      </c>
      <c r="AZ88" s="178">
        <f t="shared" si="22"/>
        <v>643121.89</v>
      </c>
    </row>
    <row r="89" spans="1:52" ht="39.6">
      <c r="A89" s="265"/>
      <c r="B89" s="181" t="s">
        <v>217</v>
      </c>
      <c r="C89" s="35" t="s">
        <v>13</v>
      </c>
      <c r="D89" s="35" t="s">
        <v>10</v>
      </c>
      <c r="E89" s="35" t="s">
        <v>100</v>
      </c>
      <c r="F89" s="35" t="s">
        <v>168</v>
      </c>
      <c r="G89" s="113"/>
      <c r="H89" s="61">
        <f>H90</f>
        <v>4724184.6999999993</v>
      </c>
      <c r="I89" s="61">
        <f t="shared" ref="I89:M90" si="219">I90</f>
        <v>4372986.38</v>
      </c>
      <c r="J89" s="61">
        <f t="shared" si="219"/>
        <v>4026732</v>
      </c>
      <c r="K89" s="61">
        <f t="shared" si="219"/>
        <v>-50154.91</v>
      </c>
      <c r="L89" s="61">
        <f t="shared" si="219"/>
        <v>-233860.77</v>
      </c>
      <c r="M89" s="61">
        <f t="shared" si="219"/>
        <v>-324425.31</v>
      </c>
      <c r="N89" s="61">
        <f t="shared" si="2"/>
        <v>4674029.7899999991</v>
      </c>
      <c r="O89" s="61">
        <f t="shared" si="3"/>
        <v>4139125.61</v>
      </c>
      <c r="P89" s="61">
        <f t="shared" si="4"/>
        <v>3702306.69</v>
      </c>
      <c r="Q89" s="61">
        <f t="shared" ref="Q89:S90" si="220">Q90</f>
        <v>0</v>
      </c>
      <c r="R89" s="61">
        <f t="shared" si="220"/>
        <v>0</v>
      </c>
      <c r="S89" s="61">
        <f t="shared" si="220"/>
        <v>0</v>
      </c>
      <c r="T89" s="61">
        <f t="shared" si="5"/>
        <v>4674029.7899999991</v>
      </c>
      <c r="U89" s="61">
        <f t="shared" si="6"/>
        <v>4139125.61</v>
      </c>
      <c r="V89" s="61">
        <f t="shared" si="7"/>
        <v>3702306.69</v>
      </c>
      <c r="W89" s="61">
        <f t="shared" ref="W89:Y90" si="221">W90</f>
        <v>0</v>
      </c>
      <c r="X89" s="61">
        <f t="shared" si="221"/>
        <v>0</v>
      </c>
      <c r="Y89" s="61">
        <f t="shared" si="221"/>
        <v>0</v>
      </c>
      <c r="Z89" s="61">
        <f t="shared" si="8"/>
        <v>4674029.7899999991</v>
      </c>
      <c r="AA89" s="61">
        <f t="shared" si="9"/>
        <v>4139125.61</v>
      </c>
      <c r="AB89" s="61">
        <f t="shared" si="10"/>
        <v>3702306.69</v>
      </c>
      <c r="AC89" s="61">
        <f t="shared" ref="AC89:AE90" si="222">AC90</f>
        <v>0</v>
      </c>
      <c r="AD89" s="61">
        <f t="shared" si="222"/>
        <v>0</v>
      </c>
      <c r="AE89" s="61">
        <f t="shared" si="222"/>
        <v>0</v>
      </c>
      <c r="AF89" s="61">
        <f t="shared" si="11"/>
        <v>4674029.7899999991</v>
      </c>
      <c r="AG89" s="61">
        <f t="shared" si="12"/>
        <v>4139125.61</v>
      </c>
      <c r="AH89" s="61">
        <f t="shared" si="13"/>
        <v>3702306.69</v>
      </c>
      <c r="AI89" s="61">
        <f t="shared" ref="AI89:AK90" si="223">AI90</f>
        <v>0</v>
      </c>
      <c r="AJ89" s="61">
        <f t="shared" si="223"/>
        <v>0</v>
      </c>
      <c r="AK89" s="61">
        <f t="shared" si="223"/>
        <v>0</v>
      </c>
      <c r="AL89" s="61">
        <f t="shared" si="14"/>
        <v>4674029.7899999991</v>
      </c>
      <c r="AM89" s="61">
        <f t="shared" si="15"/>
        <v>4139125.61</v>
      </c>
      <c r="AN89" s="61">
        <f t="shared" si="16"/>
        <v>3702306.69</v>
      </c>
      <c r="AO89" s="61">
        <f t="shared" ref="AO89:AQ90" si="224">AO90</f>
        <v>-550550.54</v>
      </c>
      <c r="AP89" s="61">
        <f t="shared" si="224"/>
        <v>0</v>
      </c>
      <c r="AQ89" s="61">
        <f t="shared" si="224"/>
        <v>0</v>
      </c>
      <c r="AR89" s="61">
        <f t="shared" si="94"/>
        <v>4123479.2499999991</v>
      </c>
      <c r="AS89" s="61">
        <f t="shared" si="18"/>
        <v>4139125.61</v>
      </c>
      <c r="AT89" s="61">
        <f t="shared" si="19"/>
        <v>3702306.69</v>
      </c>
      <c r="AU89" s="61">
        <f t="shared" ref="AU89:AW90" si="225">AU90</f>
        <v>0</v>
      </c>
      <c r="AV89" s="61">
        <f t="shared" si="225"/>
        <v>0</v>
      </c>
      <c r="AW89" s="61">
        <f t="shared" si="225"/>
        <v>0</v>
      </c>
      <c r="AX89" s="61">
        <f t="shared" si="96"/>
        <v>4123479.2499999991</v>
      </c>
      <c r="AY89" s="61">
        <f t="shared" si="21"/>
        <v>4139125.61</v>
      </c>
      <c r="AZ89" s="61">
        <f t="shared" si="22"/>
        <v>3702306.69</v>
      </c>
    </row>
    <row r="90" spans="1:52" ht="26.4">
      <c r="A90" s="265"/>
      <c r="B90" s="74" t="s">
        <v>41</v>
      </c>
      <c r="C90" s="35" t="s">
        <v>13</v>
      </c>
      <c r="D90" s="35" t="s">
        <v>10</v>
      </c>
      <c r="E90" s="35" t="s">
        <v>100</v>
      </c>
      <c r="F90" s="35" t="s">
        <v>168</v>
      </c>
      <c r="G90" s="113" t="s">
        <v>39</v>
      </c>
      <c r="H90" s="61">
        <f>H91</f>
        <v>4724184.6999999993</v>
      </c>
      <c r="I90" s="61">
        <f t="shared" si="219"/>
        <v>4372986.38</v>
      </c>
      <c r="J90" s="61">
        <f t="shared" si="219"/>
        <v>4026732</v>
      </c>
      <c r="K90" s="61">
        <f t="shared" si="219"/>
        <v>-50154.91</v>
      </c>
      <c r="L90" s="61">
        <f t="shared" si="219"/>
        <v>-233860.77</v>
      </c>
      <c r="M90" s="61">
        <f t="shared" si="219"/>
        <v>-324425.31</v>
      </c>
      <c r="N90" s="61">
        <f t="shared" si="2"/>
        <v>4674029.7899999991</v>
      </c>
      <c r="O90" s="61">
        <f t="shared" si="3"/>
        <v>4139125.61</v>
      </c>
      <c r="P90" s="61">
        <f t="shared" si="4"/>
        <v>3702306.69</v>
      </c>
      <c r="Q90" s="61">
        <f t="shared" si="220"/>
        <v>0</v>
      </c>
      <c r="R90" s="61">
        <f t="shared" si="220"/>
        <v>0</v>
      </c>
      <c r="S90" s="61">
        <f t="shared" si="220"/>
        <v>0</v>
      </c>
      <c r="T90" s="61">
        <f t="shared" si="5"/>
        <v>4674029.7899999991</v>
      </c>
      <c r="U90" s="61">
        <f t="shared" si="6"/>
        <v>4139125.61</v>
      </c>
      <c r="V90" s="61">
        <f t="shared" si="7"/>
        <v>3702306.69</v>
      </c>
      <c r="W90" s="61">
        <f t="shared" si="221"/>
        <v>0</v>
      </c>
      <c r="X90" s="61">
        <f t="shared" si="221"/>
        <v>0</v>
      </c>
      <c r="Y90" s="61">
        <f t="shared" si="221"/>
        <v>0</v>
      </c>
      <c r="Z90" s="61">
        <f t="shared" si="8"/>
        <v>4674029.7899999991</v>
      </c>
      <c r="AA90" s="61">
        <f t="shared" si="9"/>
        <v>4139125.61</v>
      </c>
      <c r="AB90" s="61">
        <f t="shared" si="10"/>
        <v>3702306.69</v>
      </c>
      <c r="AC90" s="61">
        <f t="shared" si="222"/>
        <v>0</v>
      </c>
      <c r="AD90" s="61">
        <f t="shared" si="222"/>
        <v>0</v>
      </c>
      <c r="AE90" s="61">
        <f t="shared" si="222"/>
        <v>0</v>
      </c>
      <c r="AF90" s="61">
        <f t="shared" si="11"/>
        <v>4674029.7899999991</v>
      </c>
      <c r="AG90" s="61">
        <f t="shared" si="12"/>
        <v>4139125.61</v>
      </c>
      <c r="AH90" s="61">
        <f t="shared" si="13"/>
        <v>3702306.69</v>
      </c>
      <c r="AI90" s="61">
        <f t="shared" si="223"/>
        <v>0</v>
      </c>
      <c r="AJ90" s="61">
        <f t="shared" si="223"/>
        <v>0</v>
      </c>
      <c r="AK90" s="61">
        <f t="shared" si="223"/>
        <v>0</v>
      </c>
      <c r="AL90" s="61">
        <f t="shared" si="14"/>
        <v>4674029.7899999991</v>
      </c>
      <c r="AM90" s="61">
        <f t="shared" si="15"/>
        <v>4139125.61</v>
      </c>
      <c r="AN90" s="61">
        <f t="shared" si="16"/>
        <v>3702306.69</v>
      </c>
      <c r="AO90" s="61">
        <f t="shared" si="224"/>
        <v>-550550.54</v>
      </c>
      <c r="AP90" s="61">
        <f t="shared" si="224"/>
        <v>0</v>
      </c>
      <c r="AQ90" s="61">
        <f t="shared" si="224"/>
        <v>0</v>
      </c>
      <c r="AR90" s="61">
        <f t="shared" si="94"/>
        <v>4123479.2499999991</v>
      </c>
      <c r="AS90" s="61">
        <f t="shared" si="18"/>
        <v>4139125.61</v>
      </c>
      <c r="AT90" s="61">
        <f t="shared" si="19"/>
        <v>3702306.69</v>
      </c>
      <c r="AU90" s="61">
        <f t="shared" si="225"/>
        <v>0</v>
      </c>
      <c r="AV90" s="61">
        <f t="shared" si="225"/>
        <v>0</v>
      </c>
      <c r="AW90" s="61">
        <f t="shared" si="225"/>
        <v>0</v>
      </c>
      <c r="AX90" s="61">
        <f t="shared" si="96"/>
        <v>4123479.2499999991</v>
      </c>
      <c r="AY90" s="61">
        <f t="shared" si="21"/>
        <v>4139125.61</v>
      </c>
      <c r="AZ90" s="61">
        <f t="shared" si="22"/>
        <v>3702306.69</v>
      </c>
    </row>
    <row r="91" spans="1:52">
      <c r="A91" s="265"/>
      <c r="B91" s="102" t="s">
        <v>42</v>
      </c>
      <c r="C91" s="35" t="s">
        <v>13</v>
      </c>
      <c r="D91" s="35" t="s">
        <v>10</v>
      </c>
      <c r="E91" s="35" t="s">
        <v>100</v>
      </c>
      <c r="F91" s="35" t="s">
        <v>168</v>
      </c>
      <c r="G91" s="113" t="s">
        <v>40</v>
      </c>
      <c r="H91" s="178">
        <f>4719460.52+4724.18</f>
        <v>4724184.6999999993</v>
      </c>
      <c r="I91" s="178">
        <f>4368262.2+4724.18</f>
        <v>4372986.38</v>
      </c>
      <c r="J91" s="178">
        <f>4022007.82+4724.18</f>
        <v>4026732</v>
      </c>
      <c r="K91" s="178">
        <f>-50104.75-50.16</f>
        <v>-50154.91</v>
      </c>
      <c r="L91" s="178">
        <f>-233275.71-585.06</f>
        <v>-233860.77</v>
      </c>
      <c r="M91" s="178">
        <f>-323403.43-1021.88</f>
        <v>-324425.31</v>
      </c>
      <c r="N91" s="178">
        <f t="shared" si="2"/>
        <v>4674029.7899999991</v>
      </c>
      <c r="O91" s="178">
        <f t="shared" si="3"/>
        <v>4139125.61</v>
      </c>
      <c r="P91" s="178">
        <f t="shared" si="4"/>
        <v>3702306.69</v>
      </c>
      <c r="Q91" s="178"/>
      <c r="R91" s="178"/>
      <c r="S91" s="178"/>
      <c r="T91" s="178">
        <f t="shared" si="5"/>
        <v>4674029.7899999991</v>
      </c>
      <c r="U91" s="178">
        <f t="shared" si="6"/>
        <v>4139125.61</v>
      </c>
      <c r="V91" s="178">
        <f t="shared" si="7"/>
        <v>3702306.69</v>
      </c>
      <c r="W91" s="178"/>
      <c r="X91" s="178"/>
      <c r="Y91" s="178"/>
      <c r="Z91" s="178">
        <f t="shared" si="8"/>
        <v>4674029.7899999991</v>
      </c>
      <c r="AA91" s="178">
        <f t="shared" si="9"/>
        <v>4139125.61</v>
      </c>
      <c r="AB91" s="178">
        <f t="shared" si="10"/>
        <v>3702306.69</v>
      </c>
      <c r="AC91" s="178"/>
      <c r="AD91" s="178"/>
      <c r="AE91" s="178"/>
      <c r="AF91" s="178">
        <f t="shared" si="11"/>
        <v>4674029.7899999991</v>
      </c>
      <c r="AG91" s="178">
        <f t="shared" si="12"/>
        <v>4139125.61</v>
      </c>
      <c r="AH91" s="178">
        <f t="shared" si="13"/>
        <v>3702306.69</v>
      </c>
      <c r="AI91" s="178"/>
      <c r="AJ91" s="178"/>
      <c r="AK91" s="178"/>
      <c r="AL91" s="178">
        <f t="shared" si="14"/>
        <v>4674029.7899999991</v>
      </c>
      <c r="AM91" s="178">
        <f t="shared" si="15"/>
        <v>4139125.61</v>
      </c>
      <c r="AN91" s="178">
        <f t="shared" si="16"/>
        <v>3702306.69</v>
      </c>
      <c r="AO91" s="178">
        <v>-550550.54</v>
      </c>
      <c r="AP91" s="178"/>
      <c r="AQ91" s="178"/>
      <c r="AR91" s="178">
        <f t="shared" si="94"/>
        <v>4123479.2499999991</v>
      </c>
      <c r="AS91" s="178">
        <f t="shared" si="18"/>
        <v>4139125.61</v>
      </c>
      <c r="AT91" s="178">
        <f t="shared" si="19"/>
        <v>3702306.69</v>
      </c>
      <c r="AU91" s="178"/>
      <c r="AV91" s="178"/>
      <c r="AW91" s="178"/>
      <c r="AX91" s="178">
        <f t="shared" si="96"/>
        <v>4123479.2499999991</v>
      </c>
      <c r="AY91" s="178">
        <f t="shared" si="21"/>
        <v>4139125.61</v>
      </c>
      <c r="AZ91" s="178">
        <f t="shared" si="22"/>
        <v>3702306.69</v>
      </c>
    </row>
    <row r="92" spans="1:52">
      <c r="A92" s="265"/>
      <c r="B92" s="102" t="s">
        <v>367</v>
      </c>
      <c r="C92" s="35" t="s">
        <v>13</v>
      </c>
      <c r="D92" s="35" t="s">
        <v>10</v>
      </c>
      <c r="E92" s="35" t="s">
        <v>100</v>
      </c>
      <c r="F92" s="35" t="s">
        <v>366</v>
      </c>
      <c r="G92" s="36"/>
      <c r="H92" s="178"/>
      <c r="I92" s="178"/>
      <c r="J92" s="178"/>
      <c r="K92" s="178">
        <f>K93</f>
        <v>0</v>
      </c>
      <c r="L92" s="178">
        <f t="shared" ref="L92:M93" si="226">L93</f>
        <v>0</v>
      </c>
      <c r="M92" s="178">
        <f t="shared" si="226"/>
        <v>79629534.879999995</v>
      </c>
      <c r="N92" s="178">
        <f t="shared" ref="N92:N94" si="227">H92+K92</f>
        <v>0</v>
      </c>
      <c r="O92" s="178">
        <f t="shared" ref="O92:O94" si="228">I92+L92</f>
        <v>0</v>
      </c>
      <c r="P92" s="178">
        <f t="shared" ref="P92:P94" si="229">J92+M92</f>
        <v>79629534.879999995</v>
      </c>
      <c r="Q92" s="178">
        <f>Q93</f>
        <v>0</v>
      </c>
      <c r="R92" s="178">
        <f t="shared" ref="R92:S93" si="230">R93</f>
        <v>0</v>
      </c>
      <c r="S92" s="178">
        <f t="shared" si="230"/>
        <v>0</v>
      </c>
      <c r="T92" s="178">
        <f t="shared" si="5"/>
        <v>0</v>
      </c>
      <c r="U92" s="178">
        <f t="shared" si="6"/>
        <v>0</v>
      </c>
      <c r="V92" s="178">
        <f t="shared" si="7"/>
        <v>79629534.879999995</v>
      </c>
      <c r="W92" s="178">
        <f>W93</f>
        <v>0</v>
      </c>
      <c r="X92" s="178">
        <f t="shared" ref="X92:Y93" si="231">X93</f>
        <v>0</v>
      </c>
      <c r="Y92" s="178">
        <f t="shared" si="231"/>
        <v>0</v>
      </c>
      <c r="Z92" s="178">
        <f t="shared" si="8"/>
        <v>0</v>
      </c>
      <c r="AA92" s="178">
        <f t="shared" si="9"/>
        <v>0</v>
      </c>
      <c r="AB92" s="178">
        <f t="shared" si="10"/>
        <v>79629534.879999995</v>
      </c>
      <c r="AC92" s="178">
        <f>AC93</f>
        <v>0</v>
      </c>
      <c r="AD92" s="178">
        <f t="shared" ref="AD92:AE93" si="232">AD93</f>
        <v>0</v>
      </c>
      <c r="AE92" s="178">
        <f t="shared" si="232"/>
        <v>0</v>
      </c>
      <c r="AF92" s="178">
        <f t="shared" si="11"/>
        <v>0</v>
      </c>
      <c r="AG92" s="178">
        <f t="shared" si="12"/>
        <v>0</v>
      </c>
      <c r="AH92" s="178">
        <f t="shared" si="13"/>
        <v>79629534.879999995</v>
      </c>
      <c r="AI92" s="178">
        <f>AI93</f>
        <v>0</v>
      </c>
      <c r="AJ92" s="178">
        <f t="shared" ref="AJ92:AK93" si="233">AJ93</f>
        <v>0</v>
      </c>
      <c r="AK92" s="178">
        <f t="shared" si="233"/>
        <v>0</v>
      </c>
      <c r="AL92" s="178">
        <f t="shared" si="14"/>
        <v>0</v>
      </c>
      <c r="AM92" s="178">
        <f t="shared" si="15"/>
        <v>0</v>
      </c>
      <c r="AN92" s="178">
        <f t="shared" si="16"/>
        <v>79629534.879999995</v>
      </c>
      <c r="AO92" s="178">
        <f>AO93</f>
        <v>0</v>
      </c>
      <c r="AP92" s="178">
        <f t="shared" ref="AP92:AQ93" si="234">AP93</f>
        <v>0</v>
      </c>
      <c r="AQ92" s="178">
        <f t="shared" si="234"/>
        <v>0</v>
      </c>
      <c r="AR92" s="178">
        <f t="shared" si="94"/>
        <v>0</v>
      </c>
      <c r="AS92" s="178">
        <f t="shared" si="18"/>
        <v>0</v>
      </c>
      <c r="AT92" s="178">
        <f t="shared" si="19"/>
        <v>79629534.879999995</v>
      </c>
      <c r="AU92" s="178">
        <f>AU93</f>
        <v>0</v>
      </c>
      <c r="AV92" s="178">
        <f t="shared" ref="AV92:AW93" si="235">AV93</f>
        <v>0</v>
      </c>
      <c r="AW92" s="178">
        <f t="shared" si="235"/>
        <v>0</v>
      </c>
      <c r="AX92" s="178">
        <f t="shared" si="96"/>
        <v>0</v>
      </c>
      <c r="AY92" s="178">
        <f t="shared" si="21"/>
        <v>0</v>
      </c>
      <c r="AZ92" s="178">
        <f t="shared" si="22"/>
        <v>79629534.879999995</v>
      </c>
    </row>
    <row r="93" spans="1:52" ht="26.4">
      <c r="A93" s="265"/>
      <c r="B93" s="74" t="s">
        <v>41</v>
      </c>
      <c r="C93" s="35" t="s">
        <v>13</v>
      </c>
      <c r="D93" s="35" t="s">
        <v>10</v>
      </c>
      <c r="E93" s="35" t="s">
        <v>100</v>
      </c>
      <c r="F93" s="35" t="s">
        <v>366</v>
      </c>
      <c r="G93" s="36" t="s">
        <v>39</v>
      </c>
      <c r="H93" s="178"/>
      <c r="I93" s="178"/>
      <c r="J93" s="178"/>
      <c r="K93" s="178">
        <f>K94</f>
        <v>0</v>
      </c>
      <c r="L93" s="178">
        <f t="shared" si="226"/>
        <v>0</v>
      </c>
      <c r="M93" s="178">
        <f t="shared" si="226"/>
        <v>79629534.879999995</v>
      </c>
      <c r="N93" s="178">
        <f t="shared" si="227"/>
        <v>0</v>
      </c>
      <c r="O93" s="178">
        <f t="shared" si="228"/>
        <v>0</v>
      </c>
      <c r="P93" s="178">
        <f t="shared" si="229"/>
        <v>79629534.879999995</v>
      </c>
      <c r="Q93" s="178">
        <f>Q94</f>
        <v>0</v>
      </c>
      <c r="R93" s="178">
        <f t="shared" si="230"/>
        <v>0</v>
      </c>
      <c r="S93" s="178">
        <f t="shared" si="230"/>
        <v>0</v>
      </c>
      <c r="T93" s="178">
        <f t="shared" si="5"/>
        <v>0</v>
      </c>
      <c r="U93" s="178">
        <f t="shared" si="6"/>
        <v>0</v>
      </c>
      <c r="V93" s="178">
        <f t="shared" si="7"/>
        <v>79629534.879999995</v>
      </c>
      <c r="W93" s="178">
        <f>W94</f>
        <v>0</v>
      </c>
      <c r="X93" s="178">
        <f t="shared" si="231"/>
        <v>0</v>
      </c>
      <c r="Y93" s="178">
        <f t="shared" si="231"/>
        <v>0</v>
      </c>
      <c r="Z93" s="178">
        <f t="shared" si="8"/>
        <v>0</v>
      </c>
      <c r="AA93" s="178">
        <f t="shared" si="9"/>
        <v>0</v>
      </c>
      <c r="AB93" s="178">
        <f t="shared" si="10"/>
        <v>79629534.879999995</v>
      </c>
      <c r="AC93" s="178">
        <f>AC94</f>
        <v>0</v>
      </c>
      <c r="AD93" s="178">
        <f t="shared" si="232"/>
        <v>0</v>
      </c>
      <c r="AE93" s="178">
        <f t="shared" si="232"/>
        <v>0</v>
      </c>
      <c r="AF93" s="178">
        <f t="shared" si="11"/>
        <v>0</v>
      </c>
      <c r="AG93" s="178">
        <f t="shared" si="12"/>
        <v>0</v>
      </c>
      <c r="AH93" s="178">
        <f t="shared" si="13"/>
        <v>79629534.879999995</v>
      </c>
      <c r="AI93" s="178">
        <f>AI94</f>
        <v>0</v>
      </c>
      <c r="AJ93" s="178">
        <f t="shared" si="233"/>
        <v>0</v>
      </c>
      <c r="AK93" s="178">
        <f t="shared" si="233"/>
        <v>0</v>
      </c>
      <c r="AL93" s="178">
        <f t="shared" si="14"/>
        <v>0</v>
      </c>
      <c r="AM93" s="178">
        <f t="shared" si="15"/>
        <v>0</v>
      </c>
      <c r="AN93" s="178">
        <f t="shared" si="16"/>
        <v>79629534.879999995</v>
      </c>
      <c r="AO93" s="178">
        <f>AO94</f>
        <v>0</v>
      </c>
      <c r="AP93" s="178">
        <f t="shared" si="234"/>
        <v>0</v>
      </c>
      <c r="AQ93" s="178">
        <f t="shared" si="234"/>
        <v>0</v>
      </c>
      <c r="AR93" s="178">
        <f t="shared" si="94"/>
        <v>0</v>
      </c>
      <c r="AS93" s="178">
        <f t="shared" si="18"/>
        <v>0</v>
      </c>
      <c r="AT93" s="178">
        <f t="shared" si="19"/>
        <v>79629534.879999995</v>
      </c>
      <c r="AU93" s="178">
        <f>AU94</f>
        <v>0</v>
      </c>
      <c r="AV93" s="178">
        <f t="shared" si="235"/>
        <v>0</v>
      </c>
      <c r="AW93" s="178">
        <f t="shared" si="235"/>
        <v>0</v>
      </c>
      <c r="AX93" s="178">
        <f t="shared" si="96"/>
        <v>0</v>
      </c>
      <c r="AY93" s="178">
        <f t="shared" si="21"/>
        <v>0</v>
      </c>
      <c r="AZ93" s="178">
        <f t="shared" si="22"/>
        <v>79629534.879999995</v>
      </c>
    </row>
    <row r="94" spans="1:52">
      <c r="A94" s="265"/>
      <c r="B94" s="102" t="s">
        <v>42</v>
      </c>
      <c r="C94" s="35" t="s">
        <v>13</v>
      </c>
      <c r="D94" s="35" t="s">
        <v>10</v>
      </c>
      <c r="E94" s="35" t="s">
        <v>100</v>
      </c>
      <c r="F94" s="35" t="s">
        <v>366</v>
      </c>
      <c r="G94" s="36" t="s">
        <v>40</v>
      </c>
      <c r="H94" s="178"/>
      <c r="I94" s="178"/>
      <c r="J94" s="178"/>
      <c r="K94" s="178"/>
      <c r="L94" s="178"/>
      <c r="M94" s="61">
        <v>79629534.879999995</v>
      </c>
      <c r="N94" s="178">
        <f t="shared" si="227"/>
        <v>0</v>
      </c>
      <c r="O94" s="178">
        <f t="shared" si="228"/>
        <v>0</v>
      </c>
      <c r="P94" s="178">
        <f t="shared" si="229"/>
        <v>79629534.879999995</v>
      </c>
      <c r="Q94" s="178"/>
      <c r="R94" s="178"/>
      <c r="S94" s="61"/>
      <c r="T94" s="178">
        <f t="shared" si="5"/>
        <v>0</v>
      </c>
      <c r="U94" s="178">
        <f t="shared" si="6"/>
        <v>0</v>
      </c>
      <c r="V94" s="178">
        <f t="shared" si="7"/>
        <v>79629534.879999995</v>
      </c>
      <c r="W94" s="178"/>
      <c r="X94" s="178"/>
      <c r="Y94" s="61"/>
      <c r="Z94" s="178">
        <f t="shared" si="8"/>
        <v>0</v>
      </c>
      <c r="AA94" s="178">
        <f t="shared" si="9"/>
        <v>0</v>
      </c>
      <c r="AB94" s="178">
        <f t="shared" si="10"/>
        <v>79629534.879999995</v>
      </c>
      <c r="AC94" s="178"/>
      <c r="AD94" s="178"/>
      <c r="AE94" s="61"/>
      <c r="AF94" s="178">
        <f t="shared" si="11"/>
        <v>0</v>
      </c>
      <c r="AG94" s="178">
        <f t="shared" si="12"/>
        <v>0</v>
      </c>
      <c r="AH94" s="178">
        <f t="shared" si="13"/>
        <v>79629534.879999995</v>
      </c>
      <c r="AI94" s="178"/>
      <c r="AJ94" s="178"/>
      <c r="AK94" s="61"/>
      <c r="AL94" s="178">
        <f t="shared" si="14"/>
        <v>0</v>
      </c>
      <c r="AM94" s="178">
        <f t="shared" si="15"/>
        <v>0</v>
      </c>
      <c r="AN94" s="178">
        <f t="shared" si="16"/>
        <v>79629534.879999995</v>
      </c>
      <c r="AO94" s="178"/>
      <c r="AP94" s="178"/>
      <c r="AQ94" s="61"/>
      <c r="AR94" s="178">
        <f t="shared" si="94"/>
        <v>0</v>
      </c>
      <c r="AS94" s="178">
        <f t="shared" si="18"/>
        <v>0</v>
      </c>
      <c r="AT94" s="178">
        <f t="shared" si="19"/>
        <v>79629534.879999995</v>
      </c>
      <c r="AU94" s="178"/>
      <c r="AV94" s="178"/>
      <c r="AW94" s="61"/>
      <c r="AX94" s="178">
        <f t="shared" si="96"/>
        <v>0</v>
      </c>
      <c r="AY94" s="178">
        <f t="shared" si="21"/>
        <v>0</v>
      </c>
      <c r="AZ94" s="178">
        <f t="shared" si="22"/>
        <v>79629534.879999995</v>
      </c>
    </row>
    <row r="95" spans="1:52" ht="105.6">
      <c r="A95" s="265"/>
      <c r="B95" s="102" t="s">
        <v>402</v>
      </c>
      <c r="C95" s="35" t="s">
        <v>13</v>
      </c>
      <c r="D95" s="35" t="s">
        <v>10</v>
      </c>
      <c r="E95" s="35" t="s">
        <v>403</v>
      </c>
      <c r="F95" s="35" t="s">
        <v>404</v>
      </c>
      <c r="G95" s="36"/>
      <c r="H95" s="178"/>
      <c r="I95" s="178"/>
      <c r="J95" s="178"/>
      <c r="K95" s="178"/>
      <c r="L95" s="178"/>
      <c r="M95" s="178"/>
      <c r="N95" s="178"/>
      <c r="O95" s="178"/>
      <c r="P95" s="178"/>
      <c r="Q95" s="178">
        <f>Q96</f>
        <v>76341</v>
      </c>
      <c r="R95" s="178">
        <f t="shared" ref="R95:S96" si="236">R96</f>
        <v>0</v>
      </c>
      <c r="S95" s="178">
        <f t="shared" si="236"/>
        <v>0</v>
      </c>
      <c r="T95" s="178">
        <f t="shared" ref="T95:T97" si="237">N95+Q95</f>
        <v>76341</v>
      </c>
      <c r="U95" s="178">
        <f t="shared" ref="U95:U97" si="238">O95+R95</f>
        <v>0</v>
      </c>
      <c r="V95" s="178">
        <f t="shared" ref="V95:V97" si="239">P95+S95</f>
        <v>0</v>
      </c>
      <c r="W95" s="178">
        <f>W96</f>
        <v>0</v>
      </c>
      <c r="X95" s="178">
        <f t="shared" ref="X95:Y96" si="240">X96</f>
        <v>0</v>
      </c>
      <c r="Y95" s="178">
        <f t="shared" si="240"/>
        <v>0</v>
      </c>
      <c r="Z95" s="178">
        <f t="shared" si="8"/>
        <v>76341</v>
      </c>
      <c r="AA95" s="178">
        <f t="shared" si="9"/>
        <v>0</v>
      </c>
      <c r="AB95" s="178">
        <f t="shared" si="10"/>
        <v>0</v>
      </c>
      <c r="AC95" s="178">
        <f>AC96</f>
        <v>0</v>
      </c>
      <c r="AD95" s="178">
        <f t="shared" ref="AD95:AE96" si="241">AD96</f>
        <v>0</v>
      </c>
      <c r="AE95" s="178">
        <f t="shared" si="241"/>
        <v>0</v>
      </c>
      <c r="AF95" s="178">
        <f t="shared" si="11"/>
        <v>76341</v>
      </c>
      <c r="AG95" s="178">
        <f t="shared" si="12"/>
        <v>0</v>
      </c>
      <c r="AH95" s="178">
        <f t="shared" si="13"/>
        <v>0</v>
      </c>
      <c r="AI95" s="178">
        <f>AI96</f>
        <v>0</v>
      </c>
      <c r="AJ95" s="178">
        <f t="shared" ref="AJ95:AK96" si="242">AJ96</f>
        <v>0</v>
      </c>
      <c r="AK95" s="178">
        <f t="shared" si="242"/>
        <v>0</v>
      </c>
      <c r="AL95" s="178">
        <f t="shared" si="14"/>
        <v>76341</v>
      </c>
      <c r="AM95" s="178">
        <f t="shared" si="15"/>
        <v>0</v>
      </c>
      <c r="AN95" s="178">
        <f t="shared" si="16"/>
        <v>0</v>
      </c>
      <c r="AO95" s="178">
        <f>AO96</f>
        <v>0</v>
      </c>
      <c r="AP95" s="178">
        <f t="shared" ref="AP95:AQ96" si="243">AP96</f>
        <v>0</v>
      </c>
      <c r="AQ95" s="178">
        <f t="shared" si="243"/>
        <v>0</v>
      </c>
      <c r="AR95" s="178">
        <f t="shared" si="94"/>
        <v>76341</v>
      </c>
      <c r="AS95" s="178">
        <f t="shared" si="18"/>
        <v>0</v>
      </c>
      <c r="AT95" s="178">
        <f t="shared" si="19"/>
        <v>0</v>
      </c>
      <c r="AU95" s="178">
        <f>AU96</f>
        <v>0</v>
      </c>
      <c r="AV95" s="178">
        <f t="shared" ref="AV95:AW96" si="244">AV96</f>
        <v>0</v>
      </c>
      <c r="AW95" s="178">
        <f t="shared" si="244"/>
        <v>0</v>
      </c>
      <c r="AX95" s="178">
        <f t="shared" si="96"/>
        <v>76341</v>
      </c>
      <c r="AY95" s="178">
        <f t="shared" si="21"/>
        <v>0</v>
      </c>
      <c r="AZ95" s="178">
        <f t="shared" si="22"/>
        <v>0</v>
      </c>
    </row>
    <row r="96" spans="1:52" ht="26.4">
      <c r="A96" s="265"/>
      <c r="B96" s="102" t="s">
        <v>41</v>
      </c>
      <c r="C96" s="35" t="s">
        <v>13</v>
      </c>
      <c r="D96" s="35" t="s">
        <v>10</v>
      </c>
      <c r="E96" s="35" t="s">
        <v>403</v>
      </c>
      <c r="F96" s="35" t="s">
        <v>404</v>
      </c>
      <c r="G96" s="36" t="s">
        <v>39</v>
      </c>
      <c r="H96" s="178"/>
      <c r="I96" s="178"/>
      <c r="J96" s="178"/>
      <c r="K96" s="178"/>
      <c r="L96" s="178"/>
      <c r="M96" s="178"/>
      <c r="N96" s="178"/>
      <c r="O96" s="178"/>
      <c r="P96" s="178"/>
      <c r="Q96" s="178">
        <f>Q97</f>
        <v>76341</v>
      </c>
      <c r="R96" s="178">
        <f t="shared" si="236"/>
        <v>0</v>
      </c>
      <c r="S96" s="178">
        <f t="shared" si="236"/>
        <v>0</v>
      </c>
      <c r="T96" s="178">
        <f t="shared" si="237"/>
        <v>76341</v>
      </c>
      <c r="U96" s="178">
        <f t="shared" si="238"/>
        <v>0</v>
      </c>
      <c r="V96" s="178">
        <f t="shared" si="239"/>
        <v>0</v>
      </c>
      <c r="W96" s="178">
        <f>W97</f>
        <v>0</v>
      </c>
      <c r="X96" s="178">
        <f t="shared" si="240"/>
        <v>0</v>
      </c>
      <c r="Y96" s="178">
        <f t="shared" si="240"/>
        <v>0</v>
      </c>
      <c r="Z96" s="178">
        <f t="shared" si="8"/>
        <v>76341</v>
      </c>
      <c r="AA96" s="178">
        <f t="shared" si="9"/>
        <v>0</v>
      </c>
      <c r="AB96" s="178">
        <f t="shared" si="10"/>
        <v>0</v>
      </c>
      <c r="AC96" s="178">
        <f>AC97</f>
        <v>0</v>
      </c>
      <c r="AD96" s="178">
        <f t="shared" si="241"/>
        <v>0</v>
      </c>
      <c r="AE96" s="178">
        <f t="shared" si="241"/>
        <v>0</v>
      </c>
      <c r="AF96" s="178">
        <f t="shared" si="11"/>
        <v>76341</v>
      </c>
      <c r="AG96" s="178">
        <f t="shared" si="12"/>
        <v>0</v>
      </c>
      <c r="AH96" s="178">
        <f t="shared" si="13"/>
        <v>0</v>
      </c>
      <c r="AI96" s="178">
        <f>AI97</f>
        <v>0</v>
      </c>
      <c r="AJ96" s="178">
        <f t="shared" si="242"/>
        <v>0</v>
      </c>
      <c r="AK96" s="178">
        <f t="shared" si="242"/>
        <v>0</v>
      </c>
      <c r="AL96" s="178">
        <f t="shared" si="14"/>
        <v>76341</v>
      </c>
      <c r="AM96" s="178">
        <f t="shared" si="15"/>
        <v>0</v>
      </c>
      <c r="AN96" s="178">
        <f t="shared" si="16"/>
        <v>0</v>
      </c>
      <c r="AO96" s="178">
        <f>AO97</f>
        <v>0</v>
      </c>
      <c r="AP96" s="178">
        <f t="shared" si="243"/>
        <v>0</v>
      </c>
      <c r="AQ96" s="178">
        <f t="shared" si="243"/>
        <v>0</v>
      </c>
      <c r="AR96" s="178">
        <f t="shared" si="94"/>
        <v>76341</v>
      </c>
      <c r="AS96" s="178">
        <f t="shared" si="18"/>
        <v>0</v>
      </c>
      <c r="AT96" s="178">
        <f t="shared" si="19"/>
        <v>0</v>
      </c>
      <c r="AU96" s="178">
        <f>AU97</f>
        <v>0</v>
      </c>
      <c r="AV96" s="178">
        <f t="shared" si="244"/>
        <v>0</v>
      </c>
      <c r="AW96" s="178">
        <f t="shared" si="244"/>
        <v>0</v>
      </c>
      <c r="AX96" s="178">
        <f t="shared" si="96"/>
        <v>76341</v>
      </c>
      <c r="AY96" s="178">
        <f t="shared" si="21"/>
        <v>0</v>
      </c>
      <c r="AZ96" s="178">
        <f t="shared" si="22"/>
        <v>0</v>
      </c>
    </row>
    <row r="97" spans="1:52">
      <c r="A97" s="265"/>
      <c r="B97" s="102" t="s">
        <v>42</v>
      </c>
      <c r="C97" s="35" t="s">
        <v>13</v>
      </c>
      <c r="D97" s="35" t="s">
        <v>10</v>
      </c>
      <c r="E97" s="35" t="s">
        <v>403</v>
      </c>
      <c r="F97" s="35" t="s">
        <v>404</v>
      </c>
      <c r="G97" s="36" t="s">
        <v>40</v>
      </c>
      <c r="H97" s="178"/>
      <c r="I97" s="178"/>
      <c r="J97" s="178"/>
      <c r="K97" s="178"/>
      <c r="L97" s="178"/>
      <c r="M97" s="178"/>
      <c r="N97" s="178"/>
      <c r="O97" s="178"/>
      <c r="P97" s="178"/>
      <c r="Q97" s="178">
        <v>76341</v>
      </c>
      <c r="R97" s="178"/>
      <c r="S97" s="178"/>
      <c r="T97" s="178">
        <f t="shared" si="237"/>
        <v>76341</v>
      </c>
      <c r="U97" s="178">
        <f t="shared" si="238"/>
        <v>0</v>
      </c>
      <c r="V97" s="178">
        <f t="shared" si="239"/>
        <v>0</v>
      </c>
      <c r="W97" s="178"/>
      <c r="X97" s="178"/>
      <c r="Y97" s="178"/>
      <c r="Z97" s="178">
        <f t="shared" si="8"/>
        <v>76341</v>
      </c>
      <c r="AA97" s="178">
        <f t="shared" si="9"/>
        <v>0</v>
      </c>
      <c r="AB97" s="178">
        <f t="shared" si="10"/>
        <v>0</v>
      </c>
      <c r="AC97" s="178"/>
      <c r="AD97" s="178"/>
      <c r="AE97" s="178"/>
      <c r="AF97" s="178">
        <f t="shared" si="11"/>
        <v>76341</v>
      </c>
      <c r="AG97" s="178">
        <f t="shared" si="12"/>
        <v>0</v>
      </c>
      <c r="AH97" s="178">
        <f t="shared" si="13"/>
        <v>0</v>
      </c>
      <c r="AI97" s="178"/>
      <c r="AJ97" s="178"/>
      <c r="AK97" s="178"/>
      <c r="AL97" s="178">
        <f t="shared" si="14"/>
        <v>76341</v>
      </c>
      <c r="AM97" s="178">
        <f t="shared" si="15"/>
        <v>0</v>
      </c>
      <c r="AN97" s="178">
        <f t="shared" si="16"/>
        <v>0</v>
      </c>
      <c r="AO97" s="178"/>
      <c r="AP97" s="178"/>
      <c r="AQ97" s="178"/>
      <c r="AR97" s="178">
        <f t="shared" si="94"/>
        <v>76341</v>
      </c>
      <c r="AS97" s="178">
        <f t="shared" si="18"/>
        <v>0</v>
      </c>
      <c r="AT97" s="178">
        <f t="shared" si="19"/>
        <v>0</v>
      </c>
      <c r="AU97" s="178"/>
      <c r="AV97" s="178"/>
      <c r="AW97" s="178"/>
      <c r="AX97" s="178">
        <f t="shared" si="96"/>
        <v>76341</v>
      </c>
      <c r="AY97" s="178">
        <f t="shared" si="21"/>
        <v>0</v>
      </c>
      <c r="AZ97" s="178">
        <f t="shared" si="22"/>
        <v>0</v>
      </c>
    </row>
    <row r="98" spans="1:52" ht="52.8">
      <c r="A98" s="265"/>
      <c r="B98" s="102" t="s">
        <v>365</v>
      </c>
      <c r="C98" s="35" t="s">
        <v>13</v>
      </c>
      <c r="D98" s="35" t="s">
        <v>10</v>
      </c>
      <c r="E98" s="35" t="s">
        <v>363</v>
      </c>
      <c r="F98" s="35" t="s">
        <v>364</v>
      </c>
      <c r="G98" s="36"/>
      <c r="H98" s="178"/>
      <c r="I98" s="178"/>
      <c r="J98" s="178"/>
      <c r="K98" s="178">
        <f>K99</f>
        <v>1598897.66</v>
      </c>
      <c r="L98" s="178">
        <f t="shared" ref="L98:M99" si="245">L99</f>
        <v>1598897.66</v>
      </c>
      <c r="M98" s="178">
        <f t="shared" si="245"/>
        <v>1932907.54</v>
      </c>
      <c r="N98" s="178">
        <f t="shared" ref="N98:N100" si="246">H98+K98</f>
        <v>1598897.66</v>
      </c>
      <c r="O98" s="178">
        <f t="shared" ref="O98:O100" si="247">I98+L98</f>
        <v>1598897.66</v>
      </c>
      <c r="P98" s="178">
        <f t="shared" ref="P98:P100" si="248">J98+M98</f>
        <v>1932907.54</v>
      </c>
      <c r="Q98" s="178">
        <f>Q99</f>
        <v>0</v>
      </c>
      <c r="R98" s="178">
        <f t="shared" ref="R98:S99" si="249">R99</f>
        <v>0</v>
      </c>
      <c r="S98" s="178">
        <f t="shared" si="249"/>
        <v>0</v>
      </c>
      <c r="T98" s="178">
        <f t="shared" si="5"/>
        <v>1598897.66</v>
      </c>
      <c r="U98" s="178">
        <f t="shared" si="6"/>
        <v>1598897.66</v>
      </c>
      <c r="V98" s="178">
        <f t="shared" si="7"/>
        <v>1932907.54</v>
      </c>
      <c r="W98" s="178">
        <f>W99</f>
        <v>0</v>
      </c>
      <c r="X98" s="178">
        <f t="shared" ref="X98:Y99" si="250">X99</f>
        <v>0</v>
      </c>
      <c r="Y98" s="178">
        <f t="shared" si="250"/>
        <v>0</v>
      </c>
      <c r="Z98" s="178">
        <f t="shared" si="8"/>
        <v>1598897.66</v>
      </c>
      <c r="AA98" s="178">
        <f t="shared" si="9"/>
        <v>1598897.66</v>
      </c>
      <c r="AB98" s="178">
        <f t="shared" si="10"/>
        <v>1932907.54</v>
      </c>
      <c r="AC98" s="178">
        <f>AC99</f>
        <v>0</v>
      </c>
      <c r="AD98" s="178">
        <f t="shared" ref="AD98:AE99" si="251">AD99</f>
        <v>0</v>
      </c>
      <c r="AE98" s="178">
        <f t="shared" si="251"/>
        <v>0</v>
      </c>
      <c r="AF98" s="178">
        <f t="shared" si="11"/>
        <v>1598897.66</v>
      </c>
      <c r="AG98" s="178">
        <f t="shared" si="12"/>
        <v>1598897.66</v>
      </c>
      <c r="AH98" s="178">
        <f t="shared" si="13"/>
        <v>1932907.54</v>
      </c>
      <c r="AI98" s="178">
        <f>AI99</f>
        <v>0</v>
      </c>
      <c r="AJ98" s="178">
        <f t="shared" ref="AJ98:AK99" si="252">AJ99</f>
        <v>0</v>
      </c>
      <c r="AK98" s="178">
        <f t="shared" si="252"/>
        <v>0</v>
      </c>
      <c r="AL98" s="178">
        <f t="shared" si="14"/>
        <v>1598897.66</v>
      </c>
      <c r="AM98" s="178">
        <f t="shared" si="15"/>
        <v>1598897.66</v>
      </c>
      <c r="AN98" s="178">
        <f t="shared" si="16"/>
        <v>1932907.54</v>
      </c>
      <c r="AO98" s="178">
        <f>AO99</f>
        <v>0</v>
      </c>
      <c r="AP98" s="178">
        <f t="shared" ref="AP98:AQ99" si="253">AP99</f>
        <v>0</v>
      </c>
      <c r="AQ98" s="178">
        <f t="shared" si="253"/>
        <v>0</v>
      </c>
      <c r="AR98" s="178">
        <f t="shared" si="94"/>
        <v>1598897.66</v>
      </c>
      <c r="AS98" s="178">
        <f t="shared" si="18"/>
        <v>1598897.66</v>
      </c>
      <c r="AT98" s="178">
        <f t="shared" si="19"/>
        <v>1932907.54</v>
      </c>
      <c r="AU98" s="178">
        <f>AU99</f>
        <v>0</v>
      </c>
      <c r="AV98" s="178">
        <f t="shared" ref="AV98:AW99" si="254">AV99</f>
        <v>0</v>
      </c>
      <c r="AW98" s="178">
        <f t="shared" si="254"/>
        <v>0</v>
      </c>
      <c r="AX98" s="178">
        <f t="shared" si="96"/>
        <v>1598897.66</v>
      </c>
      <c r="AY98" s="178">
        <f t="shared" si="21"/>
        <v>1598897.66</v>
      </c>
      <c r="AZ98" s="178">
        <f t="shared" si="22"/>
        <v>1932907.54</v>
      </c>
    </row>
    <row r="99" spans="1:52" ht="26.4">
      <c r="A99" s="265"/>
      <c r="B99" s="74" t="s">
        <v>41</v>
      </c>
      <c r="C99" s="35" t="s">
        <v>13</v>
      </c>
      <c r="D99" s="35" t="s">
        <v>10</v>
      </c>
      <c r="E99" s="35" t="s">
        <v>363</v>
      </c>
      <c r="F99" s="35" t="s">
        <v>364</v>
      </c>
      <c r="G99" s="36" t="s">
        <v>39</v>
      </c>
      <c r="H99" s="178"/>
      <c r="I99" s="178"/>
      <c r="J99" s="178"/>
      <c r="K99" s="178">
        <f>K100</f>
        <v>1598897.66</v>
      </c>
      <c r="L99" s="178">
        <f t="shared" si="245"/>
        <v>1598897.66</v>
      </c>
      <c r="M99" s="178">
        <f t="shared" si="245"/>
        <v>1932907.54</v>
      </c>
      <c r="N99" s="178">
        <f t="shared" si="246"/>
        <v>1598897.66</v>
      </c>
      <c r="O99" s="178">
        <f t="shared" si="247"/>
        <v>1598897.66</v>
      </c>
      <c r="P99" s="178">
        <f t="shared" si="248"/>
        <v>1932907.54</v>
      </c>
      <c r="Q99" s="178">
        <f>Q100</f>
        <v>0</v>
      </c>
      <c r="R99" s="178">
        <f t="shared" si="249"/>
        <v>0</v>
      </c>
      <c r="S99" s="178">
        <f t="shared" si="249"/>
        <v>0</v>
      </c>
      <c r="T99" s="178">
        <f t="shared" si="5"/>
        <v>1598897.66</v>
      </c>
      <c r="U99" s="178">
        <f t="shared" si="6"/>
        <v>1598897.66</v>
      </c>
      <c r="V99" s="178">
        <f t="shared" si="7"/>
        <v>1932907.54</v>
      </c>
      <c r="W99" s="178">
        <f>W100</f>
        <v>0</v>
      </c>
      <c r="X99" s="178">
        <f t="shared" si="250"/>
        <v>0</v>
      </c>
      <c r="Y99" s="178">
        <f t="shared" si="250"/>
        <v>0</v>
      </c>
      <c r="Z99" s="178">
        <f t="shared" si="8"/>
        <v>1598897.66</v>
      </c>
      <c r="AA99" s="178">
        <f t="shared" si="9"/>
        <v>1598897.66</v>
      </c>
      <c r="AB99" s="178">
        <f t="shared" si="10"/>
        <v>1932907.54</v>
      </c>
      <c r="AC99" s="178">
        <f>AC100</f>
        <v>0</v>
      </c>
      <c r="AD99" s="178">
        <f t="shared" si="251"/>
        <v>0</v>
      </c>
      <c r="AE99" s="178">
        <f t="shared" si="251"/>
        <v>0</v>
      </c>
      <c r="AF99" s="178">
        <f t="shared" si="11"/>
        <v>1598897.66</v>
      </c>
      <c r="AG99" s="178">
        <f t="shared" si="12"/>
        <v>1598897.66</v>
      </c>
      <c r="AH99" s="178">
        <f t="shared" si="13"/>
        <v>1932907.54</v>
      </c>
      <c r="AI99" s="178">
        <f>AI100</f>
        <v>0</v>
      </c>
      <c r="AJ99" s="178">
        <f t="shared" si="252"/>
        <v>0</v>
      </c>
      <c r="AK99" s="178">
        <f t="shared" si="252"/>
        <v>0</v>
      </c>
      <c r="AL99" s="178">
        <f t="shared" si="14"/>
        <v>1598897.66</v>
      </c>
      <c r="AM99" s="178">
        <f t="shared" si="15"/>
        <v>1598897.66</v>
      </c>
      <c r="AN99" s="178">
        <f t="shared" si="16"/>
        <v>1932907.54</v>
      </c>
      <c r="AO99" s="178">
        <f>AO100</f>
        <v>0</v>
      </c>
      <c r="AP99" s="178">
        <f t="shared" si="253"/>
        <v>0</v>
      </c>
      <c r="AQ99" s="178">
        <f t="shared" si="253"/>
        <v>0</v>
      </c>
      <c r="AR99" s="178">
        <f t="shared" si="94"/>
        <v>1598897.66</v>
      </c>
      <c r="AS99" s="178">
        <f t="shared" si="18"/>
        <v>1598897.66</v>
      </c>
      <c r="AT99" s="178">
        <f t="shared" si="19"/>
        <v>1932907.54</v>
      </c>
      <c r="AU99" s="178">
        <f>AU100</f>
        <v>0</v>
      </c>
      <c r="AV99" s="178">
        <f t="shared" si="254"/>
        <v>0</v>
      </c>
      <c r="AW99" s="178">
        <f t="shared" si="254"/>
        <v>0</v>
      </c>
      <c r="AX99" s="178">
        <f t="shared" si="96"/>
        <v>1598897.66</v>
      </c>
      <c r="AY99" s="178">
        <f t="shared" si="21"/>
        <v>1598897.66</v>
      </c>
      <c r="AZ99" s="178">
        <f t="shared" si="22"/>
        <v>1932907.54</v>
      </c>
    </row>
    <row r="100" spans="1:52">
      <c r="A100" s="265"/>
      <c r="B100" s="102" t="s">
        <v>42</v>
      </c>
      <c r="C100" s="35" t="s">
        <v>13</v>
      </c>
      <c r="D100" s="35" t="s">
        <v>10</v>
      </c>
      <c r="E100" s="35" t="s">
        <v>363</v>
      </c>
      <c r="F100" s="35" t="s">
        <v>364</v>
      </c>
      <c r="G100" s="36" t="s">
        <v>40</v>
      </c>
      <c r="H100" s="178"/>
      <c r="I100" s="178"/>
      <c r="J100" s="178"/>
      <c r="K100" s="61">
        <v>1598897.66</v>
      </c>
      <c r="L100" s="61">
        <v>1598897.66</v>
      </c>
      <c r="M100" s="61">
        <v>1932907.54</v>
      </c>
      <c r="N100" s="178">
        <f t="shared" si="246"/>
        <v>1598897.66</v>
      </c>
      <c r="O100" s="178">
        <f t="shared" si="247"/>
        <v>1598897.66</v>
      </c>
      <c r="P100" s="178">
        <f t="shared" si="248"/>
        <v>1932907.54</v>
      </c>
      <c r="Q100" s="61"/>
      <c r="R100" s="61"/>
      <c r="S100" s="61"/>
      <c r="T100" s="178">
        <f t="shared" si="5"/>
        <v>1598897.66</v>
      </c>
      <c r="U100" s="178">
        <f t="shared" si="6"/>
        <v>1598897.66</v>
      </c>
      <c r="V100" s="178">
        <f t="shared" si="7"/>
        <v>1932907.54</v>
      </c>
      <c r="W100" s="61"/>
      <c r="X100" s="61"/>
      <c r="Y100" s="61"/>
      <c r="Z100" s="178">
        <f t="shared" si="8"/>
        <v>1598897.66</v>
      </c>
      <c r="AA100" s="178">
        <f t="shared" si="9"/>
        <v>1598897.66</v>
      </c>
      <c r="AB100" s="178">
        <f t="shared" si="10"/>
        <v>1932907.54</v>
      </c>
      <c r="AC100" s="61"/>
      <c r="AD100" s="61"/>
      <c r="AE100" s="61"/>
      <c r="AF100" s="178">
        <f t="shared" si="11"/>
        <v>1598897.66</v>
      </c>
      <c r="AG100" s="178">
        <f t="shared" si="12"/>
        <v>1598897.66</v>
      </c>
      <c r="AH100" s="178">
        <f t="shared" si="13"/>
        <v>1932907.54</v>
      </c>
      <c r="AI100" s="61"/>
      <c r="AJ100" s="61"/>
      <c r="AK100" s="61"/>
      <c r="AL100" s="178">
        <f t="shared" si="14"/>
        <v>1598897.66</v>
      </c>
      <c r="AM100" s="178">
        <f t="shared" si="15"/>
        <v>1598897.66</v>
      </c>
      <c r="AN100" s="178">
        <f t="shared" si="16"/>
        <v>1932907.54</v>
      </c>
      <c r="AO100" s="61"/>
      <c r="AP100" s="61"/>
      <c r="AQ100" s="61"/>
      <c r="AR100" s="178">
        <f t="shared" si="94"/>
        <v>1598897.66</v>
      </c>
      <c r="AS100" s="178">
        <f t="shared" si="18"/>
        <v>1598897.66</v>
      </c>
      <c r="AT100" s="178">
        <f t="shared" si="19"/>
        <v>1932907.54</v>
      </c>
      <c r="AU100" s="61"/>
      <c r="AV100" s="61"/>
      <c r="AW100" s="61"/>
      <c r="AX100" s="178">
        <f t="shared" si="96"/>
        <v>1598897.66</v>
      </c>
      <c r="AY100" s="178">
        <f t="shared" si="21"/>
        <v>1598897.66</v>
      </c>
      <c r="AZ100" s="178">
        <f t="shared" si="22"/>
        <v>1932907.54</v>
      </c>
    </row>
    <row r="101" spans="1:52" ht="92.4">
      <c r="A101" s="265"/>
      <c r="B101" s="102" t="s">
        <v>468</v>
      </c>
      <c r="C101" s="35" t="s">
        <v>13</v>
      </c>
      <c r="D101" s="35" t="s">
        <v>10</v>
      </c>
      <c r="E101" s="35" t="s">
        <v>100</v>
      </c>
      <c r="F101" s="35" t="s">
        <v>469</v>
      </c>
      <c r="G101" s="101"/>
      <c r="H101" s="178"/>
      <c r="I101" s="178"/>
      <c r="J101" s="178"/>
      <c r="K101" s="61"/>
      <c r="L101" s="61"/>
      <c r="M101" s="61"/>
      <c r="N101" s="178"/>
      <c r="O101" s="178"/>
      <c r="P101" s="178"/>
      <c r="Q101" s="61"/>
      <c r="R101" s="61"/>
      <c r="S101" s="61"/>
      <c r="T101" s="178"/>
      <c r="U101" s="178"/>
      <c r="V101" s="178"/>
      <c r="W101" s="61"/>
      <c r="X101" s="61"/>
      <c r="Y101" s="61"/>
      <c r="Z101" s="178"/>
      <c r="AA101" s="178"/>
      <c r="AB101" s="178"/>
      <c r="AC101" s="61"/>
      <c r="AD101" s="61"/>
      <c r="AE101" s="61"/>
      <c r="AF101" s="178"/>
      <c r="AG101" s="178"/>
      <c r="AH101" s="178"/>
      <c r="AI101" s="61">
        <f>AI102</f>
        <v>230400</v>
      </c>
      <c r="AJ101" s="61"/>
      <c r="AK101" s="61"/>
      <c r="AL101" s="178">
        <f t="shared" si="14"/>
        <v>230400</v>
      </c>
      <c r="AM101" s="178">
        <f t="shared" si="15"/>
        <v>0</v>
      </c>
      <c r="AN101" s="178">
        <f t="shared" si="16"/>
        <v>0</v>
      </c>
      <c r="AO101" s="61">
        <f>AO102</f>
        <v>0</v>
      </c>
      <c r="AP101" s="61"/>
      <c r="AQ101" s="61"/>
      <c r="AR101" s="178">
        <f t="shared" si="94"/>
        <v>230400</v>
      </c>
      <c r="AS101" s="178">
        <f t="shared" si="18"/>
        <v>0</v>
      </c>
      <c r="AT101" s="178">
        <f t="shared" si="19"/>
        <v>0</v>
      </c>
      <c r="AU101" s="61">
        <f>AU102</f>
        <v>0</v>
      </c>
      <c r="AV101" s="61"/>
      <c r="AW101" s="61"/>
      <c r="AX101" s="178">
        <f t="shared" si="96"/>
        <v>230400</v>
      </c>
      <c r="AY101" s="178">
        <f t="shared" si="21"/>
        <v>0</v>
      </c>
      <c r="AZ101" s="178">
        <f t="shared" si="22"/>
        <v>0</v>
      </c>
    </row>
    <row r="102" spans="1:52" ht="26.4">
      <c r="A102" s="265"/>
      <c r="B102" s="74" t="s">
        <v>41</v>
      </c>
      <c r="C102" s="35" t="s">
        <v>13</v>
      </c>
      <c r="D102" s="35" t="s">
        <v>10</v>
      </c>
      <c r="E102" s="35" t="s">
        <v>100</v>
      </c>
      <c r="F102" s="35" t="s">
        <v>469</v>
      </c>
      <c r="G102" s="101" t="s">
        <v>39</v>
      </c>
      <c r="H102" s="178"/>
      <c r="I102" s="178"/>
      <c r="J102" s="178"/>
      <c r="K102" s="61"/>
      <c r="L102" s="61"/>
      <c r="M102" s="61"/>
      <c r="N102" s="178"/>
      <c r="O102" s="178"/>
      <c r="P102" s="178"/>
      <c r="Q102" s="61"/>
      <c r="R102" s="61"/>
      <c r="S102" s="61"/>
      <c r="T102" s="178"/>
      <c r="U102" s="178"/>
      <c r="V102" s="178"/>
      <c r="W102" s="61"/>
      <c r="X102" s="61"/>
      <c r="Y102" s="61"/>
      <c r="Z102" s="178"/>
      <c r="AA102" s="178"/>
      <c r="AB102" s="178"/>
      <c r="AC102" s="61"/>
      <c r="AD102" s="61"/>
      <c r="AE102" s="61"/>
      <c r="AF102" s="178"/>
      <c r="AG102" s="178"/>
      <c r="AH102" s="178"/>
      <c r="AI102" s="61">
        <f>AI103</f>
        <v>230400</v>
      </c>
      <c r="AJ102" s="61"/>
      <c r="AK102" s="61"/>
      <c r="AL102" s="178">
        <f t="shared" si="14"/>
        <v>230400</v>
      </c>
      <c r="AM102" s="178">
        <f t="shared" si="15"/>
        <v>0</v>
      </c>
      <c r="AN102" s="178">
        <f t="shared" si="16"/>
        <v>0</v>
      </c>
      <c r="AO102" s="61">
        <f>AO103</f>
        <v>0</v>
      </c>
      <c r="AP102" s="61"/>
      <c r="AQ102" s="61"/>
      <c r="AR102" s="178">
        <f t="shared" si="94"/>
        <v>230400</v>
      </c>
      <c r="AS102" s="178">
        <f t="shared" si="18"/>
        <v>0</v>
      </c>
      <c r="AT102" s="178">
        <f t="shared" si="19"/>
        <v>0</v>
      </c>
      <c r="AU102" s="61">
        <f>AU103</f>
        <v>0</v>
      </c>
      <c r="AV102" s="61"/>
      <c r="AW102" s="61"/>
      <c r="AX102" s="178">
        <f t="shared" si="96"/>
        <v>230400</v>
      </c>
      <c r="AY102" s="178">
        <f t="shared" si="21"/>
        <v>0</v>
      </c>
      <c r="AZ102" s="178">
        <f t="shared" si="22"/>
        <v>0</v>
      </c>
    </row>
    <row r="103" spans="1:52">
      <c r="A103" s="265"/>
      <c r="B103" s="102" t="s">
        <v>42</v>
      </c>
      <c r="C103" s="35" t="s">
        <v>13</v>
      </c>
      <c r="D103" s="35" t="s">
        <v>10</v>
      </c>
      <c r="E103" s="35" t="s">
        <v>100</v>
      </c>
      <c r="F103" s="35" t="s">
        <v>469</v>
      </c>
      <c r="G103" s="101" t="s">
        <v>40</v>
      </c>
      <c r="H103" s="178"/>
      <c r="I103" s="178"/>
      <c r="J103" s="178"/>
      <c r="K103" s="61"/>
      <c r="L103" s="61"/>
      <c r="M103" s="61"/>
      <c r="N103" s="178"/>
      <c r="O103" s="178"/>
      <c r="P103" s="178"/>
      <c r="Q103" s="61"/>
      <c r="R103" s="61"/>
      <c r="S103" s="61"/>
      <c r="T103" s="178"/>
      <c r="U103" s="178"/>
      <c r="V103" s="178"/>
      <c r="W103" s="61"/>
      <c r="X103" s="61"/>
      <c r="Y103" s="61"/>
      <c r="Z103" s="178"/>
      <c r="AA103" s="178"/>
      <c r="AB103" s="178"/>
      <c r="AC103" s="61"/>
      <c r="AD103" s="61"/>
      <c r="AE103" s="61"/>
      <c r="AF103" s="178"/>
      <c r="AG103" s="178"/>
      <c r="AH103" s="178"/>
      <c r="AI103" s="61">
        <v>230400</v>
      </c>
      <c r="AJ103" s="61"/>
      <c r="AK103" s="61"/>
      <c r="AL103" s="178">
        <f t="shared" si="14"/>
        <v>230400</v>
      </c>
      <c r="AM103" s="178">
        <f t="shared" si="15"/>
        <v>0</v>
      </c>
      <c r="AN103" s="178">
        <f t="shared" si="16"/>
        <v>0</v>
      </c>
      <c r="AO103" s="61"/>
      <c r="AP103" s="61"/>
      <c r="AQ103" s="61"/>
      <c r="AR103" s="178">
        <f t="shared" si="94"/>
        <v>230400</v>
      </c>
      <c r="AS103" s="178">
        <f t="shared" si="18"/>
        <v>0</v>
      </c>
      <c r="AT103" s="178">
        <f t="shared" si="19"/>
        <v>0</v>
      </c>
      <c r="AU103" s="61"/>
      <c r="AV103" s="61"/>
      <c r="AW103" s="61"/>
      <c r="AX103" s="178">
        <f t="shared" si="96"/>
        <v>230400</v>
      </c>
      <c r="AY103" s="178">
        <f t="shared" si="21"/>
        <v>0</v>
      </c>
      <c r="AZ103" s="178">
        <f t="shared" si="22"/>
        <v>0</v>
      </c>
    </row>
    <row r="104" spans="1:52" ht="39.6">
      <c r="A104" s="265"/>
      <c r="B104" s="102" t="s">
        <v>434</v>
      </c>
      <c r="C104" s="35" t="s">
        <v>13</v>
      </c>
      <c r="D104" s="35" t="s">
        <v>10</v>
      </c>
      <c r="E104" s="35" t="s">
        <v>432</v>
      </c>
      <c r="F104" s="35" t="s">
        <v>433</v>
      </c>
      <c r="G104" s="36"/>
      <c r="H104" s="178"/>
      <c r="I104" s="178"/>
      <c r="J104" s="178"/>
      <c r="K104" s="61"/>
      <c r="L104" s="61"/>
      <c r="M104" s="61"/>
      <c r="N104" s="178"/>
      <c r="O104" s="178"/>
      <c r="P104" s="178"/>
      <c r="Q104" s="61"/>
      <c r="R104" s="61"/>
      <c r="S104" s="61"/>
      <c r="T104" s="178"/>
      <c r="U104" s="178"/>
      <c r="V104" s="178"/>
      <c r="W104" s="61">
        <f>W105</f>
        <v>1220000</v>
      </c>
      <c r="X104" s="61">
        <f t="shared" ref="X104:Y105" si="255">X105</f>
        <v>0</v>
      </c>
      <c r="Y104" s="61">
        <f t="shared" si="255"/>
        <v>0</v>
      </c>
      <c r="Z104" s="178">
        <f t="shared" ref="Z104:Z106" si="256">T104+W104</f>
        <v>1220000</v>
      </c>
      <c r="AA104" s="178">
        <f t="shared" ref="AA104:AA106" si="257">U104+X104</f>
        <v>0</v>
      </c>
      <c r="AB104" s="178">
        <f t="shared" ref="AB104:AB106" si="258">V104+Y104</f>
        <v>0</v>
      </c>
      <c r="AC104" s="61">
        <f>AC105</f>
        <v>0</v>
      </c>
      <c r="AD104" s="61">
        <f t="shared" ref="AD104:AE105" si="259">AD105</f>
        <v>0</v>
      </c>
      <c r="AE104" s="61">
        <f t="shared" si="259"/>
        <v>0</v>
      </c>
      <c r="AF104" s="178">
        <f t="shared" si="11"/>
        <v>1220000</v>
      </c>
      <c r="AG104" s="178">
        <f t="shared" si="12"/>
        <v>0</v>
      </c>
      <c r="AH104" s="178">
        <f t="shared" si="13"/>
        <v>0</v>
      </c>
      <c r="AI104" s="61">
        <f>AI105</f>
        <v>0</v>
      </c>
      <c r="AJ104" s="61">
        <f t="shared" ref="AJ104:AK105" si="260">AJ105</f>
        <v>0</v>
      </c>
      <c r="AK104" s="61">
        <f t="shared" si="260"/>
        <v>0</v>
      </c>
      <c r="AL104" s="178">
        <f t="shared" si="14"/>
        <v>1220000</v>
      </c>
      <c r="AM104" s="178">
        <f t="shared" si="15"/>
        <v>0</v>
      </c>
      <c r="AN104" s="178">
        <f t="shared" si="16"/>
        <v>0</v>
      </c>
      <c r="AO104" s="61">
        <f>AO105</f>
        <v>0</v>
      </c>
      <c r="AP104" s="61">
        <f t="shared" ref="AP104:AQ105" si="261">AP105</f>
        <v>0</v>
      </c>
      <c r="AQ104" s="61">
        <f t="shared" si="261"/>
        <v>0</v>
      </c>
      <c r="AR104" s="178">
        <f t="shared" si="94"/>
        <v>1220000</v>
      </c>
      <c r="AS104" s="178">
        <f t="shared" si="18"/>
        <v>0</v>
      </c>
      <c r="AT104" s="178">
        <f t="shared" si="19"/>
        <v>0</v>
      </c>
      <c r="AU104" s="61">
        <f>AU105</f>
        <v>0</v>
      </c>
      <c r="AV104" s="61">
        <f t="shared" ref="AV104:AW105" si="262">AV105</f>
        <v>0</v>
      </c>
      <c r="AW104" s="61">
        <f t="shared" si="262"/>
        <v>0</v>
      </c>
      <c r="AX104" s="178">
        <f t="shared" si="96"/>
        <v>1220000</v>
      </c>
      <c r="AY104" s="178">
        <f t="shared" si="21"/>
        <v>0</v>
      </c>
      <c r="AZ104" s="178">
        <f t="shared" si="22"/>
        <v>0</v>
      </c>
    </row>
    <row r="105" spans="1:52" ht="26.4">
      <c r="A105" s="265"/>
      <c r="B105" s="74" t="s">
        <v>41</v>
      </c>
      <c r="C105" s="35" t="s">
        <v>13</v>
      </c>
      <c r="D105" s="35" t="s">
        <v>10</v>
      </c>
      <c r="E105" s="35" t="s">
        <v>432</v>
      </c>
      <c r="F105" s="35" t="s">
        <v>433</v>
      </c>
      <c r="G105" s="36" t="s">
        <v>39</v>
      </c>
      <c r="H105" s="178"/>
      <c r="I105" s="178"/>
      <c r="J105" s="178"/>
      <c r="K105" s="61"/>
      <c r="L105" s="61"/>
      <c r="M105" s="61"/>
      <c r="N105" s="178"/>
      <c r="O105" s="178"/>
      <c r="P105" s="178"/>
      <c r="Q105" s="61"/>
      <c r="R105" s="61"/>
      <c r="S105" s="61"/>
      <c r="T105" s="178"/>
      <c r="U105" s="178"/>
      <c r="V105" s="178"/>
      <c r="W105" s="61">
        <f>W106</f>
        <v>1220000</v>
      </c>
      <c r="X105" s="61">
        <f t="shared" si="255"/>
        <v>0</v>
      </c>
      <c r="Y105" s="61">
        <f t="shared" si="255"/>
        <v>0</v>
      </c>
      <c r="Z105" s="178">
        <f t="shared" si="256"/>
        <v>1220000</v>
      </c>
      <c r="AA105" s="178">
        <f t="shared" si="257"/>
        <v>0</v>
      </c>
      <c r="AB105" s="178">
        <f t="shared" si="258"/>
        <v>0</v>
      </c>
      <c r="AC105" s="61">
        <f>AC106</f>
        <v>0</v>
      </c>
      <c r="AD105" s="61">
        <f t="shared" si="259"/>
        <v>0</v>
      </c>
      <c r="AE105" s="61">
        <f t="shared" si="259"/>
        <v>0</v>
      </c>
      <c r="AF105" s="178">
        <f t="shared" si="11"/>
        <v>1220000</v>
      </c>
      <c r="AG105" s="178">
        <f t="shared" si="12"/>
        <v>0</v>
      </c>
      <c r="AH105" s="178">
        <f t="shared" si="13"/>
        <v>0</v>
      </c>
      <c r="AI105" s="61">
        <f>AI106</f>
        <v>0</v>
      </c>
      <c r="AJ105" s="61">
        <f t="shared" si="260"/>
        <v>0</v>
      </c>
      <c r="AK105" s="61">
        <f t="shared" si="260"/>
        <v>0</v>
      </c>
      <c r="AL105" s="178">
        <f t="shared" si="14"/>
        <v>1220000</v>
      </c>
      <c r="AM105" s="178">
        <f t="shared" si="15"/>
        <v>0</v>
      </c>
      <c r="AN105" s="178">
        <f t="shared" si="16"/>
        <v>0</v>
      </c>
      <c r="AO105" s="61">
        <f>AO106</f>
        <v>0</v>
      </c>
      <c r="AP105" s="61">
        <f t="shared" si="261"/>
        <v>0</v>
      </c>
      <c r="AQ105" s="61">
        <f t="shared" si="261"/>
        <v>0</v>
      </c>
      <c r="AR105" s="178">
        <f t="shared" si="94"/>
        <v>1220000</v>
      </c>
      <c r="AS105" s="178">
        <f t="shared" si="18"/>
        <v>0</v>
      </c>
      <c r="AT105" s="178">
        <f t="shared" si="19"/>
        <v>0</v>
      </c>
      <c r="AU105" s="61">
        <f>AU106</f>
        <v>0</v>
      </c>
      <c r="AV105" s="61">
        <f t="shared" si="262"/>
        <v>0</v>
      </c>
      <c r="AW105" s="61">
        <f t="shared" si="262"/>
        <v>0</v>
      </c>
      <c r="AX105" s="178">
        <f t="shared" si="96"/>
        <v>1220000</v>
      </c>
      <c r="AY105" s="178">
        <f t="shared" si="21"/>
        <v>0</v>
      </c>
      <c r="AZ105" s="178">
        <f t="shared" si="22"/>
        <v>0</v>
      </c>
    </row>
    <row r="106" spans="1:52">
      <c r="A106" s="267"/>
      <c r="B106" s="102" t="s">
        <v>42</v>
      </c>
      <c r="C106" s="35" t="s">
        <v>13</v>
      </c>
      <c r="D106" s="35" t="s">
        <v>10</v>
      </c>
      <c r="E106" s="35" t="s">
        <v>432</v>
      </c>
      <c r="F106" s="35" t="s">
        <v>433</v>
      </c>
      <c r="G106" s="36" t="s">
        <v>40</v>
      </c>
      <c r="H106" s="178"/>
      <c r="I106" s="178"/>
      <c r="J106" s="178"/>
      <c r="K106" s="61"/>
      <c r="L106" s="61"/>
      <c r="M106" s="61"/>
      <c r="N106" s="178"/>
      <c r="O106" s="178"/>
      <c r="P106" s="178"/>
      <c r="Q106" s="61"/>
      <c r="R106" s="61"/>
      <c r="S106" s="61"/>
      <c r="T106" s="178"/>
      <c r="U106" s="178"/>
      <c r="V106" s="178"/>
      <c r="W106" s="61">
        <v>1220000</v>
      </c>
      <c r="X106" s="61"/>
      <c r="Y106" s="61"/>
      <c r="Z106" s="178">
        <f t="shared" si="256"/>
        <v>1220000</v>
      </c>
      <c r="AA106" s="178">
        <f t="shared" si="257"/>
        <v>0</v>
      </c>
      <c r="AB106" s="178">
        <f t="shared" si="258"/>
        <v>0</v>
      </c>
      <c r="AC106" s="61"/>
      <c r="AD106" s="61"/>
      <c r="AE106" s="61"/>
      <c r="AF106" s="178">
        <f t="shared" si="11"/>
        <v>1220000</v>
      </c>
      <c r="AG106" s="178">
        <f t="shared" si="12"/>
        <v>0</v>
      </c>
      <c r="AH106" s="178">
        <f t="shared" si="13"/>
        <v>0</v>
      </c>
      <c r="AI106" s="61"/>
      <c r="AJ106" s="61"/>
      <c r="AK106" s="61"/>
      <c r="AL106" s="178">
        <f t="shared" si="14"/>
        <v>1220000</v>
      </c>
      <c r="AM106" s="178">
        <f t="shared" si="15"/>
        <v>0</v>
      </c>
      <c r="AN106" s="178">
        <f t="shared" si="16"/>
        <v>0</v>
      </c>
      <c r="AO106" s="61"/>
      <c r="AP106" s="61"/>
      <c r="AQ106" s="61"/>
      <c r="AR106" s="178">
        <f t="shared" si="94"/>
        <v>1220000</v>
      </c>
      <c r="AS106" s="178">
        <f t="shared" si="18"/>
        <v>0</v>
      </c>
      <c r="AT106" s="178">
        <f t="shared" si="19"/>
        <v>0</v>
      </c>
      <c r="AU106" s="61"/>
      <c r="AV106" s="61"/>
      <c r="AW106" s="61"/>
      <c r="AX106" s="178">
        <f t="shared" si="96"/>
        <v>1220000</v>
      </c>
      <c r="AY106" s="178">
        <f t="shared" si="21"/>
        <v>0</v>
      </c>
      <c r="AZ106" s="178">
        <f t="shared" si="22"/>
        <v>0</v>
      </c>
    </row>
    <row r="107" spans="1:52" ht="25.5" customHeight="1">
      <c r="A107" s="230" t="s">
        <v>25</v>
      </c>
      <c r="B107" s="81" t="s">
        <v>91</v>
      </c>
      <c r="C107" s="6" t="s">
        <v>13</v>
      </c>
      <c r="D107" s="6" t="s">
        <v>14</v>
      </c>
      <c r="E107" s="6" t="s">
        <v>100</v>
      </c>
      <c r="F107" s="6" t="s">
        <v>101</v>
      </c>
      <c r="G107" s="17"/>
      <c r="H107" s="58">
        <f>+H115+H124+H108+H127+H130</f>
        <v>22767451</v>
      </c>
      <c r="I107" s="58">
        <f t="shared" ref="I107:J107" si="263">+I115+I124+I108+I127+I130</f>
        <v>23448795.66</v>
      </c>
      <c r="J107" s="58">
        <f t="shared" si="263"/>
        <v>23872661.300000001</v>
      </c>
      <c r="K107" s="58">
        <f t="shared" ref="K107:M107" si="264">+K115+K124+K108+K127+K130</f>
        <v>0</v>
      </c>
      <c r="L107" s="58">
        <f t="shared" si="264"/>
        <v>0</v>
      </c>
      <c r="M107" s="58">
        <f t="shared" si="264"/>
        <v>0</v>
      </c>
      <c r="N107" s="58">
        <f t="shared" si="2"/>
        <v>22767451</v>
      </c>
      <c r="O107" s="58">
        <f t="shared" si="3"/>
        <v>23448795.66</v>
      </c>
      <c r="P107" s="58">
        <f t="shared" si="4"/>
        <v>23872661.300000001</v>
      </c>
      <c r="Q107" s="58">
        <f>+Q115+Q124+Q108+Q127+Q130+Q136+Q118+Q121</f>
        <v>201779.64</v>
      </c>
      <c r="R107" s="58">
        <f t="shared" ref="R107:S107" si="265">+R115+R124+R108+R127+R130+R136+R118+R121</f>
        <v>0</v>
      </c>
      <c r="S107" s="58">
        <f t="shared" si="265"/>
        <v>0</v>
      </c>
      <c r="T107" s="58">
        <f t="shared" si="5"/>
        <v>22969230.640000001</v>
      </c>
      <c r="U107" s="58">
        <f t="shared" si="6"/>
        <v>23448795.66</v>
      </c>
      <c r="V107" s="58">
        <f t="shared" si="7"/>
        <v>23872661.300000001</v>
      </c>
      <c r="W107" s="58">
        <f>+W115+W124+W108+W127+W130+W136+W118+W121+W133</f>
        <v>13191.74</v>
      </c>
      <c r="X107" s="58">
        <f t="shared" ref="X107:Y107" si="266">+X115+X124+X108+X127+X130+X136+X118+X121+X133</f>
        <v>0</v>
      </c>
      <c r="Y107" s="58">
        <f t="shared" si="266"/>
        <v>648872</v>
      </c>
      <c r="Z107" s="58">
        <f t="shared" si="8"/>
        <v>22982422.379999999</v>
      </c>
      <c r="AA107" s="58">
        <f t="shared" si="9"/>
        <v>23448795.66</v>
      </c>
      <c r="AB107" s="58">
        <f t="shared" si="10"/>
        <v>24521533.300000001</v>
      </c>
      <c r="AC107" s="58">
        <f>+AC115+AC124+AC108+AC127+AC130+AC136+AC118+AC121+AC133</f>
        <v>428089</v>
      </c>
      <c r="AD107" s="58">
        <f t="shared" ref="AD107:AE107" si="267">+AD115+AD124+AD108+AD127+AD130+AD136+AD118+AD121+AD133</f>
        <v>0</v>
      </c>
      <c r="AE107" s="58">
        <f t="shared" si="267"/>
        <v>0</v>
      </c>
      <c r="AF107" s="58">
        <f t="shared" si="11"/>
        <v>23410511.379999999</v>
      </c>
      <c r="AG107" s="58">
        <f t="shared" si="12"/>
        <v>23448795.66</v>
      </c>
      <c r="AH107" s="58">
        <f t="shared" si="13"/>
        <v>24521533.300000001</v>
      </c>
      <c r="AI107" s="58">
        <f>+AI115+AI124+AI108+AI127+AI130+AI136+AI118+AI121+AI133</f>
        <v>83314.2</v>
      </c>
      <c r="AJ107" s="58">
        <f t="shared" ref="AJ107:AK107" si="268">+AJ115+AJ124+AJ108+AJ127+AJ130+AJ136+AJ118+AJ121+AJ133</f>
        <v>0</v>
      </c>
      <c r="AK107" s="58">
        <f t="shared" si="268"/>
        <v>0</v>
      </c>
      <c r="AL107" s="58">
        <f t="shared" si="14"/>
        <v>23493825.579999998</v>
      </c>
      <c r="AM107" s="58">
        <f t="shared" si="15"/>
        <v>23448795.66</v>
      </c>
      <c r="AN107" s="58">
        <f t="shared" si="16"/>
        <v>24521533.300000001</v>
      </c>
      <c r="AO107" s="58">
        <f>+AO115+AO124+AO108+AO127+AO130+AO136+AO118+AO121+AO133</f>
        <v>315495.45999999996</v>
      </c>
      <c r="AP107" s="58">
        <f t="shared" ref="AP107:AQ107" si="269">+AP115+AP124+AP108+AP127+AP130+AP136+AP118+AP121+AP133</f>
        <v>0</v>
      </c>
      <c r="AQ107" s="58">
        <f t="shared" si="269"/>
        <v>0</v>
      </c>
      <c r="AR107" s="58">
        <f t="shared" si="94"/>
        <v>23809321.039999999</v>
      </c>
      <c r="AS107" s="58">
        <f t="shared" si="18"/>
        <v>23448795.66</v>
      </c>
      <c r="AT107" s="58">
        <f t="shared" si="19"/>
        <v>24521533.300000001</v>
      </c>
      <c r="AU107" s="58">
        <f>+AU115+AU124+AU108+AU127+AU130+AU136+AU118+AU121+AU133</f>
        <v>653846.22</v>
      </c>
      <c r="AV107" s="58">
        <f t="shared" ref="AV107:AW107" si="270">+AV115+AV124+AV108+AV127+AV130+AV136+AV118+AV121+AV133</f>
        <v>0</v>
      </c>
      <c r="AW107" s="58">
        <f t="shared" si="270"/>
        <v>0</v>
      </c>
      <c r="AX107" s="58">
        <f t="shared" si="96"/>
        <v>24463167.259999998</v>
      </c>
      <c r="AY107" s="58">
        <f t="shared" si="21"/>
        <v>23448795.66</v>
      </c>
      <c r="AZ107" s="58">
        <f t="shared" si="22"/>
        <v>24521533.300000001</v>
      </c>
    </row>
    <row r="108" spans="1:52" ht="25.5" customHeight="1">
      <c r="A108" s="264"/>
      <c r="B108" s="82" t="s">
        <v>174</v>
      </c>
      <c r="C108" s="35" t="s">
        <v>13</v>
      </c>
      <c r="D108" s="35" t="s">
        <v>14</v>
      </c>
      <c r="E108" s="35" t="s">
        <v>100</v>
      </c>
      <c r="F108" s="35" t="s">
        <v>171</v>
      </c>
      <c r="G108" s="36"/>
      <c r="H108" s="61">
        <f>H109+H113</f>
        <v>3058090</v>
      </c>
      <c r="I108" s="61">
        <f t="shared" ref="I108:J108" si="271">I109+I113</f>
        <v>3088150</v>
      </c>
      <c r="J108" s="61">
        <f t="shared" si="271"/>
        <v>3213570</v>
      </c>
      <c r="K108" s="61">
        <f t="shared" ref="K108:M108" si="272">K109+K113</f>
        <v>0</v>
      </c>
      <c r="L108" s="61">
        <f t="shared" si="272"/>
        <v>0</v>
      </c>
      <c r="M108" s="61">
        <f t="shared" si="272"/>
        <v>0</v>
      </c>
      <c r="N108" s="61">
        <f t="shared" si="2"/>
        <v>3058090</v>
      </c>
      <c r="O108" s="61">
        <f t="shared" si="3"/>
        <v>3088150</v>
      </c>
      <c r="P108" s="61">
        <f t="shared" si="4"/>
        <v>3213570</v>
      </c>
      <c r="Q108" s="61">
        <f t="shared" ref="Q108:S108" si="273">Q109+Q113</f>
        <v>0</v>
      </c>
      <c r="R108" s="61">
        <f t="shared" si="273"/>
        <v>0</v>
      </c>
      <c r="S108" s="61">
        <f t="shared" si="273"/>
        <v>0</v>
      </c>
      <c r="T108" s="61">
        <f t="shared" si="5"/>
        <v>3058090</v>
      </c>
      <c r="U108" s="61">
        <f t="shared" si="6"/>
        <v>3088150</v>
      </c>
      <c r="V108" s="61">
        <f t="shared" si="7"/>
        <v>3213570</v>
      </c>
      <c r="W108" s="61">
        <f t="shared" ref="W108:Y108" si="274">W109+W113</f>
        <v>0</v>
      </c>
      <c r="X108" s="61">
        <f t="shared" si="274"/>
        <v>0</v>
      </c>
      <c r="Y108" s="61">
        <f t="shared" si="274"/>
        <v>0</v>
      </c>
      <c r="Z108" s="61">
        <f t="shared" si="8"/>
        <v>3058090</v>
      </c>
      <c r="AA108" s="61">
        <f t="shared" si="9"/>
        <v>3088150</v>
      </c>
      <c r="AB108" s="61">
        <f t="shared" si="10"/>
        <v>3213570</v>
      </c>
      <c r="AC108" s="61">
        <f t="shared" ref="AC108:AE108" si="275">AC109+AC113</f>
        <v>0</v>
      </c>
      <c r="AD108" s="61">
        <f t="shared" si="275"/>
        <v>0</v>
      </c>
      <c r="AE108" s="61">
        <f t="shared" si="275"/>
        <v>0</v>
      </c>
      <c r="AF108" s="61">
        <f t="shared" si="11"/>
        <v>3058090</v>
      </c>
      <c r="AG108" s="61">
        <f t="shared" si="12"/>
        <v>3088150</v>
      </c>
      <c r="AH108" s="61">
        <f t="shared" si="13"/>
        <v>3213570</v>
      </c>
      <c r="AI108" s="61">
        <f t="shared" ref="AI108:AK108" si="276">AI109+AI113</f>
        <v>0</v>
      </c>
      <c r="AJ108" s="61">
        <f t="shared" si="276"/>
        <v>0</v>
      </c>
      <c r="AK108" s="61">
        <f t="shared" si="276"/>
        <v>0</v>
      </c>
      <c r="AL108" s="61">
        <f t="shared" si="14"/>
        <v>3058090</v>
      </c>
      <c r="AM108" s="61">
        <f t="shared" si="15"/>
        <v>3088150</v>
      </c>
      <c r="AN108" s="61">
        <f t="shared" si="16"/>
        <v>3213570</v>
      </c>
      <c r="AO108" s="61">
        <f t="shared" ref="AO108:AQ108" si="277">AO109+AO113</f>
        <v>0</v>
      </c>
      <c r="AP108" s="61">
        <f t="shared" si="277"/>
        <v>0</v>
      </c>
      <c r="AQ108" s="61">
        <f t="shared" si="277"/>
        <v>0</v>
      </c>
      <c r="AR108" s="61">
        <f t="shared" si="94"/>
        <v>3058090</v>
      </c>
      <c r="AS108" s="61">
        <f t="shared" si="18"/>
        <v>3088150</v>
      </c>
      <c r="AT108" s="61">
        <f t="shared" si="19"/>
        <v>3213570</v>
      </c>
      <c r="AU108" s="61">
        <f t="shared" ref="AU108:AW108" si="278">AU109+AU113</f>
        <v>-693171.35</v>
      </c>
      <c r="AV108" s="61">
        <f t="shared" si="278"/>
        <v>0</v>
      </c>
      <c r="AW108" s="61">
        <f t="shared" si="278"/>
        <v>0</v>
      </c>
      <c r="AX108" s="61">
        <f t="shared" si="96"/>
        <v>2364918.65</v>
      </c>
      <c r="AY108" s="61">
        <f t="shared" si="21"/>
        <v>3088150</v>
      </c>
      <c r="AZ108" s="61">
        <f t="shared" si="22"/>
        <v>3213570</v>
      </c>
    </row>
    <row r="109" spans="1:52" ht="26.4">
      <c r="A109" s="266"/>
      <c r="B109" s="74" t="s">
        <v>41</v>
      </c>
      <c r="C109" s="35" t="s">
        <v>13</v>
      </c>
      <c r="D109" s="35" t="s">
        <v>14</v>
      </c>
      <c r="E109" s="35" t="s">
        <v>100</v>
      </c>
      <c r="F109" s="35" t="s">
        <v>171</v>
      </c>
      <c r="G109" s="36" t="s">
        <v>39</v>
      </c>
      <c r="H109" s="61">
        <f>H110+H111+H112</f>
        <v>3021587</v>
      </c>
      <c r="I109" s="61">
        <f t="shared" ref="I109:J109" si="279">I110+I111+I112</f>
        <v>3050326</v>
      </c>
      <c r="J109" s="61">
        <f t="shared" si="279"/>
        <v>3174452</v>
      </c>
      <c r="K109" s="61">
        <f t="shared" ref="K109:M109" si="280">K110+K111+K112</f>
        <v>0</v>
      </c>
      <c r="L109" s="61">
        <f t="shared" si="280"/>
        <v>0</v>
      </c>
      <c r="M109" s="61">
        <f t="shared" si="280"/>
        <v>0</v>
      </c>
      <c r="N109" s="61">
        <f t="shared" si="2"/>
        <v>3021587</v>
      </c>
      <c r="O109" s="61">
        <f t="shared" si="3"/>
        <v>3050326</v>
      </c>
      <c r="P109" s="61">
        <f t="shared" si="4"/>
        <v>3174452</v>
      </c>
      <c r="Q109" s="61">
        <f t="shared" ref="Q109:S109" si="281">Q110+Q111+Q112</f>
        <v>0</v>
      </c>
      <c r="R109" s="61">
        <f t="shared" si="281"/>
        <v>0</v>
      </c>
      <c r="S109" s="61">
        <f t="shared" si="281"/>
        <v>0</v>
      </c>
      <c r="T109" s="61">
        <f t="shared" si="5"/>
        <v>3021587</v>
      </c>
      <c r="U109" s="61">
        <f t="shared" si="6"/>
        <v>3050326</v>
      </c>
      <c r="V109" s="61">
        <f t="shared" si="7"/>
        <v>3174452</v>
      </c>
      <c r="W109" s="61">
        <f t="shared" ref="W109:Y109" si="282">W110+W111+W112</f>
        <v>0</v>
      </c>
      <c r="X109" s="61">
        <f t="shared" si="282"/>
        <v>0</v>
      </c>
      <c r="Y109" s="61">
        <f t="shared" si="282"/>
        <v>0</v>
      </c>
      <c r="Z109" s="61">
        <f t="shared" si="8"/>
        <v>3021587</v>
      </c>
      <c r="AA109" s="61">
        <f t="shared" si="9"/>
        <v>3050326</v>
      </c>
      <c r="AB109" s="61">
        <f t="shared" si="10"/>
        <v>3174452</v>
      </c>
      <c r="AC109" s="61">
        <f t="shared" ref="AC109:AE109" si="283">AC110+AC111+AC112</f>
        <v>0</v>
      </c>
      <c r="AD109" s="61">
        <f t="shared" si="283"/>
        <v>0</v>
      </c>
      <c r="AE109" s="61">
        <f t="shared" si="283"/>
        <v>0</v>
      </c>
      <c r="AF109" s="61">
        <f t="shared" si="11"/>
        <v>3021587</v>
      </c>
      <c r="AG109" s="61">
        <f t="shared" si="12"/>
        <v>3050326</v>
      </c>
      <c r="AH109" s="61">
        <f t="shared" si="13"/>
        <v>3174452</v>
      </c>
      <c r="AI109" s="61">
        <f t="shared" ref="AI109:AK109" si="284">AI110+AI111+AI112</f>
        <v>0</v>
      </c>
      <c r="AJ109" s="61">
        <f t="shared" si="284"/>
        <v>0</v>
      </c>
      <c r="AK109" s="61">
        <f t="shared" si="284"/>
        <v>0</v>
      </c>
      <c r="AL109" s="61">
        <f t="shared" si="14"/>
        <v>3021587</v>
      </c>
      <c r="AM109" s="61">
        <f t="shared" si="15"/>
        <v>3050326</v>
      </c>
      <c r="AN109" s="61">
        <f t="shared" si="16"/>
        <v>3174452</v>
      </c>
      <c r="AO109" s="61">
        <f t="shared" ref="AO109:AQ109" si="285">AO110+AO111+AO112</f>
        <v>0</v>
      </c>
      <c r="AP109" s="61">
        <f t="shared" si="285"/>
        <v>0</v>
      </c>
      <c r="AQ109" s="61">
        <f t="shared" si="285"/>
        <v>0</v>
      </c>
      <c r="AR109" s="61">
        <f t="shared" si="94"/>
        <v>3021587</v>
      </c>
      <c r="AS109" s="61">
        <f t="shared" si="18"/>
        <v>3050326</v>
      </c>
      <c r="AT109" s="61">
        <f t="shared" si="19"/>
        <v>3174452</v>
      </c>
      <c r="AU109" s="61">
        <f t="shared" ref="AU109:AW109" si="286">AU110+AU111+AU112</f>
        <v>-656668.35</v>
      </c>
      <c r="AV109" s="61">
        <f t="shared" si="286"/>
        <v>0</v>
      </c>
      <c r="AW109" s="61">
        <f t="shared" si="286"/>
        <v>0</v>
      </c>
      <c r="AX109" s="61">
        <f t="shared" si="96"/>
        <v>2364918.65</v>
      </c>
      <c r="AY109" s="61">
        <f t="shared" si="21"/>
        <v>3050326</v>
      </c>
      <c r="AZ109" s="61">
        <f t="shared" si="22"/>
        <v>3174452</v>
      </c>
    </row>
    <row r="110" spans="1:52">
      <c r="A110" s="266"/>
      <c r="B110" s="102" t="s">
        <v>42</v>
      </c>
      <c r="C110" s="35" t="s">
        <v>13</v>
      </c>
      <c r="D110" s="35" t="s">
        <v>14</v>
      </c>
      <c r="E110" s="35" t="s">
        <v>100</v>
      </c>
      <c r="F110" s="35" t="s">
        <v>171</v>
      </c>
      <c r="G110" s="36" t="s">
        <v>40</v>
      </c>
      <c r="H110" s="61">
        <v>2948581</v>
      </c>
      <c r="I110" s="61">
        <v>2974678</v>
      </c>
      <c r="J110" s="61">
        <v>3096216</v>
      </c>
      <c r="K110" s="61"/>
      <c r="L110" s="61"/>
      <c r="M110" s="61"/>
      <c r="N110" s="61">
        <f t="shared" si="2"/>
        <v>2948581</v>
      </c>
      <c r="O110" s="61">
        <f t="shared" si="3"/>
        <v>2974678</v>
      </c>
      <c r="P110" s="61">
        <f t="shared" si="4"/>
        <v>3096216</v>
      </c>
      <c r="Q110" s="61"/>
      <c r="R110" s="61"/>
      <c r="S110" s="61"/>
      <c r="T110" s="61">
        <f t="shared" si="5"/>
        <v>2948581</v>
      </c>
      <c r="U110" s="61">
        <f t="shared" si="6"/>
        <v>2974678</v>
      </c>
      <c r="V110" s="61">
        <f t="shared" si="7"/>
        <v>3096216</v>
      </c>
      <c r="W110" s="61"/>
      <c r="X110" s="61"/>
      <c r="Y110" s="61"/>
      <c r="Z110" s="61">
        <f t="shared" si="8"/>
        <v>2948581</v>
      </c>
      <c r="AA110" s="61">
        <f t="shared" si="9"/>
        <v>2974678</v>
      </c>
      <c r="AB110" s="61">
        <f t="shared" si="10"/>
        <v>3096216</v>
      </c>
      <c r="AC110" s="61"/>
      <c r="AD110" s="61"/>
      <c r="AE110" s="61"/>
      <c r="AF110" s="61">
        <f t="shared" si="11"/>
        <v>2948581</v>
      </c>
      <c r="AG110" s="61">
        <f t="shared" si="12"/>
        <v>2974678</v>
      </c>
      <c r="AH110" s="61">
        <f t="shared" si="13"/>
        <v>3096216</v>
      </c>
      <c r="AI110" s="61"/>
      <c r="AJ110" s="61"/>
      <c r="AK110" s="61"/>
      <c r="AL110" s="61">
        <f t="shared" si="14"/>
        <v>2948581</v>
      </c>
      <c r="AM110" s="61">
        <f t="shared" si="15"/>
        <v>2974678</v>
      </c>
      <c r="AN110" s="61">
        <f t="shared" si="16"/>
        <v>3096216</v>
      </c>
      <c r="AO110" s="61"/>
      <c r="AP110" s="61"/>
      <c r="AQ110" s="61"/>
      <c r="AR110" s="61">
        <f t="shared" si="94"/>
        <v>2948581</v>
      </c>
      <c r="AS110" s="61">
        <f t="shared" si="18"/>
        <v>2974678</v>
      </c>
      <c r="AT110" s="61">
        <f t="shared" si="19"/>
        <v>3096216</v>
      </c>
      <c r="AU110" s="61">
        <f>-36505-547157.35</f>
        <v>-583662.35</v>
      </c>
      <c r="AV110" s="61"/>
      <c r="AW110" s="61"/>
      <c r="AX110" s="61">
        <f t="shared" si="96"/>
        <v>2364918.65</v>
      </c>
      <c r="AY110" s="61">
        <f t="shared" si="21"/>
        <v>2974678</v>
      </c>
      <c r="AZ110" s="61">
        <f t="shared" si="22"/>
        <v>3096216</v>
      </c>
    </row>
    <row r="111" spans="1:52">
      <c r="A111" s="266"/>
      <c r="B111" s="82" t="s">
        <v>175</v>
      </c>
      <c r="C111" s="35" t="s">
        <v>13</v>
      </c>
      <c r="D111" s="35" t="s">
        <v>14</v>
      </c>
      <c r="E111" s="35" t="s">
        <v>100</v>
      </c>
      <c r="F111" s="35" t="s">
        <v>171</v>
      </c>
      <c r="G111" s="36" t="s">
        <v>172</v>
      </c>
      <c r="H111" s="61">
        <v>36503</v>
      </c>
      <c r="I111" s="61">
        <v>37824</v>
      </c>
      <c r="J111" s="61">
        <v>39118</v>
      </c>
      <c r="K111" s="61"/>
      <c r="L111" s="61"/>
      <c r="M111" s="61"/>
      <c r="N111" s="61">
        <f t="shared" si="2"/>
        <v>36503</v>
      </c>
      <c r="O111" s="61">
        <f t="shared" si="3"/>
        <v>37824</v>
      </c>
      <c r="P111" s="61">
        <f t="shared" si="4"/>
        <v>39118</v>
      </c>
      <c r="Q111" s="61"/>
      <c r="R111" s="61"/>
      <c r="S111" s="61"/>
      <c r="T111" s="61">
        <f t="shared" si="5"/>
        <v>36503</v>
      </c>
      <c r="U111" s="61">
        <f t="shared" si="6"/>
        <v>37824</v>
      </c>
      <c r="V111" s="61">
        <f t="shared" si="7"/>
        <v>39118</v>
      </c>
      <c r="W111" s="61"/>
      <c r="X111" s="61"/>
      <c r="Y111" s="61"/>
      <c r="Z111" s="61">
        <f t="shared" si="8"/>
        <v>36503</v>
      </c>
      <c r="AA111" s="61">
        <f t="shared" si="9"/>
        <v>37824</v>
      </c>
      <c r="AB111" s="61">
        <f t="shared" si="10"/>
        <v>39118</v>
      </c>
      <c r="AC111" s="61"/>
      <c r="AD111" s="61"/>
      <c r="AE111" s="61"/>
      <c r="AF111" s="61">
        <f t="shared" si="11"/>
        <v>36503</v>
      </c>
      <c r="AG111" s="61">
        <f t="shared" si="12"/>
        <v>37824</v>
      </c>
      <c r="AH111" s="61">
        <f t="shared" si="13"/>
        <v>39118</v>
      </c>
      <c r="AI111" s="61"/>
      <c r="AJ111" s="61"/>
      <c r="AK111" s="61"/>
      <c r="AL111" s="61">
        <f t="shared" si="14"/>
        <v>36503</v>
      </c>
      <c r="AM111" s="61">
        <f t="shared" si="15"/>
        <v>37824</v>
      </c>
      <c r="AN111" s="61">
        <f t="shared" si="16"/>
        <v>39118</v>
      </c>
      <c r="AO111" s="61"/>
      <c r="AP111" s="61"/>
      <c r="AQ111" s="61"/>
      <c r="AR111" s="61">
        <f t="shared" si="94"/>
        <v>36503</v>
      </c>
      <c r="AS111" s="61">
        <f t="shared" si="18"/>
        <v>37824</v>
      </c>
      <c r="AT111" s="61">
        <f t="shared" si="19"/>
        <v>39118</v>
      </c>
      <c r="AU111" s="61">
        <v>-36503</v>
      </c>
      <c r="AV111" s="61"/>
      <c r="AW111" s="61"/>
      <c r="AX111" s="61">
        <f t="shared" si="96"/>
        <v>0</v>
      </c>
      <c r="AY111" s="61">
        <f t="shared" si="21"/>
        <v>37824</v>
      </c>
      <c r="AZ111" s="61">
        <f t="shared" si="22"/>
        <v>39118</v>
      </c>
    </row>
    <row r="112" spans="1:52" ht="26.4">
      <c r="A112" s="266"/>
      <c r="B112" s="82" t="s">
        <v>176</v>
      </c>
      <c r="C112" s="35" t="s">
        <v>13</v>
      </c>
      <c r="D112" s="35" t="s">
        <v>14</v>
      </c>
      <c r="E112" s="35" t="s">
        <v>100</v>
      </c>
      <c r="F112" s="35" t="s">
        <v>171</v>
      </c>
      <c r="G112" s="36" t="s">
        <v>173</v>
      </c>
      <c r="H112" s="61">
        <v>36503</v>
      </c>
      <c r="I112" s="61">
        <v>37824</v>
      </c>
      <c r="J112" s="61">
        <v>39118</v>
      </c>
      <c r="K112" s="61"/>
      <c r="L112" s="61"/>
      <c r="M112" s="61"/>
      <c r="N112" s="61">
        <f t="shared" si="2"/>
        <v>36503</v>
      </c>
      <c r="O112" s="61">
        <f t="shared" si="3"/>
        <v>37824</v>
      </c>
      <c r="P112" s="61">
        <f t="shared" si="4"/>
        <v>39118</v>
      </c>
      <c r="Q112" s="61"/>
      <c r="R112" s="61"/>
      <c r="S112" s="61"/>
      <c r="T112" s="61">
        <f t="shared" si="5"/>
        <v>36503</v>
      </c>
      <c r="U112" s="61">
        <f t="shared" si="6"/>
        <v>37824</v>
      </c>
      <c r="V112" s="61">
        <f t="shared" si="7"/>
        <v>39118</v>
      </c>
      <c r="W112" s="61"/>
      <c r="X112" s="61"/>
      <c r="Y112" s="61"/>
      <c r="Z112" s="61">
        <f t="shared" si="8"/>
        <v>36503</v>
      </c>
      <c r="AA112" s="61">
        <f t="shared" si="9"/>
        <v>37824</v>
      </c>
      <c r="AB112" s="61">
        <f t="shared" si="10"/>
        <v>39118</v>
      </c>
      <c r="AC112" s="61"/>
      <c r="AD112" s="61"/>
      <c r="AE112" s="61"/>
      <c r="AF112" s="61">
        <f t="shared" si="11"/>
        <v>36503</v>
      </c>
      <c r="AG112" s="61">
        <f t="shared" si="12"/>
        <v>37824</v>
      </c>
      <c r="AH112" s="61">
        <f t="shared" si="13"/>
        <v>39118</v>
      </c>
      <c r="AI112" s="61"/>
      <c r="AJ112" s="61"/>
      <c r="AK112" s="61"/>
      <c r="AL112" s="61">
        <f t="shared" si="14"/>
        <v>36503</v>
      </c>
      <c r="AM112" s="61">
        <f t="shared" si="15"/>
        <v>37824</v>
      </c>
      <c r="AN112" s="61">
        <f t="shared" si="16"/>
        <v>39118</v>
      </c>
      <c r="AO112" s="61"/>
      <c r="AP112" s="61"/>
      <c r="AQ112" s="61"/>
      <c r="AR112" s="61">
        <f t="shared" si="94"/>
        <v>36503</v>
      </c>
      <c r="AS112" s="61">
        <f t="shared" si="18"/>
        <v>37824</v>
      </c>
      <c r="AT112" s="61">
        <f t="shared" si="19"/>
        <v>39118</v>
      </c>
      <c r="AU112" s="61">
        <v>-36503</v>
      </c>
      <c r="AV112" s="61"/>
      <c r="AW112" s="61"/>
      <c r="AX112" s="61">
        <f t="shared" si="96"/>
        <v>0</v>
      </c>
      <c r="AY112" s="61">
        <f t="shared" si="21"/>
        <v>37824</v>
      </c>
      <c r="AZ112" s="61">
        <f t="shared" si="22"/>
        <v>39118</v>
      </c>
    </row>
    <row r="113" spans="1:52">
      <c r="A113" s="266"/>
      <c r="B113" s="82" t="s">
        <v>47</v>
      </c>
      <c r="C113" s="35" t="s">
        <v>13</v>
      </c>
      <c r="D113" s="35" t="s">
        <v>14</v>
      </c>
      <c r="E113" s="35" t="s">
        <v>100</v>
      </c>
      <c r="F113" s="35" t="s">
        <v>171</v>
      </c>
      <c r="G113" s="36" t="s">
        <v>45</v>
      </c>
      <c r="H113" s="61">
        <f>H114</f>
        <v>36503</v>
      </c>
      <c r="I113" s="61">
        <f t="shared" ref="I113:M113" si="287">I114</f>
        <v>37824</v>
      </c>
      <c r="J113" s="61">
        <f t="shared" si="287"/>
        <v>39118</v>
      </c>
      <c r="K113" s="61">
        <f t="shared" si="287"/>
        <v>0</v>
      </c>
      <c r="L113" s="61">
        <f t="shared" si="287"/>
        <v>0</v>
      </c>
      <c r="M113" s="61">
        <f t="shared" si="287"/>
        <v>0</v>
      </c>
      <c r="N113" s="61">
        <f t="shared" si="2"/>
        <v>36503</v>
      </c>
      <c r="O113" s="61">
        <f t="shared" si="3"/>
        <v>37824</v>
      </c>
      <c r="P113" s="61">
        <f t="shared" si="4"/>
        <v>39118</v>
      </c>
      <c r="Q113" s="61">
        <f t="shared" ref="Q113:S113" si="288">Q114</f>
        <v>0</v>
      </c>
      <c r="R113" s="61">
        <f t="shared" si="288"/>
        <v>0</v>
      </c>
      <c r="S113" s="61">
        <f t="shared" si="288"/>
        <v>0</v>
      </c>
      <c r="T113" s="61">
        <f t="shared" si="5"/>
        <v>36503</v>
      </c>
      <c r="U113" s="61">
        <f t="shared" si="6"/>
        <v>37824</v>
      </c>
      <c r="V113" s="61">
        <f t="shared" si="7"/>
        <v>39118</v>
      </c>
      <c r="W113" s="61">
        <f t="shared" ref="W113:Y113" si="289">W114</f>
        <v>0</v>
      </c>
      <c r="X113" s="61">
        <f t="shared" si="289"/>
        <v>0</v>
      </c>
      <c r="Y113" s="61">
        <f t="shared" si="289"/>
        <v>0</v>
      </c>
      <c r="Z113" s="61">
        <f t="shared" si="8"/>
        <v>36503</v>
      </c>
      <c r="AA113" s="61">
        <f t="shared" si="9"/>
        <v>37824</v>
      </c>
      <c r="AB113" s="61">
        <f t="shared" si="10"/>
        <v>39118</v>
      </c>
      <c r="AC113" s="61">
        <f t="shared" ref="AC113:AE113" si="290">AC114</f>
        <v>0</v>
      </c>
      <c r="AD113" s="61">
        <f t="shared" si="290"/>
        <v>0</v>
      </c>
      <c r="AE113" s="61">
        <f t="shared" si="290"/>
        <v>0</v>
      </c>
      <c r="AF113" s="61">
        <f t="shared" si="11"/>
        <v>36503</v>
      </c>
      <c r="AG113" s="61">
        <f t="shared" si="12"/>
        <v>37824</v>
      </c>
      <c r="AH113" s="61">
        <f t="shared" si="13"/>
        <v>39118</v>
      </c>
      <c r="AI113" s="61">
        <f t="shared" ref="AI113:AK113" si="291">AI114</f>
        <v>0</v>
      </c>
      <c r="AJ113" s="61">
        <f t="shared" si="291"/>
        <v>0</v>
      </c>
      <c r="AK113" s="61">
        <f t="shared" si="291"/>
        <v>0</v>
      </c>
      <c r="AL113" s="61">
        <f t="shared" si="14"/>
        <v>36503</v>
      </c>
      <c r="AM113" s="61">
        <f t="shared" si="15"/>
        <v>37824</v>
      </c>
      <c r="AN113" s="61">
        <f t="shared" si="16"/>
        <v>39118</v>
      </c>
      <c r="AO113" s="61">
        <f t="shared" ref="AO113:AQ113" si="292">AO114</f>
        <v>0</v>
      </c>
      <c r="AP113" s="61">
        <f t="shared" si="292"/>
        <v>0</v>
      </c>
      <c r="AQ113" s="61">
        <f t="shared" si="292"/>
        <v>0</v>
      </c>
      <c r="AR113" s="61">
        <f t="shared" si="94"/>
        <v>36503</v>
      </c>
      <c r="AS113" s="61">
        <f t="shared" si="18"/>
        <v>37824</v>
      </c>
      <c r="AT113" s="61">
        <f t="shared" si="19"/>
        <v>39118</v>
      </c>
      <c r="AU113" s="61">
        <f t="shared" ref="AU113:AW113" si="293">AU114</f>
        <v>-36503</v>
      </c>
      <c r="AV113" s="61">
        <f t="shared" si="293"/>
        <v>0</v>
      </c>
      <c r="AW113" s="61">
        <f t="shared" si="293"/>
        <v>0</v>
      </c>
      <c r="AX113" s="61">
        <f t="shared" si="96"/>
        <v>0</v>
      </c>
      <c r="AY113" s="61">
        <f t="shared" si="21"/>
        <v>37824</v>
      </c>
      <c r="AZ113" s="61">
        <f t="shared" si="22"/>
        <v>39118</v>
      </c>
    </row>
    <row r="114" spans="1:52" ht="39.6">
      <c r="A114" s="266"/>
      <c r="B114" s="82" t="s">
        <v>177</v>
      </c>
      <c r="C114" s="35" t="s">
        <v>13</v>
      </c>
      <c r="D114" s="35" t="s">
        <v>14</v>
      </c>
      <c r="E114" s="35" t="s">
        <v>100</v>
      </c>
      <c r="F114" s="35" t="s">
        <v>171</v>
      </c>
      <c r="G114" s="36" t="s">
        <v>46</v>
      </c>
      <c r="H114" s="61">
        <v>36503</v>
      </c>
      <c r="I114" s="61">
        <v>37824</v>
      </c>
      <c r="J114" s="61">
        <v>39118</v>
      </c>
      <c r="K114" s="61"/>
      <c r="L114" s="61"/>
      <c r="M114" s="61"/>
      <c r="N114" s="61">
        <f t="shared" si="2"/>
        <v>36503</v>
      </c>
      <c r="O114" s="61">
        <f t="shared" si="3"/>
        <v>37824</v>
      </c>
      <c r="P114" s="61">
        <f t="shared" si="4"/>
        <v>39118</v>
      </c>
      <c r="Q114" s="61"/>
      <c r="R114" s="61"/>
      <c r="S114" s="61"/>
      <c r="T114" s="61">
        <f t="shared" si="5"/>
        <v>36503</v>
      </c>
      <c r="U114" s="61">
        <f t="shared" si="6"/>
        <v>37824</v>
      </c>
      <c r="V114" s="61">
        <f t="shared" si="7"/>
        <v>39118</v>
      </c>
      <c r="W114" s="61"/>
      <c r="X114" s="61"/>
      <c r="Y114" s="61"/>
      <c r="Z114" s="61">
        <f t="shared" si="8"/>
        <v>36503</v>
      </c>
      <c r="AA114" s="61">
        <f t="shared" si="9"/>
        <v>37824</v>
      </c>
      <c r="AB114" s="61">
        <f t="shared" si="10"/>
        <v>39118</v>
      </c>
      <c r="AC114" s="61"/>
      <c r="AD114" s="61"/>
      <c r="AE114" s="61"/>
      <c r="AF114" s="61">
        <f t="shared" si="11"/>
        <v>36503</v>
      </c>
      <c r="AG114" s="61">
        <f t="shared" si="12"/>
        <v>37824</v>
      </c>
      <c r="AH114" s="61">
        <f t="shared" si="13"/>
        <v>39118</v>
      </c>
      <c r="AI114" s="61"/>
      <c r="AJ114" s="61"/>
      <c r="AK114" s="61"/>
      <c r="AL114" s="61">
        <f t="shared" si="14"/>
        <v>36503</v>
      </c>
      <c r="AM114" s="61">
        <f t="shared" si="15"/>
        <v>37824</v>
      </c>
      <c r="AN114" s="61">
        <f t="shared" si="16"/>
        <v>39118</v>
      </c>
      <c r="AO114" s="61"/>
      <c r="AP114" s="61"/>
      <c r="AQ114" s="61"/>
      <c r="AR114" s="61">
        <f t="shared" si="94"/>
        <v>36503</v>
      </c>
      <c r="AS114" s="61">
        <f t="shared" si="18"/>
        <v>37824</v>
      </c>
      <c r="AT114" s="61">
        <f t="shared" si="19"/>
        <v>39118</v>
      </c>
      <c r="AU114" s="61">
        <v>-36503</v>
      </c>
      <c r="AV114" s="61"/>
      <c r="AW114" s="61"/>
      <c r="AX114" s="61">
        <f t="shared" si="96"/>
        <v>0</v>
      </c>
      <c r="AY114" s="61">
        <f t="shared" si="21"/>
        <v>37824</v>
      </c>
      <c r="AZ114" s="61">
        <f t="shared" si="22"/>
        <v>39118</v>
      </c>
    </row>
    <row r="115" spans="1:52" ht="26.4">
      <c r="A115" s="266"/>
      <c r="B115" s="56" t="s">
        <v>92</v>
      </c>
      <c r="C115" s="5" t="s">
        <v>13</v>
      </c>
      <c r="D115" s="5" t="s">
        <v>14</v>
      </c>
      <c r="E115" s="5" t="s">
        <v>100</v>
      </c>
      <c r="F115" s="5" t="s">
        <v>106</v>
      </c>
      <c r="G115" s="17"/>
      <c r="H115" s="57">
        <f>H116</f>
        <v>12199361</v>
      </c>
      <c r="I115" s="57">
        <f t="shared" ref="I115:M116" si="294">I116</f>
        <v>12380645.66</v>
      </c>
      <c r="J115" s="57">
        <f t="shared" si="294"/>
        <v>12379091.300000001</v>
      </c>
      <c r="K115" s="57">
        <f t="shared" si="294"/>
        <v>0</v>
      </c>
      <c r="L115" s="57">
        <f t="shared" si="294"/>
        <v>0</v>
      </c>
      <c r="M115" s="57">
        <f t="shared" si="294"/>
        <v>0</v>
      </c>
      <c r="N115" s="57">
        <f t="shared" si="2"/>
        <v>12199361</v>
      </c>
      <c r="O115" s="57">
        <f t="shared" si="3"/>
        <v>12380645.66</v>
      </c>
      <c r="P115" s="57">
        <f t="shared" si="4"/>
        <v>12379091.300000001</v>
      </c>
      <c r="Q115" s="57">
        <f t="shared" ref="Q115:S116" si="295">Q116</f>
        <v>0</v>
      </c>
      <c r="R115" s="57">
        <f t="shared" si="295"/>
        <v>0</v>
      </c>
      <c r="S115" s="57">
        <f t="shared" si="295"/>
        <v>0</v>
      </c>
      <c r="T115" s="57">
        <f t="shared" si="5"/>
        <v>12199361</v>
      </c>
      <c r="U115" s="57">
        <f t="shared" si="6"/>
        <v>12380645.66</v>
      </c>
      <c r="V115" s="57">
        <f t="shared" si="7"/>
        <v>12379091.300000001</v>
      </c>
      <c r="W115" s="57">
        <f t="shared" ref="W115:Y116" si="296">W116</f>
        <v>13191.74</v>
      </c>
      <c r="X115" s="57">
        <f t="shared" si="296"/>
        <v>0</v>
      </c>
      <c r="Y115" s="57">
        <f t="shared" si="296"/>
        <v>0</v>
      </c>
      <c r="Z115" s="57">
        <f t="shared" si="8"/>
        <v>12212552.74</v>
      </c>
      <c r="AA115" s="57">
        <f t="shared" si="9"/>
        <v>12380645.66</v>
      </c>
      <c r="AB115" s="57">
        <f t="shared" si="10"/>
        <v>12379091.300000001</v>
      </c>
      <c r="AC115" s="57">
        <f t="shared" ref="AC115:AE116" si="297">AC116</f>
        <v>45000</v>
      </c>
      <c r="AD115" s="57">
        <f t="shared" si="297"/>
        <v>0</v>
      </c>
      <c r="AE115" s="57">
        <f t="shared" si="297"/>
        <v>0</v>
      </c>
      <c r="AF115" s="57">
        <f t="shared" si="11"/>
        <v>12257552.74</v>
      </c>
      <c r="AG115" s="57">
        <f t="shared" si="12"/>
        <v>12380645.66</v>
      </c>
      <c r="AH115" s="57">
        <f t="shared" si="13"/>
        <v>12379091.300000001</v>
      </c>
      <c r="AI115" s="57">
        <f t="shared" ref="AI115:AK116" si="298">AI116</f>
        <v>23314.2</v>
      </c>
      <c r="AJ115" s="57">
        <f t="shared" si="298"/>
        <v>0</v>
      </c>
      <c r="AK115" s="57">
        <f t="shared" si="298"/>
        <v>0</v>
      </c>
      <c r="AL115" s="57">
        <f t="shared" si="14"/>
        <v>12280866.939999999</v>
      </c>
      <c r="AM115" s="57">
        <f t="shared" si="15"/>
        <v>12380645.66</v>
      </c>
      <c r="AN115" s="57">
        <f t="shared" si="16"/>
        <v>12379091.300000001</v>
      </c>
      <c r="AO115" s="57">
        <f t="shared" ref="AO115:AQ116" si="299">AO116</f>
        <v>275495.45999999996</v>
      </c>
      <c r="AP115" s="57">
        <f t="shared" si="299"/>
        <v>0</v>
      </c>
      <c r="AQ115" s="57">
        <f t="shared" si="299"/>
        <v>0</v>
      </c>
      <c r="AR115" s="57">
        <f t="shared" si="94"/>
        <v>12556362.399999999</v>
      </c>
      <c r="AS115" s="57">
        <f t="shared" si="18"/>
        <v>12380645.66</v>
      </c>
      <c r="AT115" s="57">
        <f t="shared" si="19"/>
        <v>12379091.300000001</v>
      </c>
      <c r="AU115" s="57">
        <f t="shared" ref="AU115:AW116" si="300">AU116</f>
        <v>693171.35</v>
      </c>
      <c r="AV115" s="57">
        <f t="shared" si="300"/>
        <v>0</v>
      </c>
      <c r="AW115" s="57">
        <f t="shared" si="300"/>
        <v>0</v>
      </c>
      <c r="AX115" s="57">
        <f t="shared" si="96"/>
        <v>13249533.749999998</v>
      </c>
      <c r="AY115" s="57">
        <f t="shared" si="21"/>
        <v>12380645.66</v>
      </c>
      <c r="AZ115" s="57">
        <f t="shared" si="22"/>
        <v>12379091.300000001</v>
      </c>
    </row>
    <row r="116" spans="1:52" ht="26.4">
      <c r="A116" s="266"/>
      <c r="B116" s="74" t="s">
        <v>41</v>
      </c>
      <c r="C116" s="5" t="s">
        <v>13</v>
      </c>
      <c r="D116" s="5" t="s">
        <v>14</v>
      </c>
      <c r="E116" s="5" t="s">
        <v>100</v>
      </c>
      <c r="F116" s="5" t="s">
        <v>106</v>
      </c>
      <c r="G116" s="17" t="s">
        <v>39</v>
      </c>
      <c r="H116" s="57">
        <f>H117</f>
        <v>12199361</v>
      </c>
      <c r="I116" s="57">
        <f t="shared" si="294"/>
        <v>12380645.66</v>
      </c>
      <c r="J116" s="57">
        <f t="shared" si="294"/>
        <v>12379091.300000001</v>
      </c>
      <c r="K116" s="57">
        <f t="shared" si="294"/>
        <v>0</v>
      </c>
      <c r="L116" s="57">
        <f t="shared" si="294"/>
        <v>0</v>
      </c>
      <c r="M116" s="57">
        <f t="shared" si="294"/>
        <v>0</v>
      </c>
      <c r="N116" s="57">
        <f t="shared" si="2"/>
        <v>12199361</v>
      </c>
      <c r="O116" s="57">
        <f t="shared" si="3"/>
        <v>12380645.66</v>
      </c>
      <c r="P116" s="57">
        <f t="shared" si="4"/>
        <v>12379091.300000001</v>
      </c>
      <c r="Q116" s="57">
        <f t="shared" si="295"/>
        <v>0</v>
      </c>
      <c r="R116" s="57">
        <f t="shared" si="295"/>
        <v>0</v>
      </c>
      <c r="S116" s="57">
        <f t="shared" si="295"/>
        <v>0</v>
      </c>
      <c r="T116" s="57">
        <f t="shared" si="5"/>
        <v>12199361</v>
      </c>
      <c r="U116" s="57">
        <f t="shared" si="6"/>
        <v>12380645.66</v>
      </c>
      <c r="V116" s="57">
        <f t="shared" si="7"/>
        <v>12379091.300000001</v>
      </c>
      <c r="W116" s="57">
        <f t="shared" si="296"/>
        <v>13191.74</v>
      </c>
      <c r="X116" s="57">
        <f t="shared" si="296"/>
        <v>0</v>
      </c>
      <c r="Y116" s="57">
        <f t="shared" si="296"/>
        <v>0</v>
      </c>
      <c r="Z116" s="57">
        <f t="shared" si="8"/>
        <v>12212552.74</v>
      </c>
      <c r="AA116" s="57">
        <f t="shared" si="9"/>
        <v>12380645.66</v>
      </c>
      <c r="AB116" s="57">
        <f t="shared" si="10"/>
        <v>12379091.300000001</v>
      </c>
      <c r="AC116" s="57">
        <f t="shared" si="297"/>
        <v>45000</v>
      </c>
      <c r="AD116" s="57">
        <f t="shared" si="297"/>
        <v>0</v>
      </c>
      <c r="AE116" s="57">
        <f t="shared" si="297"/>
        <v>0</v>
      </c>
      <c r="AF116" s="57">
        <f t="shared" si="11"/>
        <v>12257552.74</v>
      </c>
      <c r="AG116" s="57">
        <f t="shared" si="12"/>
        <v>12380645.66</v>
      </c>
      <c r="AH116" s="57">
        <f t="shared" si="13"/>
        <v>12379091.300000001</v>
      </c>
      <c r="AI116" s="57">
        <f t="shared" si="298"/>
        <v>23314.2</v>
      </c>
      <c r="AJ116" s="57">
        <f t="shared" si="298"/>
        <v>0</v>
      </c>
      <c r="AK116" s="57">
        <f t="shared" si="298"/>
        <v>0</v>
      </c>
      <c r="AL116" s="57">
        <f t="shared" si="14"/>
        <v>12280866.939999999</v>
      </c>
      <c r="AM116" s="57">
        <f t="shared" si="15"/>
        <v>12380645.66</v>
      </c>
      <c r="AN116" s="57">
        <f t="shared" si="16"/>
        <v>12379091.300000001</v>
      </c>
      <c r="AO116" s="57">
        <f t="shared" si="299"/>
        <v>275495.45999999996</v>
      </c>
      <c r="AP116" s="57">
        <f t="shared" si="299"/>
        <v>0</v>
      </c>
      <c r="AQ116" s="57">
        <f t="shared" si="299"/>
        <v>0</v>
      </c>
      <c r="AR116" s="57">
        <f t="shared" si="94"/>
        <v>12556362.399999999</v>
      </c>
      <c r="AS116" s="57">
        <f t="shared" si="18"/>
        <v>12380645.66</v>
      </c>
      <c r="AT116" s="57">
        <f t="shared" si="19"/>
        <v>12379091.300000001</v>
      </c>
      <c r="AU116" s="57">
        <f t="shared" si="300"/>
        <v>693171.35</v>
      </c>
      <c r="AV116" s="57">
        <f t="shared" si="300"/>
        <v>0</v>
      </c>
      <c r="AW116" s="57">
        <f t="shared" si="300"/>
        <v>0</v>
      </c>
      <c r="AX116" s="57">
        <f t="shared" si="96"/>
        <v>13249533.749999998</v>
      </c>
      <c r="AY116" s="57">
        <f t="shared" si="21"/>
        <v>12380645.66</v>
      </c>
      <c r="AZ116" s="57">
        <f t="shared" si="22"/>
        <v>12379091.300000001</v>
      </c>
    </row>
    <row r="117" spans="1:52">
      <c r="A117" s="266"/>
      <c r="B117" s="85" t="s">
        <v>42</v>
      </c>
      <c r="C117" s="5" t="s">
        <v>13</v>
      </c>
      <c r="D117" s="5" t="s">
        <v>14</v>
      </c>
      <c r="E117" s="5" t="s">
        <v>100</v>
      </c>
      <c r="F117" s="5" t="s">
        <v>106</v>
      </c>
      <c r="G117" s="17" t="s">
        <v>40</v>
      </c>
      <c r="H117" s="61">
        <v>12199361</v>
      </c>
      <c r="I117" s="61">
        <v>12380645.66</v>
      </c>
      <c r="J117" s="61">
        <v>12379091.300000001</v>
      </c>
      <c r="K117" s="61"/>
      <c r="L117" s="61"/>
      <c r="M117" s="61"/>
      <c r="N117" s="61">
        <f t="shared" si="2"/>
        <v>12199361</v>
      </c>
      <c r="O117" s="61">
        <f t="shared" si="3"/>
        <v>12380645.66</v>
      </c>
      <c r="P117" s="61">
        <f t="shared" si="4"/>
        <v>12379091.300000001</v>
      </c>
      <c r="Q117" s="61"/>
      <c r="R117" s="61"/>
      <c r="S117" s="61"/>
      <c r="T117" s="61">
        <f t="shared" si="5"/>
        <v>12199361</v>
      </c>
      <c r="U117" s="61">
        <f t="shared" si="6"/>
        <v>12380645.66</v>
      </c>
      <c r="V117" s="61">
        <f t="shared" si="7"/>
        <v>12379091.300000001</v>
      </c>
      <c r="W117" s="61">
        <v>13191.74</v>
      </c>
      <c r="X117" s="61"/>
      <c r="Y117" s="61"/>
      <c r="Z117" s="61">
        <f t="shared" si="8"/>
        <v>12212552.74</v>
      </c>
      <c r="AA117" s="61">
        <f t="shared" si="9"/>
        <v>12380645.66</v>
      </c>
      <c r="AB117" s="61">
        <f t="shared" si="10"/>
        <v>12379091.300000001</v>
      </c>
      <c r="AC117" s="61">
        <v>45000</v>
      </c>
      <c r="AD117" s="61"/>
      <c r="AE117" s="61"/>
      <c r="AF117" s="61">
        <f t="shared" si="11"/>
        <v>12257552.74</v>
      </c>
      <c r="AG117" s="61">
        <f t="shared" si="12"/>
        <v>12380645.66</v>
      </c>
      <c r="AH117" s="61">
        <f t="shared" si="13"/>
        <v>12379091.300000001</v>
      </c>
      <c r="AI117" s="61">
        <v>23314.2</v>
      </c>
      <c r="AJ117" s="61"/>
      <c r="AK117" s="61"/>
      <c r="AL117" s="61">
        <f t="shared" si="14"/>
        <v>12280866.939999999</v>
      </c>
      <c r="AM117" s="61">
        <f t="shared" si="15"/>
        <v>12380645.66</v>
      </c>
      <c r="AN117" s="61">
        <f t="shared" si="16"/>
        <v>12379091.300000001</v>
      </c>
      <c r="AO117" s="61">
        <f>88739+11756.46+175000</f>
        <v>275495.45999999996</v>
      </c>
      <c r="AP117" s="61"/>
      <c r="AQ117" s="61"/>
      <c r="AR117" s="61">
        <f t="shared" si="94"/>
        <v>12556362.399999999</v>
      </c>
      <c r="AS117" s="61">
        <f t="shared" si="18"/>
        <v>12380645.66</v>
      </c>
      <c r="AT117" s="61">
        <f t="shared" si="19"/>
        <v>12379091.300000001</v>
      </c>
      <c r="AU117" s="61">
        <f>547157.35+146014</f>
        <v>693171.35</v>
      </c>
      <c r="AV117" s="61"/>
      <c r="AW117" s="61"/>
      <c r="AX117" s="61">
        <f t="shared" si="96"/>
        <v>13249533.749999998</v>
      </c>
      <c r="AY117" s="61">
        <f t="shared" si="21"/>
        <v>12380645.66</v>
      </c>
      <c r="AZ117" s="61">
        <f t="shared" si="22"/>
        <v>12379091.300000001</v>
      </c>
    </row>
    <row r="118" spans="1:52" ht="26.4">
      <c r="A118" s="266"/>
      <c r="B118" s="82" t="s">
        <v>213</v>
      </c>
      <c r="C118" s="5" t="s">
        <v>13</v>
      </c>
      <c r="D118" s="5" t="s">
        <v>14</v>
      </c>
      <c r="E118" s="5" t="s">
        <v>100</v>
      </c>
      <c r="F118" s="54" t="s">
        <v>163</v>
      </c>
      <c r="G118" s="17"/>
      <c r="H118" s="61"/>
      <c r="I118" s="61"/>
      <c r="J118" s="61"/>
      <c r="K118" s="61"/>
      <c r="L118" s="61"/>
      <c r="M118" s="61"/>
      <c r="N118" s="61"/>
      <c r="O118" s="61"/>
      <c r="P118" s="61"/>
      <c r="Q118" s="61">
        <f>Q119</f>
        <v>110000</v>
      </c>
      <c r="R118" s="61">
        <f t="shared" ref="R118:S119" si="301">R119</f>
        <v>0</v>
      </c>
      <c r="S118" s="61">
        <f t="shared" si="301"/>
        <v>0</v>
      </c>
      <c r="T118" s="61">
        <f t="shared" ref="T118:T120" si="302">N118+Q118</f>
        <v>110000</v>
      </c>
      <c r="U118" s="61">
        <f t="shared" ref="U118:U120" si="303">O118+R118</f>
        <v>0</v>
      </c>
      <c r="V118" s="61">
        <f t="shared" ref="V118:V120" si="304">P118+S118</f>
        <v>0</v>
      </c>
      <c r="W118" s="61">
        <f>W119</f>
        <v>0</v>
      </c>
      <c r="X118" s="61">
        <f t="shared" ref="X118:Y119" si="305">X119</f>
        <v>0</v>
      </c>
      <c r="Y118" s="61">
        <f t="shared" si="305"/>
        <v>0</v>
      </c>
      <c r="Z118" s="61">
        <f t="shared" si="8"/>
        <v>110000</v>
      </c>
      <c r="AA118" s="61">
        <f t="shared" si="9"/>
        <v>0</v>
      </c>
      <c r="AB118" s="61">
        <f t="shared" si="10"/>
        <v>0</v>
      </c>
      <c r="AC118" s="61">
        <f>AC119</f>
        <v>50000</v>
      </c>
      <c r="AD118" s="61">
        <f t="shared" ref="AD118:AE119" si="306">AD119</f>
        <v>0</v>
      </c>
      <c r="AE118" s="61">
        <f t="shared" si="306"/>
        <v>0</v>
      </c>
      <c r="AF118" s="61">
        <f t="shared" si="11"/>
        <v>160000</v>
      </c>
      <c r="AG118" s="61">
        <f t="shared" si="12"/>
        <v>0</v>
      </c>
      <c r="AH118" s="61">
        <f t="shared" si="13"/>
        <v>0</v>
      </c>
      <c r="AI118" s="61">
        <f>AI119</f>
        <v>30000</v>
      </c>
      <c r="AJ118" s="61">
        <f t="shared" ref="AJ118:AK119" si="307">AJ119</f>
        <v>0</v>
      </c>
      <c r="AK118" s="61">
        <f t="shared" si="307"/>
        <v>0</v>
      </c>
      <c r="AL118" s="61">
        <f t="shared" si="14"/>
        <v>190000</v>
      </c>
      <c r="AM118" s="61">
        <f t="shared" si="15"/>
        <v>0</v>
      </c>
      <c r="AN118" s="61">
        <f t="shared" si="16"/>
        <v>0</v>
      </c>
      <c r="AO118" s="61">
        <f>AO119</f>
        <v>30000</v>
      </c>
      <c r="AP118" s="61">
        <f t="shared" ref="AP118:AQ119" si="308">AP119</f>
        <v>0</v>
      </c>
      <c r="AQ118" s="61">
        <f t="shared" si="308"/>
        <v>0</v>
      </c>
      <c r="AR118" s="61">
        <f t="shared" si="94"/>
        <v>220000</v>
      </c>
      <c r="AS118" s="61">
        <f t="shared" si="18"/>
        <v>0</v>
      </c>
      <c r="AT118" s="61">
        <f t="shared" si="19"/>
        <v>0</v>
      </c>
      <c r="AU118" s="61">
        <f>AU119</f>
        <v>168200</v>
      </c>
      <c r="AV118" s="61">
        <f t="shared" ref="AV118:AW119" si="309">AV119</f>
        <v>0</v>
      </c>
      <c r="AW118" s="61">
        <f t="shared" si="309"/>
        <v>0</v>
      </c>
      <c r="AX118" s="61">
        <f t="shared" si="96"/>
        <v>388200</v>
      </c>
      <c r="AY118" s="61">
        <f t="shared" si="21"/>
        <v>0</v>
      </c>
      <c r="AZ118" s="61">
        <f t="shared" si="22"/>
        <v>0</v>
      </c>
    </row>
    <row r="119" spans="1:52" ht="26.4">
      <c r="A119" s="266"/>
      <c r="B119" s="74" t="s">
        <v>41</v>
      </c>
      <c r="C119" s="5" t="s">
        <v>13</v>
      </c>
      <c r="D119" s="5" t="s">
        <v>14</v>
      </c>
      <c r="E119" s="5" t="s">
        <v>100</v>
      </c>
      <c r="F119" s="54" t="s">
        <v>163</v>
      </c>
      <c r="G119" s="55" t="s">
        <v>39</v>
      </c>
      <c r="H119" s="61"/>
      <c r="I119" s="61"/>
      <c r="J119" s="61"/>
      <c r="K119" s="61"/>
      <c r="L119" s="61"/>
      <c r="M119" s="61"/>
      <c r="N119" s="61"/>
      <c r="O119" s="61"/>
      <c r="P119" s="61"/>
      <c r="Q119" s="61">
        <f>Q120</f>
        <v>110000</v>
      </c>
      <c r="R119" s="61">
        <f t="shared" si="301"/>
        <v>0</v>
      </c>
      <c r="S119" s="61">
        <f t="shared" si="301"/>
        <v>0</v>
      </c>
      <c r="T119" s="61">
        <f t="shared" si="302"/>
        <v>110000</v>
      </c>
      <c r="U119" s="61">
        <f t="shared" si="303"/>
        <v>0</v>
      </c>
      <c r="V119" s="61">
        <f t="shared" si="304"/>
        <v>0</v>
      </c>
      <c r="W119" s="61">
        <f>W120</f>
        <v>0</v>
      </c>
      <c r="X119" s="61">
        <f t="shared" si="305"/>
        <v>0</v>
      </c>
      <c r="Y119" s="61">
        <f t="shared" si="305"/>
        <v>0</v>
      </c>
      <c r="Z119" s="61">
        <f t="shared" si="8"/>
        <v>110000</v>
      </c>
      <c r="AA119" s="61">
        <f t="shared" si="9"/>
        <v>0</v>
      </c>
      <c r="AB119" s="61">
        <f t="shared" si="10"/>
        <v>0</v>
      </c>
      <c r="AC119" s="61">
        <f>AC120</f>
        <v>50000</v>
      </c>
      <c r="AD119" s="61">
        <f t="shared" si="306"/>
        <v>0</v>
      </c>
      <c r="AE119" s="61">
        <f t="shared" si="306"/>
        <v>0</v>
      </c>
      <c r="AF119" s="61">
        <f t="shared" si="11"/>
        <v>160000</v>
      </c>
      <c r="AG119" s="61">
        <f t="shared" si="12"/>
        <v>0</v>
      </c>
      <c r="AH119" s="61">
        <f t="shared" si="13"/>
        <v>0</v>
      </c>
      <c r="AI119" s="61">
        <f>AI120</f>
        <v>30000</v>
      </c>
      <c r="AJ119" s="61">
        <f t="shared" si="307"/>
        <v>0</v>
      </c>
      <c r="AK119" s="61">
        <f t="shared" si="307"/>
        <v>0</v>
      </c>
      <c r="AL119" s="61">
        <f t="shared" si="14"/>
        <v>190000</v>
      </c>
      <c r="AM119" s="61">
        <f t="shared" si="15"/>
        <v>0</v>
      </c>
      <c r="AN119" s="61">
        <f t="shared" si="16"/>
        <v>0</v>
      </c>
      <c r="AO119" s="61">
        <f>AO120</f>
        <v>30000</v>
      </c>
      <c r="AP119" s="61">
        <f t="shared" si="308"/>
        <v>0</v>
      </c>
      <c r="AQ119" s="61">
        <f t="shared" si="308"/>
        <v>0</v>
      </c>
      <c r="AR119" s="61">
        <f t="shared" si="94"/>
        <v>220000</v>
      </c>
      <c r="AS119" s="61">
        <f t="shared" si="18"/>
        <v>0</v>
      </c>
      <c r="AT119" s="61">
        <f t="shared" si="19"/>
        <v>0</v>
      </c>
      <c r="AU119" s="61">
        <f>AU120</f>
        <v>168200</v>
      </c>
      <c r="AV119" s="61">
        <f t="shared" si="309"/>
        <v>0</v>
      </c>
      <c r="AW119" s="61">
        <f t="shared" si="309"/>
        <v>0</v>
      </c>
      <c r="AX119" s="61">
        <f t="shared" si="96"/>
        <v>388200</v>
      </c>
      <c r="AY119" s="61">
        <f t="shared" si="21"/>
        <v>0</v>
      </c>
      <c r="AZ119" s="61">
        <f t="shared" si="22"/>
        <v>0</v>
      </c>
    </row>
    <row r="120" spans="1:52">
      <c r="A120" s="266"/>
      <c r="B120" s="85" t="s">
        <v>42</v>
      </c>
      <c r="C120" s="5" t="s">
        <v>13</v>
      </c>
      <c r="D120" s="5" t="s">
        <v>14</v>
      </c>
      <c r="E120" s="5" t="s">
        <v>100</v>
      </c>
      <c r="F120" s="54" t="s">
        <v>163</v>
      </c>
      <c r="G120" s="55" t="s">
        <v>40</v>
      </c>
      <c r="H120" s="61"/>
      <c r="I120" s="61"/>
      <c r="J120" s="61"/>
      <c r="K120" s="61"/>
      <c r="L120" s="61"/>
      <c r="M120" s="61"/>
      <c r="N120" s="61"/>
      <c r="O120" s="61"/>
      <c r="P120" s="61"/>
      <c r="Q120" s="61">
        <v>110000</v>
      </c>
      <c r="R120" s="61"/>
      <c r="S120" s="61"/>
      <c r="T120" s="61">
        <f t="shared" si="302"/>
        <v>110000</v>
      </c>
      <c r="U120" s="61">
        <f t="shared" si="303"/>
        <v>0</v>
      </c>
      <c r="V120" s="61">
        <f t="shared" si="304"/>
        <v>0</v>
      </c>
      <c r="W120" s="61"/>
      <c r="X120" s="61"/>
      <c r="Y120" s="61"/>
      <c r="Z120" s="61">
        <f t="shared" si="8"/>
        <v>110000</v>
      </c>
      <c r="AA120" s="61">
        <f t="shared" si="9"/>
        <v>0</v>
      </c>
      <c r="AB120" s="61">
        <f t="shared" si="10"/>
        <v>0</v>
      </c>
      <c r="AC120" s="61">
        <v>50000</v>
      </c>
      <c r="AD120" s="61"/>
      <c r="AE120" s="61"/>
      <c r="AF120" s="61">
        <f t="shared" si="11"/>
        <v>160000</v>
      </c>
      <c r="AG120" s="61">
        <f t="shared" si="12"/>
        <v>0</v>
      </c>
      <c r="AH120" s="61">
        <f t="shared" si="13"/>
        <v>0</v>
      </c>
      <c r="AI120" s="61">
        <v>30000</v>
      </c>
      <c r="AJ120" s="61"/>
      <c r="AK120" s="61"/>
      <c r="AL120" s="61">
        <f t="shared" si="14"/>
        <v>190000</v>
      </c>
      <c r="AM120" s="61">
        <f t="shared" si="15"/>
        <v>0</v>
      </c>
      <c r="AN120" s="61">
        <f t="shared" si="16"/>
        <v>0</v>
      </c>
      <c r="AO120" s="61">
        <v>30000</v>
      </c>
      <c r="AP120" s="61"/>
      <c r="AQ120" s="61"/>
      <c r="AR120" s="61">
        <f t="shared" si="94"/>
        <v>220000</v>
      </c>
      <c r="AS120" s="61">
        <f t="shared" si="18"/>
        <v>0</v>
      </c>
      <c r="AT120" s="61">
        <f t="shared" si="19"/>
        <v>0</v>
      </c>
      <c r="AU120" s="61">
        <v>168200</v>
      </c>
      <c r="AV120" s="61"/>
      <c r="AW120" s="61"/>
      <c r="AX120" s="61">
        <f t="shared" si="96"/>
        <v>388200</v>
      </c>
      <c r="AY120" s="61">
        <f t="shared" si="21"/>
        <v>0</v>
      </c>
      <c r="AZ120" s="61">
        <f t="shared" si="22"/>
        <v>0</v>
      </c>
    </row>
    <row r="121" spans="1:52">
      <c r="A121" s="266"/>
      <c r="B121" s="82" t="s">
        <v>170</v>
      </c>
      <c r="C121" s="35" t="s">
        <v>13</v>
      </c>
      <c r="D121" s="5" t="s">
        <v>14</v>
      </c>
      <c r="E121" s="35" t="s">
        <v>100</v>
      </c>
      <c r="F121" s="35" t="s">
        <v>169</v>
      </c>
      <c r="G121" s="55"/>
      <c r="H121" s="61"/>
      <c r="I121" s="61"/>
      <c r="J121" s="61"/>
      <c r="K121" s="61"/>
      <c r="L121" s="61"/>
      <c r="M121" s="61"/>
      <c r="N121" s="61"/>
      <c r="O121" s="61"/>
      <c r="P121" s="61"/>
      <c r="Q121" s="61">
        <f>Q122</f>
        <v>60000</v>
      </c>
      <c r="R121" s="61">
        <f t="shared" ref="R121:S122" si="310">R122</f>
        <v>0</v>
      </c>
      <c r="S121" s="61">
        <f t="shared" si="310"/>
        <v>0</v>
      </c>
      <c r="T121" s="61">
        <f t="shared" ref="T121:T123" si="311">N121+Q121</f>
        <v>60000</v>
      </c>
      <c r="U121" s="61">
        <f t="shared" ref="U121:U123" si="312">O121+R121</f>
        <v>0</v>
      </c>
      <c r="V121" s="61">
        <f t="shared" ref="V121:V123" si="313">P121+S121</f>
        <v>0</v>
      </c>
      <c r="W121" s="61">
        <f>W122</f>
        <v>0</v>
      </c>
      <c r="X121" s="61">
        <f t="shared" ref="X121:Y122" si="314">X122</f>
        <v>0</v>
      </c>
      <c r="Y121" s="61">
        <f t="shared" si="314"/>
        <v>0</v>
      </c>
      <c r="Z121" s="61">
        <f t="shared" si="8"/>
        <v>60000</v>
      </c>
      <c r="AA121" s="61">
        <f t="shared" si="9"/>
        <v>0</v>
      </c>
      <c r="AB121" s="61">
        <f t="shared" si="10"/>
        <v>0</v>
      </c>
      <c r="AC121" s="61">
        <f>AC122</f>
        <v>372089</v>
      </c>
      <c r="AD121" s="61">
        <f t="shared" ref="AD121:AE122" si="315">AD122</f>
        <v>0</v>
      </c>
      <c r="AE121" s="61">
        <f t="shared" si="315"/>
        <v>0</v>
      </c>
      <c r="AF121" s="61">
        <f t="shared" si="11"/>
        <v>432089</v>
      </c>
      <c r="AG121" s="61">
        <f t="shared" si="12"/>
        <v>0</v>
      </c>
      <c r="AH121" s="61">
        <f t="shared" si="13"/>
        <v>0</v>
      </c>
      <c r="AI121" s="61">
        <f>AI122</f>
        <v>0</v>
      </c>
      <c r="AJ121" s="61">
        <f t="shared" ref="AJ121:AK122" si="316">AJ122</f>
        <v>0</v>
      </c>
      <c r="AK121" s="61">
        <f t="shared" si="316"/>
        <v>0</v>
      </c>
      <c r="AL121" s="61">
        <f t="shared" si="14"/>
        <v>432089</v>
      </c>
      <c r="AM121" s="61">
        <f t="shared" si="15"/>
        <v>0</v>
      </c>
      <c r="AN121" s="61">
        <f t="shared" si="16"/>
        <v>0</v>
      </c>
      <c r="AO121" s="61">
        <f>AO122</f>
        <v>0</v>
      </c>
      <c r="AP121" s="61">
        <f t="shared" ref="AP121:AQ122" si="317">AP122</f>
        <v>0</v>
      </c>
      <c r="AQ121" s="61">
        <f t="shared" si="317"/>
        <v>0</v>
      </c>
      <c r="AR121" s="61">
        <f t="shared" si="94"/>
        <v>432089</v>
      </c>
      <c r="AS121" s="61">
        <f t="shared" si="18"/>
        <v>0</v>
      </c>
      <c r="AT121" s="61">
        <f t="shared" si="19"/>
        <v>0</v>
      </c>
      <c r="AU121" s="61">
        <f>AU122</f>
        <v>155646.22</v>
      </c>
      <c r="AV121" s="61">
        <f t="shared" ref="AV121:AW122" si="318">AV122</f>
        <v>0</v>
      </c>
      <c r="AW121" s="61">
        <f t="shared" si="318"/>
        <v>0</v>
      </c>
      <c r="AX121" s="61">
        <f t="shared" si="96"/>
        <v>587735.22</v>
      </c>
      <c r="AY121" s="61">
        <f t="shared" si="21"/>
        <v>0</v>
      </c>
      <c r="AZ121" s="61">
        <f t="shared" si="22"/>
        <v>0</v>
      </c>
    </row>
    <row r="122" spans="1:52" ht="26.4">
      <c r="A122" s="266"/>
      <c r="B122" s="74" t="s">
        <v>41</v>
      </c>
      <c r="C122" s="35" t="s">
        <v>13</v>
      </c>
      <c r="D122" s="5" t="s">
        <v>14</v>
      </c>
      <c r="E122" s="35" t="s">
        <v>100</v>
      </c>
      <c r="F122" s="35" t="s">
        <v>169</v>
      </c>
      <c r="G122" s="55" t="s">
        <v>39</v>
      </c>
      <c r="H122" s="61"/>
      <c r="I122" s="61"/>
      <c r="J122" s="61"/>
      <c r="K122" s="61"/>
      <c r="L122" s="61"/>
      <c r="M122" s="61"/>
      <c r="N122" s="61"/>
      <c r="O122" s="61"/>
      <c r="P122" s="61"/>
      <c r="Q122" s="61">
        <f>Q123</f>
        <v>60000</v>
      </c>
      <c r="R122" s="61">
        <f t="shared" si="310"/>
        <v>0</v>
      </c>
      <c r="S122" s="61">
        <f t="shared" si="310"/>
        <v>0</v>
      </c>
      <c r="T122" s="61">
        <f t="shared" si="311"/>
        <v>60000</v>
      </c>
      <c r="U122" s="61">
        <f t="shared" si="312"/>
        <v>0</v>
      </c>
      <c r="V122" s="61">
        <f t="shared" si="313"/>
        <v>0</v>
      </c>
      <c r="W122" s="61">
        <f>W123</f>
        <v>0</v>
      </c>
      <c r="X122" s="61">
        <f t="shared" si="314"/>
        <v>0</v>
      </c>
      <c r="Y122" s="61">
        <f t="shared" si="314"/>
        <v>0</v>
      </c>
      <c r="Z122" s="61">
        <f t="shared" si="8"/>
        <v>60000</v>
      </c>
      <c r="AA122" s="61">
        <f t="shared" si="9"/>
        <v>0</v>
      </c>
      <c r="AB122" s="61">
        <f t="shared" si="10"/>
        <v>0</v>
      </c>
      <c r="AC122" s="61">
        <f>AC123</f>
        <v>372089</v>
      </c>
      <c r="AD122" s="61">
        <f t="shared" si="315"/>
        <v>0</v>
      </c>
      <c r="AE122" s="61">
        <f t="shared" si="315"/>
        <v>0</v>
      </c>
      <c r="AF122" s="61">
        <f t="shared" si="11"/>
        <v>432089</v>
      </c>
      <c r="AG122" s="61">
        <f t="shared" si="12"/>
        <v>0</v>
      </c>
      <c r="AH122" s="61">
        <f t="shared" si="13"/>
        <v>0</v>
      </c>
      <c r="AI122" s="61">
        <f>AI123</f>
        <v>0</v>
      </c>
      <c r="AJ122" s="61">
        <f t="shared" si="316"/>
        <v>0</v>
      </c>
      <c r="AK122" s="61">
        <f t="shared" si="316"/>
        <v>0</v>
      </c>
      <c r="AL122" s="61">
        <f t="shared" si="14"/>
        <v>432089</v>
      </c>
      <c r="AM122" s="61">
        <f t="shared" si="15"/>
        <v>0</v>
      </c>
      <c r="AN122" s="61">
        <f t="shared" si="16"/>
        <v>0</v>
      </c>
      <c r="AO122" s="61">
        <f>AO123</f>
        <v>0</v>
      </c>
      <c r="AP122" s="61">
        <f t="shared" si="317"/>
        <v>0</v>
      </c>
      <c r="AQ122" s="61">
        <f t="shared" si="317"/>
        <v>0</v>
      </c>
      <c r="AR122" s="61">
        <f t="shared" si="94"/>
        <v>432089</v>
      </c>
      <c r="AS122" s="61">
        <f t="shared" si="18"/>
        <v>0</v>
      </c>
      <c r="AT122" s="61">
        <f t="shared" si="19"/>
        <v>0</v>
      </c>
      <c r="AU122" s="61">
        <f>AU123</f>
        <v>155646.22</v>
      </c>
      <c r="AV122" s="61">
        <f t="shared" si="318"/>
        <v>0</v>
      </c>
      <c r="AW122" s="61">
        <f t="shared" si="318"/>
        <v>0</v>
      </c>
      <c r="AX122" s="61">
        <f t="shared" si="96"/>
        <v>587735.22</v>
      </c>
      <c r="AY122" s="61">
        <f t="shared" si="21"/>
        <v>0</v>
      </c>
      <c r="AZ122" s="61">
        <f t="shared" si="22"/>
        <v>0</v>
      </c>
    </row>
    <row r="123" spans="1:52">
      <c r="A123" s="266"/>
      <c r="B123" s="85" t="s">
        <v>42</v>
      </c>
      <c r="C123" s="35" t="s">
        <v>13</v>
      </c>
      <c r="D123" s="5" t="s">
        <v>14</v>
      </c>
      <c r="E123" s="35" t="s">
        <v>100</v>
      </c>
      <c r="F123" s="35" t="s">
        <v>169</v>
      </c>
      <c r="G123" s="55" t="s">
        <v>40</v>
      </c>
      <c r="H123" s="61"/>
      <c r="I123" s="61"/>
      <c r="J123" s="61"/>
      <c r="K123" s="61"/>
      <c r="L123" s="61"/>
      <c r="M123" s="61"/>
      <c r="N123" s="61"/>
      <c r="O123" s="61"/>
      <c r="P123" s="61"/>
      <c r="Q123" s="61">
        <v>60000</v>
      </c>
      <c r="R123" s="61"/>
      <c r="S123" s="61"/>
      <c r="T123" s="61">
        <f t="shared" si="311"/>
        <v>60000</v>
      </c>
      <c r="U123" s="61">
        <f t="shared" si="312"/>
        <v>0</v>
      </c>
      <c r="V123" s="61">
        <f t="shared" si="313"/>
        <v>0</v>
      </c>
      <c r="W123" s="61"/>
      <c r="X123" s="61"/>
      <c r="Y123" s="61"/>
      <c r="Z123" s="61">
        <f t="shared" si="8"/>
        <v>60000</v>
      </c>
      <c r="AA123" s="61">
        <f t="shared" si="9"/>
        <v>0</v>
      </c>
      <c r="AB123" s="61">
        <f t="shared" si="10"/>
        <v>0</v>
      </c>
      <c r="AC123" s="61">
        <f>111089+261000</f>
        <v>372089</v>
      </c>
      <c r="AD123" s="61"/>
      <c r="AE123" s="61"/>
      <c r="AF123" s="61">
        <f t="shared" si="11"/>
        <v>432089</v>
      </c>
      <c r="AG123" s="61">
        <f t="shared" si="12"/>
        <v>0</v>
      </c>
      <c r="AH123" s="61">
        <f t="shared" si="13"/>
        <v>0</v>
      </c>
      <c r="AI123" s="61"/>
      <c r="AJ123" s="61"/>
      <c r="AK123" s="61"/>
      <c r="AL123" s="61">
        <f t="shared" si="14"/>
        <v>432089</v>
      </c>
      <c r="AM123" s="61">
        <f t="shared" si="15"/>
        <v>0</v>
      </c>
      <c r="AN123" s="61">
        <f t="shared" si="16"/>
        <v>0</v>
      </c>
      <c r="AO123" s="61"/>
      <c r="AP123" s="61"/>
      <c r="AQ123" s="61"/>
      <c r="AR123" s="61">
        <f t="shared" si="94"/>
        <v>432089</v>
      </c>
      <c r="AS123" s="61">
        <f t="shared" si="18"/>
        <v>0</v>
      </c>
      <c r="AT123" s="61">
        <f t="shared" si="19"/>
        <v>0</v>
      </c>
      <c r="AU123" s="61">
        <f>141303.09+14343.13</f>
        <v>155646.22</v>
      </c>
      <c r="AV123" s="61"/>
      <c r="AW123" s="61"/>
      <c r="AX123" s="61">
        <f t="shared" si="96"/>
        <v>587735.22</v>
      </c>
      <c r="AY123" s="61">
        <f t="shared" si="21"/>
        <v>0</v>
      </c>
      <c r="AZ123" s="61">
        <f t="shared" si="22"/>
        <v>0</v>
      </c>
    </row>
    <row r="124" spans="1:52" ht="52.8">
      <c r="A124" s="266"/>
      <c r="B124" s="111" t="s">
        <v>214</v>
      </c>
      <c r="C124" s="5" t="s">
        <v>13</v>
      </c>
      <c r="D124" s="5" t="s">
        <v>14</v>
      </c>
      <c r="E124" s="5" t="s">
        <v>100</v>
      </c>
      <c r="F124" s="73" t="s">
        <v>313</v>
      </c>
      <c r="G124" s="17"/>
      <c r="H124" s="57">
        <f>H125</f>
        <v>170000</v>
      </c>
      <c r="I124" s="57">
        <f t="shared" ref="I124:M125" si="319">I125</f>
        <v>180000</v>
      </c>
      <c r="J124" s="57">
        <f t="shared" si="319"/>
        <v>180000</v>
      </c>
      <c r="K124" s="57">
        <f t="shared" si="319"/>
        <v>0</v>
      </c>
      <c r="L124" s="57">
        <f t="shared" si="319"/>
        <v>0</v>
      </c>
      <c r="M124" s="57">
        <f t="shared" si="319"/>
        <v>0</v>
      </c>
      <c r="N124" s="57">
        <f t="shared" si="2"/>
        <v>170000</v>
      </c>
      <c r="O124" s="57">
        <f t="shared" si="3"/>
        <v>180000</v>
      </c>
      <c r="P124" s="57">
        <f t="shared" si="4"/>
        <v>180000</v>
      </c>
      <c r="Q124" s="57">
        <f t="shared" ref="Q124:S125" si="320">Q125</f>
        <v>0</v>
      </c>
      <c r="R124" s="57">
        <f t="shared" si="320"/>
        <v>0</v>
      </c>
      <c r="S124" s="57">
        <f t="shared" si="320"/>
        <v>0</v>
      </c>
      <c r="T124" s="57">
        <f t="shared" si="5"/>
        <v>170000</v>
      </c>
      <c r="U124" s="57">
        <f t="shared" si="6"/>
        <v>180000</v>
      </c>
      <c r="V124" s="57">
        <f t="shared" si="7"/>
        <v>180000</v>
      </c>
      <c r="W124" s="57">
        <f t="shared" ref="W124:Y125" si="321">W125</f>
        <v>0</v>
      </c>
      <c r="X124" s="57">
        <f t="shared" si="321"/>
        <v>0</v>
      </c>
      <c r="Y124" s="57">
        <f t="shared" si="321"/>
        <v>0</v>
      </c>
      <c r="Z124" s="57">
        <f t="shared" si="8"/>
        <v>170000</v>
      </c>
      <c r="AA124" s="57">
        <f t="shared" si="9"/>
        <v>180000</v>
      </c>
      <c r="AB124" s="57">
        <f t="shared" si="10"/>
        <v>180000</v>
      </c>
      <c r="AC124" s="57">
        <f t="shared" ref="AC124:AE125" si="322">AC125</f>
        <v>-39000</v>
      </c>
      <c r="AD124" s="57">
        <f t="shared" si="322"/>
        <v>0</v>
      </c>
      <c r="AE124" s="57">
        <f t="shared" si="322"/>
        <v>0</v>
      </c>
      <c r="AF124" s="57">
        <f t="shared" si="11"/>
        <v>131000</v>
      </c>
      <c r="AG124" s="57">
        <f t="shared" si="12"/>
        <v>180000</v>
      </c>
      <c r="AH124" s="57">
        <f t="shared" si="13"/>
        <v>180000</v>
      </c>
      <c r="AI124" s="57">
        <f t="shared" ref="AI124:AK125" si="323">AI125</f>
        <v>30000</v>
      </c>
      <c r="AJ124" s="57">
        <f t="shared" si="323"/>
        <v>0</v>
      </c>
      <c r="AK124" s="57">
        <f t="shared" si="323"/>
        <v>0</v>
      </c>
      <c r="AL124" s="57">
        <f t="shared" si="14"/>
        <v>161000</v>
      </c>
      <c r="AM124" s="57">
        <f t="shared" si="15"/>
        <v>180000</v>
      </c>
      <c r="AN124" s="57">
        <f t="shared" si="16"/>
        <v>180000</v>
      </c>
      <c r="AO124" s="57">
        <f t="shared" ref="AO124:AQ125" si="324">AO125</f>
        <v>10000</v>
      </c>
      <c r="AP124" s="57">
        <f t="shared" si="324"/>
        <v>0</v>
      </c>
      <c r="AQ124" s="57">
        <f t="shared" si="324"/>
        <v>0</v>
      </c>
      <c r="AR124" s="57">
        <f t="shared" si="94"/>
        <v>171000</v>
      </c>
      <c r="AS124" s="57">
        <f t="shared" si="18"/>
        <v>180000</v>
      </c>
      <c r="AT124" s="57">
        <f t="shared" si="19"/>
        <v>180000</v>
      </c>
      <c r="AU124" s="57">
        <f t="shared" ref="AU124:AW125" si="325">AU125</f>
        <v>0</v>
      </c>
      <c r="AV124" s="57">
        <f t="shared" si="325"/>
        <v>0</v>
      </c>
      <c r="AW124" s="57">
        <f t="shared" si="325"/>
        <v>0</v>
      </c>
      <c r="AX124" s="57">
        <f t="shared" si="96"/>
        <v>171000</v>
      </c>
      <c r="AY124" s="57">
        <f t="shared" si="21"/>
        <v>180000</v>
      </c>
      <c r="AZ124" s="57">
        <f t="shared" si="22"/>
        <v>180000</v>
      </c>
    </row>
    <row r="125" spans="1:52" ht="26.4">
      <c r="A125" s="266"/>
      <c r="B125" s="74" t="s">
        <v>41</v>
      </c>
      <c r="C125" s="5" t="s">
        <v>13</v>
      </c>
      <c r="D125" s="5" t="s">
        <v>14</v>
      </c>
      <c r="E125" s="5" t="s">
        <v>100</v>
      </c>
      <c r="F125" s="73" t="s">
        <v>313</v>
      </c>
      <c r="G125" s="55" t="s">
        <v>39</v>
      </c>
      <c r="H125" s="57">
        <f>H126</f>
        <v>170000</v>
      </c>
      <c r="I125" s="57">
        <f t="shared" si="319"/>
        <v>180000</v>
      </c>
      <c r="J125" s="57">
        <f t="shared" si="319"/>
        <v>180000</v>
      </c>
      <c r="K125" s="57">
        <f t="shared" si="319"/>
        <v>0</v>
      </c>
      <c r="L125" s="57">
        <f t="shared" si="319"/>
        <v>0</v>
      </c>
      <c r="M125" s="57">
        <f t="shared" si="319"/>
        <v>0</v>
      </c>
      <c r="N125" s="57">
        <f t="shared" si="2"/>
        <v>170000</v>
      </c>
      <c r="O125" s="57">
        <f t="shared" si="3"/>
        <v>180000</v>
      </c>
      <c r="P125" s="57">
        <f t="shared" si="4"/>
        <v>180000</v>
      </c>
      <c r="Q125" s="57">
        <f t="shared" si="320"/>
        <v>0</v>
      </c>
      <c r="R125" s="57">
        <f t="shared" si="320"/>
        <v>0</v>
      </c>
      <c r="S125" s="57">
        <f t="shared" si="320"/>
        <v>0</v>
      </c>
      <c r="T125" s="57">
        <f t="shared" si="5"/>
        <v>170000</v>
      </c>
      <c r="U125" s="57">
        <f t="shared" si="6"/>
        <v>180000</v>
      </c>
      <c r="V125" s="57">
        <f t="shared" si="7"/>
        <v>180000</v>
      </c>
      <c r="W125" s="57">
        <f t="shared" si="321"/>
        <v>0</v>
      </c>
      <c r="X125" s="57">
        <f t="shared" si="321"/>
        <v>0</v>
      </c>
      <c r="Y125" s="57">
        <f t="shared" si="321"/>
        <v>0</v>
      </c>
      <c r="Z125" s="57">
        <f t="shared" si="8"/>
        <v>170000</v>
      </c>
      <c r="AA125" s="57">
        <f t="shared" si="9"/>
        <v>180000</v>
      </c>
      <c r="AB125" s="57">
        <f t="shared" si="10"/>
        <v>180000</v>
      </c>
      <c r="AC125" s="57">
        <f t="shared" si="322"/>
        <v>-39000</v>
      </c>
      <c r="AD125" s="57">
        <f t="shared" si="322"/>
        <v>0</v>
      </c>
      <c r="AE125" s="57">
        <f t="shared" si="322"/>
        <v>0</v>
      </c>
      <c r="AF125" s="57">
        <f t="shared" si="11"/>
        <v>131000</v>
      </c>
      <c r="AG125" s="57">
        <f t="shared" si="12"/>
        <v>180000</v>
      </c>
      <c r="AH125" s="57">
        <f t="shared" si="13"/>
        <v>180000</v>
      </c>
      <c r="AI125" s="57">
        <f t="shared" si="323"/>
        <v>30000</v>
      </c>
      <c r="AJ125" s="57">
        <f t="shared" si="323"/>
        <v>0</v>
      </c>
      <c r="AK125" s="57">
        <f t="shared" si="323"/>
        <v>0</v>
      </c>
      <c r="AL125" s="57">
        <f t="shared" si="14"/>
        <v>161000</v>
      </c>
      <c r="AM125" s="57">
        <f t="shared" si="15"/>
        <v>180000</v>
      </c>
      <c r="AN125" s="57">
        <f t="shared" si="16"/>
        <v>180000</v>
      </c>
      <c r="AO125" s="57">
        <f t="shared" si="324"/>
        <v>10000</v>
      </c>
      <c r="AP125" s="57">
        <f t="shared" si="324"/>
        <v>0</v>
      </c>
      <c r="AQ125" s="57">
        <f t="shared" si="324"/>
        <v>0</v>
      </c>
      <c r="AR125" s="57">
        <f t="shared" si="94"/>
        <v>171000</v>
      </c>
      <c r="AS125" s="57">
        <f t="shared" si="18"/>
        <v>180000</v>
      </c>
      <c r="AT125" s="57">
        <f t="shared" si="19"/>
        <v>180000</v>
      </c>
      <c r="AU125" s="57">
        <f t="shared" si="325"/>
        <v>0</v>
      </c>
      <c r="AV125" s="57">
        <f t="shared" si="325"/>
        <v>0</v>
      </c>
      <c r="AW125" s="57">
        <f t="shared" si="325"/>
        <v>0</v>
      </c>
      <c r="AX125" s="57">
        <f t="shared" si="96"/>
        <v>171000</v>
      </c>
      <c r="AY125" s="57">
        <f t="shared" si="21"/>
        <v>180000</v>
      </c>
      <c r="AZ125" s="57">
        <f t="shared" si="22"/>
        <v>180000</v>
      </c>
    </row>
    <row r="126" spans="1:52">
      <c r="A126" s="266"/>
      <c r="B126" s="85" t="s">
        <v>42</v>
      </c>
      <c r="C126" s="5" t="s">
        <v>13</v>
      </c>
      <c r="D126" s="5" t="s">
        <v>14</v>
      </c>
      <c r="E126" s="5" t="s">
        <v>100</v>
      </c>
      <c r="F126" s="73" t="s">
        <v>313</v>
      </c>
      <c r="G126" s="55" t="s">
        <v>40</v>
      </c>
      <c r="H126" s="61">
        <v>170000</v>
      </c>
      <c r="I126" s="61">
        <v>180000</v>
      </c>
      <c r="J126" s="61">
        <v>180000</v>
      </c>
      <c r="K126" s="61"/>
      <c r="L126" s="61"/>
      <c r="M126" s="61"/>
      <c r="N126" s="61">
        <f t="shared" si="2"/>
        <v>170000</v>
      </c>
      <c r="O126" s="61">
        <f t="shared" si="3"/>
        <v>180000</v>
      </c>
      <c r="P126" s="61">
        <f t="shared" si="4"/>
        <v>180000</v>
      </c>
      <c r="Q126" s="61"/>
      <c r="R126" s="61"/>
      <c r="S126" s="61"/>
      <c r="T126" s="61">
        <f t="shared" si="5"/>
        <v>170000</v>
      </c>
      <c r="U126" s="61">
        <f t="shared" si="6"/>
        <v>180000</v>
      </c>
      <c r="V126" s="61">
        <f t="shared" si="7"/>
        <v>180000</v>
      </c>
      <c r="W126" s="61"/>
      <c r="X126" s="61"/>
      <c r="Y126" s="61"/>
      <c r="Z126" s="61">
        <f t="shared" si="8"/>
        <v>170000</v>
      </c>
      <c r="AA126" s="61">
        <f t="shared" si="9"/>
        <v>180000</v>
      </c>
      <c r="AB126" s="61">
        <f t="shared" si="10"/>
        <v>180000</v>
      </c>
      <c r="AC126" s="61">
        <f>-41000+2000</f>
        <v>-39000</v>
      </c>
      <c r="AD126" s="61"/>
      <c r="AE126" s="61"/>
      <c r="AF126" s="61">
        <f t="shared" si="11"/>
        <v>131000</v>
      </c>
      <c r="AG126" s="61">
        <f t="shared" si="12"/>
        <v>180000</v>
      </c>
      <c r="AH126" s="61">
        <f t="shared" si="13"/>
        <v>180000</v>
      </c>
      <c r="AI126" s="61">
        <v>30000</v>
      </c>
      <c r="AJ126" s="61"/>
      <c r="AK126" s="61"/>
      <c r="AL126" s="61">
        <f t="shared" si="14"/>
        <v>161000</v>
      </c>
      <c r="AM126" s="61">
        <f t="shared" si="15"/>
        <v>180000</v>
      </c>
      <c r="AN126" s="61">
        <f t="shared" si="16"/>
        <v>180000</v>
      </c>
      <c r="AO126" s="61">
        <v>10000</v>
      </c>
      <c r="AP126" s="61"/>
      <c r="AQ126" s="61"/>
      <c r="AR126" s="61">
        <f t="shared" si="94"/>
        <v>171000</v>
      </c>
      <c r="AS126" s="61">
        <f t="shared" si="18"/>
        <v>180000</v>
      </c>
      <c r="AT126" s="61">
        <f t="shared" si="19"/>
        <v>180000</v>
      </c>
      <c r="AU126" s="61"/>
      <c r="AV126" s="61"/>
      <c r="AW126" s="61"/>
      <c r="AX126" s="61">
        <f t="shared" si="96"/>
        <v>171000</v>
      </c>
      <c r="AY126" s="61">
        <f t="shared" si="21"/>
        <v>180000</v>
      </c>
      <c r="AZ126" s="61">
        <f t="shared" si="22"/>
        <v>180000</v>
      </c>
    </row>
    <row r="127" spans="1:52" ht="26.4">
      <c r="A127" s="266"/>
      <c r="B127" s="74" t="s">
        <v>279</v>
      </c>
      <c r="C127" s="35" t="s">
        <v>13</v>
      </c>
      <c r="D127" s="35" t="s">
        <v>14</v>
      </c>
      <c r="E127" s="35" t="s">
        <v>100</v>
      </c>
      <c r="F127" s="35" t="s">
        <v>314</v>
      </c>
      <c r="G127" s="36"/>
      <c r="H127" s="61">
        <f>H128</f>
        <v>4040000</v>
      </c>
      <c r="I127" s="61">
        <f t="shared" ref="I127:M128" si="326">I128</f>
        <v>4300000</v>
      </c>
      <c r="J127" s="61">
        <f t="shared" si="326"/>
        <v>4500000</v>
      </c>
      <c r="K127" s="61">
        <f t="shared" si="326"/>
        <v>0</v>
      </c>
      <c r="L127" s="61">
        <f t="shared" si="326"/>
        <v>0</v>
      </c>
      <c r="M127" s="61">
        <f t="shared" si="326"/>
        <v>0</v>
      </c>
      <c r="N127" s="61">
        <f t="shared" si="2"/>
        <v>4040000</v>
      </c>
      <c r="O127" s="61">
        <f t="shared" si="3"/>
        <v>4300000</v>
      </c>
      <c r="P127" s="61">
        <f t="shared" si="4"/>
        <v>4500000</v>
      </c>
      <c r="Q127" s="61">
        <f t="shared" ref="Q127:S128" si="327">Q128</f>
        <v>0</v>
      </c>
      <c r="R127" s="61">
        <f t="shared" si="327"/>
        <v>0</v>
      </c>
      <c r="S127" s="61">
        <f t="shared" si="327"/>
        <v>0</v>
      </c>
      <c r="T127" s="61">
        <f t="shared" si="5"/>
        <v>4040000</v>
      </c>
      <c r="U127" s="61">
        <f t="shared" si="6"/>
        <v>4300000</v>
      </c>
      <c r="V127" s="61">
        <f t="shared" si="7"/>
        <v>4500000</v>
      </c>
      <c r="W127" s="61">
        <f t="shared" ref="W127:Y128" si="328">W128</f>
        <v>0</v>
      </c>
      <c r="X127" s="61">
        <f t="shared" si="328"/>
        <v>0</v>
      </c>
      <c r="Y127" s="61">
        <f t="shared" si="328"/>
        <v>0</v>
      </c>
      <c r="Z127" s="61">
        <f t="shared" si="8"/>
        <v>4040000</v>
      </c>
      <c r="AA127" s="61">
        <f t="shared" si="9"/>
        <v>4300000</v>
      </c>
      <c r="AB127" s="61">
        <f t="shared" si="10"/>
        <v>4500000</v>
      </c>
      <c r="AC127" s="61">
        <f t="shared" ref="AC127:AE128" si="329">AC128</f>
        <v>0</v>
      </c>
      <c r="AD127" s="61">
        <f t="shared" si="329"/>
        <v>0</v>
      </c>
      <c r="AE127" s="61">
        <f t="shared" si="329"/>
        <v>0</v>
      </c>
      <c r="AF127" s="61">
        <f t="shared" si="11"/>
        <v>4040000</v>
      </c>
      <c r="AG127" s="61">
        <f t="shared" si="12"/>
        <v>4300000</v>
      </c>
      <c r="AH127" s="61">
        <f t="shared" si="13"/>
        <v>4500000</v>
      </c>
      <c r="AI127" s="61">
        <f t="shared" ref="AI127:AK128" si="330">AI128</f>
        <v>0</v>
      </c>
      <c r="AJ127" s="61">
        <f t="shared" si="330"/>
        <v>0</v>
      </c>
      <c r="AK127" s="61">
        <f t="shared" si="330"/>
        <v>0</v>
      </c>
      <c r="AL127" s="61">
        <f t="shared" si="14"/>
        <v>4040000</v>
      </c>
      <c r="AM127" s="61">
        <f t="shared" si="15"/>
        <v>4300000</v>
      </c>
      <c r="AN127" s="61">
        <f t="shared" si="16"/>
        <v>4500000</v>
      </c>
      <c r="AO127" s="61">
        <f t="shared" ref="AO127:AQ128" si="331">AO128</f>
        <v>0</v>
      </c>
      <c r="AP127" s="61">
        <f t="shared" si="331"/>
        <v>0</v>
      </c>
      <c r="AQ127" s="61">
        <f t="shared" si="331"/>
        <v>0</v>
      </c>
      <c r="AR127" s="61">
        <f t="shared" si="94"/>
        <v>4040000</v>
      </c>
      <c r="AS127" s="61">
        <f t="shared" si="18"/>
        <v>4300000</v>
      </c>
      <c r="AT127" s="61">
        <f t="shared" si="19"/>
        <v>4500000</v>
      </c>
      <c r="AU127" s="61">
        <f t="shared" ref="AU127:AW128" si="332">AU128</f>
        <v>330000</v>
      </c>
      <c r="AV127" s="61">
        <f t="shared" si="332"/>
        <v>0</v>
      </c>
      <c r="AW127" s="61">
        <f t="shared" si="332"/>
        <v>0</v>
      </c>
      <c r="AX127" s="61">
        <f t="shared" si="96"/>
        <v>4370000</v>
      </c>
      <c r="AY127" s="61">
        <f t="shared" si="21"/>
        <v>4300000</v>
      </c>
      <c r="AZ127" s="61">
        <f t="shared" si="22"/>
        <v>4500000</v>
      </c>
    </row>
    <row r="128" spans="1:52" ht="26.4">
      <c r="A128" s="266"/>
      <c r="B128" s="74" t="s">
        <v>41</v>
      </c>
      <c r="C128" s="35" t="s">
        <v>13</v>
      </c>
      <c r="D128" s="35" t="s">
        <v>14</v>
      </c>
      <c r="E128" s="35" t="s">
        <v>100</v>
      </c>
      <c r="F128" s="35" t="s">
        <v>314</v>
      </c>
      <c r="G128" s="36" t="s">
        <v>39</v>
      </c>
      <c r="H128" s="61">
        <f>H129</f>
        <v>4040000</v>
      </c>
      <c r="I128" s="61">
        <f t="shared" si="326"/>
        <v>4300000</v>
      </c>
      <c r="J128" s="61">
        <f t="shared" si="326"/>
        <v>4500000</v>
      </c>
      <c r="K128" s="61">
        <f t="shared" si="326"/>
        <v>0</v>
      </c>
      <c r="L128" s="61">
        <f t="shared" si="326"/>
        <v>0</v>
      </c>
      <c r="M128" s="61">
        <f t="shared" si="326"/>
        <v>0</v>
      </c>
      <c r="N128" s="61">
        <f t="shared" si="2"/>
        <v>4040000</v>
      </c>
      <c r="O128" s="61">
        <f t="shared" si="3"/>
        <v>4300000</v>
      </c>
      <c r="P128" s="61">
        <f t="shared" si="4"/>
        <v>4500000</v>
      </c>
      <c r="Q128" s="61">
        <f t="shared" si="327"/>
        <v>0</v>
      </c>
      <c r="R128" s="61">
        <f t="shared" si="327"/>
        <v>0</v>
      </c>
      <c r="S128" s="61">
        <f t="shared" si="327"/>
        <v>0</v>
      </c>
      <c r="T128" s="61">
        <f t="shared" si="5"/>
        <v>4040000</v>
      </c>
      <c r="U128" s="61">
        <f t="shared" si="6"/>
        <v>4300000</v>
      </c>
      <c r="V128" s="61">
        <f t="shared" si="7"/>
        <v>4500000</v>
      </c>
      <c r="W128" s="61">
        <f t="shared" si="328"/>
        <v>0</v>
      </c>
      <c r="X128" s="61">
        <f t="shared" si="328"/>
        <v>0</v>
      </c>
      <c r="Y128" s="61">
        <f t="shared" si="328"/>
        <v>0</v>
      </c>
      <c r="Z128" s="61">
        <f t="shared" si="8"/>
        <v>4040000</v>
      </c>
      <c r="AA128" s="61">
        <f t="shared" si="9"/>
        <v>4300000</v>
      </c>
      <c r="AB128" s="61">
        <f t="shared" si="10"/>
        <v>4500000</v>
      </c>
      <c r="AC128" s="61">
        <f t="shared" si="329"/>
        <v>0</v>
      </c>
      <c r="AD128" s="61">
        <f t="shared" si="329"/>
        <v>0</v>
      </c>
      <c r="AE128" s="61">
        <f t="shared" si="329"/>
        <v>0</v>
      </c>
      <c r="AF128" s="61">
        <f t="shared" si="11"/>
        <v>4040000</v>
      </c>
      <c r="AG128" s="61">
        <f t="shared" si="12"/>
        <v>4300000</v>
      </c>
      <c r="AH128" s="61">
        <f t="shared" si="13"/>
        <v>4500000</v>
      </c>
      <c r="AI128" s="61">
        <f t="shared" si="330"/>
        <v>0</v>
      </c>
      <c r="AJ128" s="61">
        <f t="shared" si="330"/>
        <v>0</v>
      </c>
      <c r="AK128" s="61">
        <f t="shared" si="330"/>
        <v>0</v>
      </c>
      <c r="AL128" s="61">
        <f t="shared" si="14"/>
        <v>4040000</v>
      </c>
      <c r="AM128" s="61">
        <f t="shared" si="15"/>
        <v>4300000</v>
      </c>
      <c r="AN128" s="61">
        <f t="shared" si="16"/>
        <v>4500000</v>
      </c>
      <c r="AO128" s="61">
        <f t="shared" si="331"/>
        <v>0</v>
      </c>
      <c r="AP128" s="61">
        <f t="shared" si="331"/>
        <v>0</v>
      </c>
      <c r="AQ128" s="61">
        <f t="shared" si="331"/>
        <v>0</v>
      </c>
      <c r="AR128" s="61">
        <f t="shared" si="94"/>
        <v>4040000</v>
      </c>
      <c r="AS128" s="61">
        <f t="shared" si="18"/>
        <v>4300000</v>
      </c>
      <c r="AT128" s="61">
        <f t="shared" si="19"/>
        <v>4500000</v>
      </c>
      <c r="AU128" s="61">
        <f t="shared" si="332"/>
        <v>330000</v>
      </c>
      <c r="AV128" s="61">
        <f t="shared" si="332"/>
        <v>0</v>
      </c>
      <c r="AW128" s="61">
        <f t="shared" si="332"/>
        <v>0</v>
      </c>
      <c r="AX128" s="61">
        <f t="shared" si="96"/>
        <v>4370000</v>
      </c>
      <c r="AY128" s="61">
        <f t="shared" si="21"/>
        <v>4300000</v>
      </c>
      <c r="AZ128" s="61">
        <f t="shared" si="22"/>
        <v>4500000</v>
      </c>
    </row>
    <row r="129" spans="1:52">
      <c r="A129" s="266"/>
      <c r="B129" s="102" t="s">
        <v>42</v>
      </c>
      <c r="C129" s="35" t="s">
        <v>13</v>
      </c>
      <c r="D129" s="35" t="s">
        <v>14</v>
      </c>
      <c r="E129" s="35" t="s">
        <v>100</v>
      </c>
      <c r="F129" s="35" t="s">
        <v>314</v>
      </c>
      <c r="G129" s="36" t="s">
        <v>40</v>
      </c>
      <c r="H129" s="61">
        <v>4040000</v>
      </c>
      <c r="I129" s="61">
        <v>4300000</v>
      </c>
      <c r="J129" s="61">
        <v>4500000</v>
      </c>
      <c r="K129" s="61"/>
      <c r="L129" s="61"/>
      <c r="M129" s="61"/>
      <c r="N129" s="61">
        <f t="shared" si="2"/>
        <v>4040000</v>
      </c>
      <c r="O129" s="61">
        <f t="shared" si="3"/>
        <v>4300000</v>
      </c>
      <c r="P129" s="61">
        <f t="shared" si="4"/>
        <v>4500000</v>
      </c>
      <c r="Q129" s="61"/>
      <c r="R129" s="61"/>
      <c r="S129" s="61"/>
      <c r="T129" s="61">
        <f t="shared" si="5"/>
        <v>4040000</v>
      </c>
      <c r="U129" s="61">
        <f t="shared" si="6"/>
        <v>4300000</v>
      </c>
      <c r="V129" s="61">
        <f t="shared" si="7"/>
        <v>4500000</v>
      </c>
      <c r="W129" s="61"/>
      <c r="X129" s="61"/>
      <c r="Y129" s="61"/>
      <c r="Z129" s="61">
        <f t="shared" si="8"/>
        <v>4040000</v>
      </c>
      <c r="AA129" s="61">
        <f t="shared" si="9"/>
        <v>4300000</v>
      </c>
      <c r="AB129" s="61">
        <f t="shared" si="10"/>
        <v>4500000</v>
      </c>
      <c r="AC129" s="61"/>
      <c r="AD129" s="61"/>
      <c r="AE129" s="61"/>
      <c r="AF129" s="61">
        <f t="shared" si="11"/>
        <v>4040000</v>
      </c>
      <c r="AG129" s="61">
        <f t="shared" si="12"/>
        <v>4300000</v>
      </c>
      <c r="AH129" s="61">
        <f t="shared" si="13"/>
        <v>4500000</v>
      </c>
      <c r="AI129" s="61"/>
      <c r="AJ129" s="61"/>
      <c r="AK129" s="61"/>
      <c r="AL129" s="61">
        <f t="shared" si="14"/>
        <v>4040000</v>
      </c>
      <c r="AM129" s="61">
        <f t="shared" si="15"/>
        <v>4300000</v>
      </c>
      <c r="AN129" s="61">
        <f t="shared" si="16"/>
        <v>4500000</v>
      </c>
      <c r="AO129" s="61"/>
      <c r="AP129" s="61"/>
      <c r="AQ129" s="61"/>
      <c r="AR129" s="61">
        <f t="shared" si="94"/>
        <v>4040000</v>
      </c>
      <c r="AS129" s="61">
        <f t="shared" si="18"/>
        <v>4300000</v>
      </c>
      <c r="AT129" s="61">
        <f t="shared" si="19"/>
        <v>4500000</v>
      </c>
      <c r="AU129" s="61">
        <f>230000+100000</f>
        <v>330000</v>
      </c>
      <c r="AV129" s="61"/>
      <c r="AW129" s="61"/>
      <c r="AX129" s="61">
        <f t="shared" si="96"/>
        <v>4370000</v>
      </c>
      <c r="AY129" s="61">
        <f t="shared" si="21"/>
        <v>4300000</v>
      </c>
      <c r="AZ129" s="61">
        <f t="shared" si="22"/>
        <v>4500000</v>
      </c>
    </row>
    <row r="130" spans="1:52" ht="26.4">
      <c r="A130" s="266"/>
      <c r="B130" s="74" t="s">
        <v>280</v>
      </c>
      <c r="C130" s="35" t="s">
        <v>13</v>
      </c>
      <c r="D130" s="35" t="s">
        <v>14</v>
      </c>
      <c r="E130" s="35" t="s">
        <v>100</v>
      </c>
      <c r="F130" s="35" t="s">
        <v>318</v>
      </c>
      <c r="G130" s="36"/>
      <c r="H130" s="61">
        <f>H131</f>
        <v>3300000</v>
      </c>
      <c r="I130" s="61">
        <f t="shared" ref="I130:M131" si="333">I131</f>
        <v>3500000</v>
      </c>
      <c r="J130" s="61">
        <f t="shared" si="333"/>
        <v>3600000</v>
      </c>
      <c r="K130" s="61">
        <f t="shared" si="333"/>
        <v>0</v>
      </c>
      <c r="L130" s="61">
        <f t="shared" si="333"/>
        <v>0</v>
      </c>
      <c r="M130" s="61">
        <f t="shared" si="333"/>
        <v>0</v>
      </c>
      <c r="N130" s="61">
        <f t="shared" si="2"/>
        <v>3300000</v>
      </c>
      <c r="O130" s="61">
        <f t="shared" si="3"/>
        <v>3500000</v>
      </c>
      <c r="P130" s="61">
        <f t="shared" si="4"/>
        <v>3600000</v>
      </c>
      <c r="Q130" s="61">
        <f t="shared" ref="Q130:S131" si="334">Q131</f>
        <v>0</v>
      </c>
      <c r="R130" s="61">
        <f t="shared" si="334"/>
        <v>0</v>
      </c>
      <c r="S130" s="61">
        <f t="shared" si="334"/>
        <v>0</v>
      </c>
      <c r="T130" s="61">
        <f t="shared" si="5"/>
        <v>3300000</v>
      </c>
      <c r="U130" s="61">
        <f t="shared" si="6"/>
        <v>3500000</v>
      </c>
      <c r="V130" s="61">
        <f t="shared" si="7"/>
        <v>3600000</v>
      </c>
      <c r="W130" s="61">
        <f t="shared" ref="W130:Y131" si="335">W131</f>
        <v>0</v>
      </c>
      <c r="X130" s="61">
        <f t="shared" si="335"/>
        <v>0</v>
      </c>
      <c r="Y130" s="61">
        <f t="shared" si="335"/>
        <v>0</v>
      </c>
      <c r="Z130" s="61">
        <f t="shared" si="8"/>
        <v>3300000</v>
      </c>
      <c r="AA130" s="61">
        <f t="shared" si="9"/>
        <v>3500000</v>
      </c>
      <c r="AB130" s="61">
        <f t="shared" si="10"/>
        <v>3600000</v>
      </c>
      <c r="AC130" s="61">
        <f t="shared" ref="AC130:AE131" si="336">AC131</f>
        <v>0</v>
      </c>
      <c r="AD130" s="61">
        <f t="shared" si="336"/>
        <v>0</v>
      </c>
      <c r="AE130" s="61">
        <f t="shared" si="336"/>
        <v>0</v>
      </c>
      <c r="AF130" s="61">
        <f t="shared" si="11"/>
        <v>3300000</v>
      </c>
      <c r="AG130" s="61">
        <f t="shared" si="12"/>
        <v>3500000</v>
      </c>
      <c r="AH130" s="61">
        <f t="shared" si="13"/>
        <v>3600000</v>
      </c>
      <c r="AI130" s="61">
        <f t="shared" ref="AI130:AK131" si="337">AI131</f>
        <v>0</v>
      </c>
      <c r="AJ130" s="61">
        <f t="shared" si="337"/>
        <v>0</v>
      </c>
      <c r="AK130" s="61">
        <f t="shared" si="337"/>
        <v>0</v>
      </c>
      <c r="AL130" s="61">
        <f t="shared" si="14"/>
        <v>3300000</v>
      </c>
      <c r="AM130" s="61">
        <f t="shared" si="15"/>
        <v>3500000</v>
      </c>
      <c r="AN130" s="61">
        <f t="shared" si="16"/>
        <v>3600000</v>
      </c>
      <c r="AO130" s="61">
        <f t="shared" ref="AO130:AQ131" si="338">AO131</f>
        <v>0</v>
      </c>
      <c r="AP130" s="61">
        <f t="shared" si="338"/>
        <v>0</v>
      </c>
      <c r="AQ130" s="61">
        <f t="shared" si="338"/>
        <v>0</v>
      </c>
      <c r="AR130" s="61">
        <f t="shared" si="94"/>
        <v>3300000</v>
      </c>
      <c r="AS130" s="61">
        <f t="shared" si="18"/>
        <v>3500000</v>
      </c>
      <c r="AT130" s="61">
        <f t="shared" si="19"/>
        <v>3600000</v>
      </c>
      <c r="AU130" s="61">
        <f t="shared" ref="AU130:AW131" si="339">AU131</f>
        <v>0</v>
      </c>
      <c r="AV130" s="61">
        <f t="shared" si="339"/>
        <v>0</v>
      </c>
      <c r="AW130" s="61">
        <f t="shared" si="339"/>
        <v>0</v>
      </c>
      <c r="AX130" s="61">
        <f t="shared" si="96"/>
        <v>3300000</v>
      </c>
      <c r="AY130" s="61">
        <f t="shared" si="21"/>
        <v>3500000</v>
      </c>
      <c r="AZ130" s="61">
        <f t="shared" si="22"/>
        <v>3600000</v>
      </c>
    </row>
    <row r="131" spans="1:52" ht="26.4">
      <c r="A131" s="266"/>
      <c r="B131" s="74" t="s">
        <v>41</v>
      </c>
      <c r="C131" s="35" t="s">
        <v>13</v>
      </c>
      <c r="D131" s="35" t="s">
        <v>14</v>
      </c>
      <c r="E131" s="35" t="s">
        <v>100</v>
      </c>
      <c r="F131" s="35" t="s">
        <v>318</v>
      </c>
      <c r="G131" s="36" t="s">
        <v>39</v>
      </c>
      <c r="H131" s="61">
        <f>H132</f>
        <v>3300000</v>
      </c>
      <c r="I131" s="61">
        <f t="shared" si="333"/>
        <v>3500000</v>
      </c>
      <c r="J131" s="61">
        <f t="shared" si="333"/>
        <v>3600000</v>
      </c>
      <c r="K131" s="61">
        <f t="shared" si="333"/>
        <v>0</v>
      </c>
      <c r="L131" s="61">
        <f t="shared" si="333"/>
        <v>0</v>
      </c>
      <c r="M131" s="61">
        <f t="shared" si="333"/>
        <v>0</v>
      </c>
      <c r="N131" s="61">
        <f t="shared" si="2"/>
        <v>3300000</v>
      </c>
      <c r="O131" s="61">
        <f t="shared" si="3"/>
        <v>3500000</v>
      </c>
      <c r="P131" s="61">
        <f t="shared" si="4"/>
        <v>3600000</v>
      </c>
      <c r="Q131" s="61">
        <f t="shared" si="334"/>
        <v>0</v>
      </c>
      <c r="R131" s="61">
        <f t="shared" si="334"/>
        <v>0</v>
      </c>
      <c r="S131" s="61">
        <f t="shared" si="334"/>
        <v>0</v>
      </c>
      <c r="T131" s="61">
        <f t="shared" si="5"/>
        <v>3300000</v>
      </c>
      <c r="U131" s="61">
        <f t="shared" si="6"/>
        <v>3500000</v>
      </c>
      <c r="V131" s="61">
        <f t="shared" si="7"/>
        <v>3600000</v>
      </c>
      <c r="W131" s="61">
        <f t="shared" si="335"/>
        <v>0</v>
      </c>
      <c r="X131" s="61">
        <f t="shared" si="335"/>
        <v>0</v>
      </c>
      <c r="Y131" s="61">
        <f t="shared" si="335"/>
        <v>0</v>
      </c>
      <c r="Z131" s="61">
        <f t="shared" si="8"/>
        <v>3300000</v>
      </c>
      <c r="AA131" s="61">
        <f t="shared" si="9"/>
        <v>3500000</v>
      </c>
      <c r="AB131" s="61">
        <f t="shared" si="10"/>
        <v>3600000</v>
      </c>
      <c r="AC131" s="61">
        <f t="shared" si="336"/>
        <v>0</v>
      </c>
      <c r="AD131" s="61">
        <f t="shared" si="336"/>
        <v>0</v>
      </c>
      <c r="AE131" s="61">
        <f t="shared" si="336"/>
        <v>0</v>
      </c>
      <c r="AF131" s="61">
        <f t="shared" si="11"/>
        <v>3300000</v>
      </c>
      <c r="AG131" s="61">
        <f t="shared" si="12"/>
        <v>3500000</v>
      </c>
      <c r="AH131" s="61">
        <f t="shared" si="13"/>
        <v>3600000</v>
      </c>
      <c r="AI131" s="61">
        <f t="shared" si="337"/>
        <v>0</v>
      </c>
      <c r="AJ131" s="61">
        <f t="shared" si="337"/>
        <v>0</v>
      </c>
      <c r="AK131" s="61">
        <f t="shared" si="337"/>
        <v>0</v>
      </c>
      <c r="AL131" s="61">
        <f t="shared" si="14"/>
        <v>3300000</v>
      </c>
      <c r="AM131" s="61">
        <f t="shared" si="15"/>
        <v>3500000</v>
      </c>
      <c r="AN131" s="61">
        <f t="shared" si="16"/>
        <v>3600000</v>
      </c>
      <c r="AO131" s="61">
        <f t="shared" si="338"/>
        <v>0</v>
      </c>
      <c r="AP131" s="61">
        <f t="shared" si="338"/>
        <v>0</v>
      </c>
      <c r="AQ131" s="61">
        <f t="shared" si="338"/>
        <v>0</v>
      </c>
      <c r="AR131" s="61">
        <f t="shared" si="94"/>
        <v>3300000</v>
      </c>
      <c r="AS131" s="61">
        <f t="shared" si="18"/>
        <v>3500000</v>
      </c>
      <c r="AT131" s="61">
        <f t="shared" si="19"/>
        <v>3600000</v>
      </c>
      <c r="AU131" s="61">
        <f t="shared" si="339"/>
        <v>0</v>
      </c>
      <c r="AV131" s="61">
        <f t="shared" si="339"/>
        <v>0</v>
      </c>
      <c r="AW131" s="61">
        <f t="shared" si="339"/>
        <v>0</v>
      </c>
      <c r="AX131" s="61">
        <f t="shared" si="96"/>
        <v>3300000</v>
      </c>
      <c r="AY131" s="61">
        <f t="shared" si="21"/>
        <v>3500000</v>
      </c>
      <c r="AZ131" s="61">
        <f t="shared" si="22"/>
        <v>3600000</v>
      </c>
    </row>
    <row r="132" spans="1:52">
      <c r="A132" s="266"/>
      <c r="B132" s="102" t="s">
        <v>42</v>
      </c>
      <c r="C132" s="35" t="s">
        <v>13</v>
      </c>
      <c r="D132" s="35" t="s">
        <v>14</v>
      </c>
      <c r="E132" s="35" t="s">
        <v>100</v>
      </c>
      <c r="F132" s="35" t="s">
        <v>318</v>
      </c>
      <c r="G132" s="36" t="s">
        <v>40</v>
      </c>
      <c r="H132" s="61">
        <v>3300000</v>
      </c>
      <c r="I132" s="61">
        <v>3500000</v>
      </c>
      <c r="J132" s="61">
        <v>3600000</v>
      </c>
      <c r="K132" s="61"/>
      <c r="L132" s="61"/>
      <c r="M132" s="61"/>
      <c r="N132" s="61">
        <f t="shared" ref="N132:N221" si="340">H132+K132</f>
        <v>3300000</v>
      </c>
      <c r="O132" s="61">
        <f t="shared" ref="O132:O221" si="341">I132+L132</f>
        <v>3500000</v>
      </c>
      <c r="P132" s="61">
        <f t="shared" ref="P132:P221" si="342">J132+M132</f>
        <v>3600000</v>
      </c>
      <c r="Q132" s="61"/>
      <c r="R132" s="61"/>
      <c r="S132" s="61"/>
      <c r="T132" s="61">
        <f t="shared" ref="T132:T209" si="343">N132+Q132</f>
        <v>3300000</v>
      </c>
      <c r="U132" s="61">
        <f t="shared" ref="U132:U209" si="344">O132+R132</f>
        <v>3500000</v>
      </c>
      <c r="V132" s="61">
        <f t="shared" ref="V132:V209" si="345">P132+S132</f>
        <v>3600000</v>
      </c>
      <c r="W132" s="61"/>
      <c r="X132" s="61"/>
      <c r="Y132" s="61"/>
      <c r="Z132" s="61">
        <f t="shared" ref="Z132:Z209" si="346">T132+W132</f>
        <v>3300000</v>
      </c>
      <c r="AA132" s="61">
        <f t="shared" ref="AA132:AA209" si="347">U132+X132</f>
        <v>3500000</v>
      </c>
      <c r="AB132" s="61">
        <f t="shared" ref="AB132:AB209" si="348">V132+Y132</f>
        <v>3600000</v>
      </c>
      <c r="AC132" s="61"/>
      <c r="AD132" s="61"/>
      <c r="AE132" s="61"/>
      <c r="AF132" s="61">
        <f t="shared" ref="AF132:AF155" si="349">Z132+AC132</f>
        <v>3300000</v>
      </c>
      <c r="AG132" s="61">
        <f t="shared" ref="AG132:AG155" si="350">AA132+AD132</f>
        <v>3500000</v>
      </c>
      <c r="AH132" s="61">
        <f t="shared" ref="AH132:AH155" si="351">AB132+AE132</f>
        <v>3600000</v>
      </c>
      <c r="AI132" s="61"/>
      <c r="AJ132" s="61"/>
      <c r="AK132" s="61"/>
      <c r="AL132" s="61">
        <f t="shared" ref="AL132:AL200" si="352">AF132+AI132</f>
        <v>3300000</v>
      </c>
      <c r="AM132" s="61">
        <f t="shared" ref="AM132:AM200" si="353">AG132+AJ132</f>
        <v>3500000</v>
      </c>
      <c r="AN132" s="61">
        <f t="shared" ref="AN132:AN200" si="354">AH132+AK132</f>
        <v>3600000</v>
      </c>
      <c r="AO132" s="61"/>
      <c r="AP132" s="61"/>
      <c r="AQ132" s="61"/>
      <c r="AR132" s="61">
        <f t="shared" si="94"/>
        <v>3300000</v>
      </c>
      <c r="AS132" s="61">
        <f t="shared" ref="AS132:AS200" si="355">AM132+AP132</f>
        <v>3500000</v>
      </c>
      <c r="AT132" s="61">
        <f t="shared" ref="AT132:AT200" si="356">AN132+AQ132</f>
        <v>3600000</v>
      </c>
      <c r="AU132" s="61"/>
      <c r="AV132" s="61"/>
      <c r="AW132" s="61"/>
      <c r="AX132" s="61">
        <f t="shared" si="96"/>
        <v>3300000</v>
      </c>
      <c r="AY132" s="61">
        <f t="shared" ref="AY132:AY200" si="357">AS132+AV132</f>
        <v>3500000</v>
      </c>
      <c r="AZ132" s="61">
        <f t="shared" ref="AZ132:AZ200" si="358">AT132+AW132</f>
        <v>3600000</v>
      </c>
    </row>
    <row r="133" spans="1:52" ht="39.6">
      <c r="A133" s="266"/>
      <c r="B133" s="102" t="s">
        <v>400</v>
      </c>
      <c r="C133" s="35" t="s">
        <v>13</v>
      </c>
      <c r="D133" s="35" t="s">
        <v>14</v>
      </c>
      <c r="E133" s="35" t="s">
        <v>100</v>
      </c>
      <c r="F133" s="35" t="s">
        <v>401</v>
      </c>
      <c r="G133" s="36"/>
      <c r="H133" s="178"/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8"/>
      <c r="U133" s="178"/>
      <c r="V133" s="178"/>
      <c r="W133" s="178">
        <f>W134</f>
        <v>0</v>
      </c>
      <c r="X133" s="178">
        <f t="shared" ref="X133:Y134" si="359">X134</f>
        <v>0</v>
      </c>
      <c r="Y133" s="178">
        <f t="shared" si="359"/>
        <v>648872</v>
      </c>
      <c r="Z133" s="61">
        <f t="shared" ref="Z133:Z135" si="360">T133+W133</f>
        <v>0</v>
      </c>
      <c r="AA133" s="61">
        <f t="shared" ref="AA133:AA135" si="361">U133+X133</f>
        <v>0</v>
      </c>
      <c r="AB133" s="61">
        <f t="shared" ref="AB133:AB135" si="362">V133+Y133</f>
        <v>648872</v>
      </c>
      <c r="AC133" s="178">
        <f>AC134</f>
        <v>0</v>
      </c>
      <c r="AD133" s="178">
        <f t="shared" ref="AD133:AE134" si="363">AD134</f>
        <v>0</v>
      </c>
      <c r="AE133" s="178">
        <f t="shared" si="363"/>
        <v>0</v>
      </c>
      <c r="AF133" s="61">
        <f t="shared" si="349"/>
        <v>0</v>
      </c>
      <c r="AG133" s="61">
        <f t="shared" si="350"/>
        <v>0</v>
      </c>
      <c r="AH133" s="61">
        <f t="shared" si="351"/>
        <v>648872</v>
      </c>
      <c r="AI133" s="178">
        <f>AI134</f>
        <v>0</v>
      </c>
      <c r="AJ133" s="178">
        <f t="shared" ref="AJ133:AK134" si="364">AJ134</f>
        <v>0</v>
      </c>
      <c r="AK133" s="178">
        <f t="shared" si="364"/>
        <v>0</v>
      </c>
      <c r="AL133" s="61">
        <f t="shared" si="352"/>
        <v>0</v>
      </c>
      <c r="AM133" s="61">
        <f t="shared" si="353"/>
        <v>0</v>
      </c>
      <c r="AN133" s="61">
        <f t="shared" si="354"/>
        <v>648872</v>
      </c>
      <c r="AO133" s="178">
        <f>AO134</f>
        <v>0</v>
      </c>
      <c r="AP133" s="178">
        <f t="shared" ref="AP133:AQ134" si="365">AP134</f>
        <v>0</v>
      </c>
      <c r="AQ133" s="178">
        <f t="shared" si="365"/>
        <v>0</v>
      </c>
      <c r="AR133" s="61">
        <f t="shared" si="94"/>
        <v>0</v>
      </c>
      <c r="AS133" s="61">
        <f t="shared" si="355"/>
        <v>0</v>
      </c>
      <c r="AT133" s="61">
        <f t="shared" si="356"/>
        <v>648872</v>
      </c>
      <c r="AU133" s="178">
        <f>AU134</f>
        <v>0</v>
      </c>
      <c r="AV133" s="178">
        <f t="shared" ref="AV133:AW134" si="366">AV134</f>
        <v>0</v>
      </c>
      <c r="AW133" s="178">
        <f t="shared" si="366"/>
        <v>0</v>
      </c>
      <c r="AX133" s="61">
        <f t="shared" si="96"/>
        <v>0</v>
      </c>
      <c r="AY133" s="61">
        <f t="shared" si="357"/>
        <v>0</v>
      </c>
      <c r="AZ133" s="61">
        <f t="shared" si="358"/>
        <v>648872</v>
      </c>
    </row>
    <row r="134" spans="1:52" ht="26.4">
      <c r="A134" s="266"/>
      <c r="B134" s="74" t="s">
        <v>41</v>
      </c>
      <c r="C134" s="35" t="s">
        <v>13</v>
      </c>
      <c r="D134" s="35" t="s">
        <v>14</v>
      </c>
      <c r="E134" s="35" t="s">
        <v>100</v>
      </c>
      <c r="F134" s="35" t="s">
        <v>401</v>
      </c>
      <c r="G134" s="36" t="s">
        <v>39</v>
      </c>
      <c r="H134" s="178"/>
      <c r="I134" s="178"/>
      <c r="J134" s="178"/>
      <c r="K134" s="178"/>
      <c r="L134" s="178"/>
      <c r="M134" s="178"/>
      <c r="N134" s="178"/>
      <c r="O134" s="178"/>
      <c r="P134" s="178"/>
      <c r="Q134" s="178"/>
      <c r="R134" s="178"/>
      <c r="S134" s="178"/>
      <c r="T134" s="178"/>
      <c r="U134" s="178"/>
      <c r="V134" s="178"/>
      <c r="W134" s="178">
        <f>W135</f>
        <v>0</v>
      </c>
      <c r="X134" s="178">
        <f t="shared" si="359"/>
        <v>0</v>
      </c>
      <c r="Y134" s="178">
        <f t="shared" si="359"/>
        <v>648872</v>
      </c>
      <c r="Z134" s="61">
        <f t="shared" si="360"/>
        <v>0</v>
      </c>
      <c r="AA134" s="61">
        <f t="shared" si="361"/>
        <v>0</v>
      </c>
      <c r="AB134" s="61">
        <f t="shared" si="362"/>
        <v>648872</v>
      </c>
      <c r="AC134" s="178">
        <f>AC135</f>
        <v>0</v>
      </c>
      <c r="AD134" s="178">
        <f t="shared" si="363"/>
        <v>0</v>
      </c>
      <c r="AE134" s="178">
        <f t="shared" si="363"/>
        <v>0</v>
      </c>
      <c r="AF134" s="61">
        <f t="shared" si="349"/>
        <v>0</v>
      </c>
      <c r="AG134" s="61">
        <f t="shared" si="350"/>
        <v>0</v>
      </c>
      <c r="AH134" s="61">
        <f t="shared" si="351"/>
        <v>648872</v>
      </c>
      <c r="AI134" s="178">
        <f>AI135</f>
        <v>0</v>
      </c>
      <c r="AJ134" s="178">
        <f t="shared" si="364"/>
        <v>0</v>
      </c>
      <c r="AK134" s="178">
        <f t="shared" si="364"/>
        <v>0</v>
      </c>
      <c r="AL134" s="61">
        <f t="shared" si="352"/>
        <v>0</v>
      </c>
      <c r="AM134" s="61">
        <f t="shared" si="353"/>
        <v>0</v>
      </c>
      <c r="AN134" s="61">
        <f t="shared" si="354"/>
        <v>648872</v>
      </c>
      <c r="AO134" s="178">
        <f>AO135</f>
        <v>0</v>
      </c>
      <c r="AP134" s="178">
        <f t="shared" si="365"/>
        <v>0</v>
      </c>
      <c r="AQ134" s="178">
        <f t="shared" si="365"/>
        <v>0</v>
      </c>
      <c r="AR134" s="61">
        <f t="shared" si="94"/>
        <v>0</v>
      </c>
      <c r="AS134" s="61">
        <f t="shared" si="355"/>
        <v>0</v>
      </c>
      <c r="AT134" s="61">
        <f t="shared" si="356"/>
        <v>648872</v>
      </c>
      <c r="AU134" s="178">
        <f>AU135</f>
        <v>0</v>
      </c>
      <c r="AV134" s="178">
        <f t="shared" si="366"/>
        <v>0</v>
      </c>
      <c r="AW134" s="178">
        <f t="shared" si="366"/>
        <v>0</v>
      </c>
      <c r="AX134" s="61">
        <f t="shared" si="96"/>
        <v>0</v>
      </c>
      <c r="AY134" s="61">
        <f t="shared" si="357"/>
        <v>0</v>
      </c>
      <c r="AZ134" s="61">
        <f t="shared" si="358"/>
        <v>648872</v>
      </c>
    </row>
    <row r="135" spans="1:52">
      <c r="A135" s="266"/>
      <c r="B135" s="102" t="s">
        <v>42</v>
      </c>
      <c r="C135" s="35" t="s">
        <v>13</v>
      </c>
      <c r="D135" s="35" t="s">
        <v>14</v>
      </c>
      <c r="E135" s="35" t="s">
        <v>100</v>
      </c>
      <c r="F135" s="35" t="s">
        <v>401</v>
      </c>
      <c r="G135" s="36" t="s">
        <v>40</v>
      </c>
      <c r="H135" s="178"/>
      <c r="I135" s="178"/>
      <c r="J135" s="178"/>
      <c r="K135" s="178"/>
      <c r="L135" s="178"/>
      <c r="M135" s="178"/>
      <c r="N135" s="178"/>
      <c r="O135" s="178"/>
      <c r="P135" s="178"/>
      <c r="Q135" s="178"/>
      <c r="R135" s="178"/>
      <c r="S135" s="178"/>
      <c r="T135" s="178"/>
      <c r="U135" s="178"/>
      <c r="V135" s="178"/>
      <c r="W135" s="178"/>
      <c r="X135" s="178"/>
      <c r="Y135" s="61">
        <v>648872</v>
      </c>
      <c r="Z135" s="61">
        <f t="shared" si="360"/>
        <v>0</v>
      </c>
      <c r="AA135" s="61">
        <f t="shared" si="361"/>
        <v>0</v>
      </c>
      <c r="AB135" s="61">
        <f t="shared" si="362"/>
        <v>648872</v>
      </c>
      <c r="AC135" s="178"/>
      <c r="AD135" s="178"/>
      <c r="AE135" s="61"/>
      <c r="AF135" s="61">
        <f t="shared" si="349"/>
        <v>0</v>
      </c>
      <c r="AG135" s="61">
        <f t="shared" si="350"/>
        <v>0</v>
      </c>
      <c r="AH135" s="61">
        <f t="shared" si="351"/>
        <v>648872</v>
      </c>
      <c r="AI135" s="178"/>
      <c r="AJ135" s="178"/>
      <c r="AK135" s="61"/>
      <c r="AL135" s="61">
        <f t="shared" si="352"/>
        <v>0</v>
      </c>
      <c r="AM135" s="61">
        <f t="shared" si="353"/>
        <v>0</v>
      </c>
      <c r="AN135" s="61">
        <f t="shared" si="354"/>
        <v>648872</v>
      </c>
      <c r="AO135" s="178"/>
      <c r="AP135" s="178"/>
      <c r="AQ135" s="61"/>
      <c r="AR135" s="61">
        <f t="shared" si="94"/>
        <v>0</v>
      </c>
      <c r="AS135" s="61">
        <f t="shared" si="355"/>
        <v>0</v>
      </c>
      <c r="AT135" s="61">
        <f t="shared" si="356"/>
        <v>648872</v>
      </c>
      <c r="AU135" s="178"/>
      <c r="AV135" s="178"/>
      <c r="AW135" s="61"/>
      <c r="AX135" s="61">
        <f t="shared" si="96"/>
        <v>0</v>
      </c>
      <c r="AY135" s="61">
        <f t="shared" si="357"/>
        <v>0</v>
      </c>
      <c r="AZ135" s="61">
        <f t="shared" si="358"/>
        <v>648872</v>
      </c>
    </row>
    <row r="136" spans="1:52" ht="105.6">
      <c r="A136" s="266"/>
      <c r="B136" s="102" t="s">
        <v>402</v>
      </c>
      <c r="C136" s="35" t="s">
        <v>13</v>
      </c>
      <c r="D136" s="35" t="s">
        <v>14</v>
      </c>
      <c r="E136" s="35" t="s">
        <v>403</v>
      </c>
      <c r="F136" s="35" t="s">
        <v>404</v>
      </c>
      <c r="G136" s="36"/>
      <c r="H136" s="178"/>
      <c r="I136" s="178"/>
      <c r="J136" s="178"/>
      <c r="K136" s="178"/>
      <c r="L136" s="178"/>
      <c r="M136" s="178"/>
      <c r="N136" s="178"/>
      <c r="O136" s="178"/>
      <c r="P136" s="178"/>
      <c r="Q136" s="178">
        <f>Q137</f>
        <v>31779.64</v>
      </c>
      <c r="R136" s="178">
        <f t="shared" ref="R136:R137" si="367">R137</f>
        <v>0</v>
      </c>
      <c r="S136" s="178">
        <f t="shared" ref="S136:S137" si="368">S137</f>
        <v>0</v>
      </c>
      <c r="T136" s="178">
        <f t="shared" si="343"/>
        <v>31779.64</v>
      </c>
      <c r="U136" s="178">
        <f t="shared" si="344"/>
        <v>0</v>
      </c>
      <c r="V136" s="178">
        <f t="shared" si="345"/>
        <v>0</v>
      </c>
      <c r="W136" s="178">
        <f>W137</f>
        <v>0</v>
      </c>
      <c r="X136" s="178">
        <f t="shared" ref="X136:Y137" si="369">X137</f>
        <v>0</v>
      </c>
      <c r="Y136" s="178">
        <f t="shared" si="369"/>
        <v>0</v>
      </c>
      <c r="Z136" s="178">
        <f t="shared" si="346"/>
        <v>31779.64</v>
      </c>
      <c r="AA136" s="178">
        <f t="shared" si="347"/>
        <v>0</v>
      </c>
      <c r="AB136" s="178">
        <f t="shared" si="348"/>
        <v>0</v>
      </c>
      <c r="AC136" s="178">
        <f>AC137</f>
        <v>0</v>
      </c>
      <c r="AD136" s="178">
        <f t="shared" ref="AD136:AE137" si="370">AD137</f>
        <v>0</v>
      </c>
      <c r="AE136" s="178">
        <f t="shared" si="370"/>
        <v>0</v>
      </c>
      <c r="AF136" s="178">
        <f t="shared" si="349"/>
        <v>31779.64</v>
      </c>
      <c r="AG136" s="178">
        <f t="shared" si="350"/>
        <v>0</v>
      </c>
      <c r="AH136" s="178">
        <f t="shared" si="351"/>
        <v>0</v>
      </c>
      <c r="AI136" s="178">
        <f>AI137</f>
        <v>0</v>
      </c>
      <c r="AJ136" s="178">
        <f t="shared" ref="AJ136:AK137" si="371">AJ137</f>
        <v>0</v>
      </c>
      <c r="AK136" s="178">
        <f t="shared" si="371"/>
        <v>0</v>
      </c>
      <c r="AL136" s="178">
        <f t="shared" si="352"/>
        <v>31779.64</v>
      </c>
      <c r="AM136" s="178">
        <f t="shared" si="353"/>
        <v>0</v>
      </c>
      <c r="AN136" s="178">
        <f t="shared" si="354"/>
        <v>0</v>
      </c>
      <c r="AO136" s="178">
        <f>AO137</f>
        <v>0</v>
      </c>
      <c r="AP136" s="178">
        <f t="shared" ref="AP136:AQ137" si="372">AP137</f>
        <v>0</v>
      </c>
      <c r="AQ136" s="178">
        <f t="shared" si="372"/>
        <v>0</v>
      </c>
      <c r="AR136" s="178">
        <f t="shared" si="94"/>
        <v>31779.64</v>
      </c>
      <c r="AS136" s="178">
        <f t="shared" si="355"/>
        <v>0</v>
      </c>
      <c r="AT136" s="178">
        <f t="shared" si="356"/>
        <v>0</v>
      </c>
      <c r="AU136" s="178">
        <f>AU137</f>
        <v>0</v>
      </c>
      <c r="AV136" s="178">
        <f t="shared" ref="AV136:AW137" si="373">AV137</f>
        <v>0</v>
      </c>
      <c r="AW136" s="178">
        <f t="shared" si="373"/>
        <v>0</v>
      </c>
      <c r="AX136" s="178">
        <f t="shared" si="96"/>
        <v>31779.64</v>
      </c>
      <c r="AY136" s="178">
        <f t="shared" si="357"/>
        <v>0</v>
      </c>
      <c r="AZ136" s="178">
        <f t="shared" si="358"/>
        <v>0</v>
      </c>
    </row>
    <row r="137" spans="1:52" ht="26.4">
      <c r="A137" s="266"/>
      <c r="B137" s="102" t="s">
        <v>41</v>
      </c>
      <c r="C137" s="35" t="s">
        <v>13</v>
      </c>
      <c r="D137" s="35" t="s">
        <v>14</v>
      </c>
      <c r="E137" s="35" t="s">
        <v>403</v>
      </c>
      <c r="F137" s="35" t="s">
        <v>404</v>
      </c>
      <c r="G137" s="36" t="s">
        <v>39</v>
      </c>
      <c r="H137" s="178"/>
      <c r="I137" s="178"/>
      <c r="J137" s="178"/>
      <c r="K137" s="178"/>
      <c r="L137" s="178"/>
      <c r="M137" s="178"/>
      <c r="N137" s="178"/>
      <c r="O137" s="178"/>
      <c r="P137" s="178"/>
      <c r="Q137" s="178">
        <f>Q138</f>
        <v>31779.64</v>
      </c>
      <c r="R137" s="178">
        <f t="shared" si="367"/>
        <v>0</v>
      </c>
      <c r="S137" s="178">
        <f t="shared" si="368"/>
        <v>0</v>
      </c>
      <c r="T137" s="178">
        <f t="shared" si="343"/>
        <v>31779.64</v>
      </c>
      <c r="U137" s="178">
        <f t="shared" si="344"/>
        <v>0</v>
      </c>
      <c r="V137" s="178">
        <f t="shared" si="345"/>
        <v>0</v>
      </c>
      <c r="W137" s="178">
        <f>W138</f>
        <v>0</v>
      </c>
      <c r="X137" s="178">
        <f t="shared" si="369"/>
        <v>0</v>
      </c>
      <c r="Y137" s="178">
        <f t="shared" si="369"/>
        <v>0</v>
      </c>
      <c r="Z137" s="178">
        <f t="shared" si="346"/>
        <v>31779.64</v>
      </c>
      <c r="AA137" s="178">
        <f t="shared" si="347"/>
        <v>0</v>
      </c>
      <c r="AB137" s="178">
        <f t="shared" si="348"/>
        <v>0</v>
      </c>
      <c r="AC137" s="178">
        <f>AC138</f>
        <v>0</v>
      </c>
      <c r="AD137" s="178">
        <f t="shared" si="370"/>
        <v>0</v>
      </c>
      <c r="AE137" s="178">
        <f t="shared" si="370"/>
        <v>0</v>
      </c>
      <c r="AF137" s="178">
        <f t="shared" si="349"/>
        <v>31779.64</v>
      </c>
      <c r="AG137" s="178">
        <f t="shared" si="350"/>
        <v>0</v>
      </c>
      <c r="AH137" s="178">
        <f t="shared" si="351"/>
        <v>0</v>
      </c>
      <c r="AI137" s="178">
        <f>AI138</f>
        <v>0</v>
      </c>
      <c r="AJ137" s="178">
        <f t="shared" si="371"/>
        <v>0</v>
      </c>
      <c r="AK137" s="178">
        <f t="shared" si="371"/>
        <v>0</v>
      </c>
      <c r="AL137" s="178">
        <f t="shared" si="352"/>
        <v>31779.64</v>
      </c>
      <c r="AM137" s="178">
        <f t="shared" si="353"/>
        <v>0</v>
      </c>
      <c r="AN137" s="178">
        <f t="shared" si="354"/>
        <v>0</v>
      </c>
      <c r="AO137" s="178">
        <f>AO138</f>
        <v>0</v>
      </c>
      <c r="AP137" s="178">
        <f t="shared" si="372"/>
        <v>0</v>
      </c>
      <c r="AQ137" s="178">
        <f t="shared" si="372"/>
        <v>0</v>
      </c>
      <c r="AR137" s="178">
        <f t="shared" si="94"/>
        <v>31779.64</v>
      </c>
      <c r="AS137" s="178">
        <f t="shared" si="355"/>
        <v>0</v>
      </c>
      <c r="AT137" s="178">
        <f t="shared" si="356"/>
        <v>0</v>
      </c>
      <c r="AU137" s="178">
        <f>AU138</f>
        <v>0</v>
      </c>
      <c r="AV137" s="178">
        <f t="shared" si="373"/>
        <v>0</v>
      </c>
      <c r="AW137" s="178">
        <f t="shared" si="373"/>
        <v>0</v>
      </c>
      <c r="AX137" s="178">
        <f t="shared" si="96"/>
        <v>31779.64</v>
      </c>
      <c r="AY137" s="178">
        <f t="shared" si="357"/>
        <v>0</v>
      </c>
      <c r="AZ137" s="178">
        <f t="shared" si="358"/>
        <v>0</v>
      </c>
    </row>
    <row r="138" spans="1:52">
      <c r="A138" s="294"/>
      <c r="B138" s="102" t="s">
        <v>42</v>
      </c>
      <c r="C138" s="35" t="s">
        <v>13</v>
      </c>
      <c r="D138" s="35" t="s">
        <v>14</v>
      </c>
      <c r="E138" s="35" t="s">
        <v>403</v>
      </c>
      <c r="F138" s="35" t="s">
        <v>404</v>
      </c>
      <c r="G138" s="36" t="s">
        <v>40</v>
      </c>
      <c r="H138" s="178"/>
      <c r="I138" s="178"/>
      <c r="J138" s="178"/>
      <c r="K138" s="178"/>
      <c r="L138" s="178"/>
      <c r="M138" s="178"/>
      <c r="N138" s="178"/>
      <c r="O138" s="178"/>
      <c r="P138" s="178"/>
      <c r="Q138" s="61">
        <v>31779.64</v>
      </c>
      <c r="R138" s="178"/>
      <c r="S138" s="178"/>
      <c r="T138" s="178">
        <f t="shared" si="343"/>
        <v>31779.64</v>
      </c>
      <c r="U138" s="178">
        <f t="shared" si="344"/>
        <v>0</v>
      </c>
      <c r="V138" s="178">
        <f t="shared" si="345"/>
        <v>0</v>
      </c>
      <c r="W138" s="61"/>
      <c r="X138" s="178"/>
      <c r="Y138" s="178"/>
      <c r="Z138" s="178">
        <f t="shared" si="346"/>
        <v>31779.64</v>
      </c>
      <c r="AA138" s="178">
        <f t="shared" si="347"/>
        <v>0</v>
      </c>
      <c r="AB138" s="178">
        <f t="shared" si="348"/>
        <v>0</v>
      </c>
      <c r="AC138" s="61"/>
      <c r="AD138" s="178"/>
      <c r="AE138" s="178"/>
      <c r="AF138" s="178">
        <f t="shared" si="349"/>
        <v>31779.64</v>
      </c>
      <c r="AG138" s="178">
        <f t="shared" si="350"/>
        <v>0</v>
      </c>
      <c r="AH138" s="178">
        <f t="shared" si="351"/>
        <v>0</v>
      </c>
      <c r="AI138" s="61"/>
      <c r="AJ138" s="178"/>
      <c r="AK138" s="178"/>
      <c r="AL138" s="178">
        <f t="shared" si="352"/>
        <v>31779.64</v>
      </c>
      <c r="AM138" s="178">
        <f t="shared" si="353"/>
        <v>0</v>
      </c>
      <c r="AN138" s="178">
        <f t="shared" si="354"/>
        <v>0</v>
      </c>
      <c r="AO138" s="61"/>
      <c r="AP138" s="178"/>
      <c r="AQ138" s="178"/>
      <c r="AR138" s="178">
        <f t="shared" si="94"/>
        <v>31779.64</v>
      </c>
      <c r="AS138" s="178">
        <f t="shared" si="355"/>
        <v>0</v>
      </c>
      <c r="AT138" s="178">
        <f t="shared" si="356"/>
        <v>0</v>
      </c>
      <c r="AU138" s="61"/>
      <c r="AV138" s="178"/>
      <c r="AW138" s="178"/>
      <c r="AX138" s="178">
        <f t="shared" si="96"/>
        <v>31779.64</v>
      </c>
      <c r="AY138" s="178">
        <f t="shared" si="357"/>
        <v>0</v>
      </c>
      <c r="AZ138" s="178">
        <f t="shared" si="358"/>
        <v>0</v>
      </c>
    </row>
    <row r="139" spans="1:52" ht="26.4">
      <c r="A139" s="175" t="s">
        <v>26</v>
      </c>
      <c r="B139" s="81" t="s">
        <v>93</v>
      </c>
      <c r="C139" s="6" t="s">
        <v>13</v>
      </c>
      <c r="D139" s="6" t="s">
        <v>4</v>
      </c>
      <c r="E139" s="6" t="s">
        <v>100</v>
      </c>
      <c r="F139" s="6" t="s">
        <v>101</v>
      </c>
      <c r="G139" s="17"/>
      <c r="H139" s="58">
        <f>H145</f>
        <v>998000</v>
      </c>
      <c r="I139" s="58">
        <f t="shared" ref="I139:M139" si="374">I145</f>
        <v>998000</v>
      </c>
      <c r="J139" s="58">
        <f t="shared" si="374"/>
        <v>998000</v>
      </c>
      <c r="K139" s="58">
        <f t="shared" si="374"/>
        <v>0</v>
      </c>
      <c r="L139" s="58">
        <f t="shared" si="374"/>
        <v>0</v>
      </c>
      <c r="M139" s="58">
        <f t="shared" si="374"/>
        <v>0</v>
      </c>
      <c r="N139" s="58">
        <f t="shared" si="340"/>
        <v>998000</v>
      </c>
      <c r="O139" s="58">
        <f t="shared" si="341"/>
        <v>998000</v>
      </c>
      <c r="P139" s="58">
        <f t="shared" si="342"/>
        <v>998000</v>
      </c>
      <c r="Q139" s="58">
        <f>Q145+Q153</f>
        <v>68394</v>
      </c>
      <c r="R139" s="58">
        <f>R145+R153</f>
        <v>0</v>
      </c>
      <c r="S139" s="58">
        <f>S145+S153</f>
        <v>0</v>
      </c>
      <c r="T139" s="58">
        <f t="shared" si="343"/>
        <v>1066394</v>
      </c>
      <c r="U139" s="58">
        <f t="shared" si="344"/>
        <v>998000</v>
      </c>
      <c r="V139" s="58">
        <f t="shared" si="345"/>
        <v>998000</v>
      </c>
      <c r="W139" s="58">
        <f>W145+W153</f>
        <v>-13191.74</v>
      </c>
      <c r="X139" s="58">
        <f>X145+X153</f>
        <v>0</v>
      </c>
      <c r="Y139" s="58">
        <f>Y145+Y153</f>
        <v>0</v>
      </c>
      <c r="Z139" s="58">
        <f t="shared" si="346"/>
        <v>1053202.26</v>
      </c>
      <c r="AA139" s="58">
        <f t="shared" si="347"/>
        <v>998000</v>
      </c>
      <c r="AB139" s="58">
        <f t="shared" si="348"/>
        <v>998000</v>
      </c>
      <c r="AC139" s="58">
        <f>AC145+AC153</f>
        <v>-1334.1</v>
      </c>
      <c r="AD139" s="58">
        <f>AD145+AD153</f>
        <v>0</v>
      </c>
      <c r="AE139" s="58">
        <f>AE145+AE153</f>
        <v>0</v>
      </c>
      <c r="AF139" s="58">
        <f t="shared" si="349"/>
        <v>1051868.1599999999</v>
      </c>
      <c r="AG139" s="58">
        <f t="shared" si="350"/>
        <v>998000</v>
      </c>
      <c r="AH139" s="58">
        <f t="shared" si="351"/>
        <v>998000</v>
      </c>
      <c r="AI139" s="58">
        <f>AI145+AI153</f>
        <v>-14003.87</v>
      </c>
      <c r="AJ139" s="58">
        <f>AJ145+AJ153</f>
        <v>0</v>
      </c>
      <c r="AK139" s="58">
        <f>AK145+AK153</f>
        <v>0</v>
      </c>
      <c r="AL139" s="58">
        <f t="shared" si="352"/>
        <v>1037864.2899999999</v>
      </c>
      <c r="AM139" s="58">
        <f t="shared" si="353"/>
        <v>998000</v>
      </c>
      <c r="AN139" s="58">
        <f t="shared" si="354"/>
        <v>998000</v>
      </c>
      <c r="AO139" s="58">
        <f>AO145+AO153+AO140</f>
        <v>307835.78000000003</v>
      </c>
      <c r="AP139" s="58">
        <f t="shared" ref="AP139:AQ139" si="375">AP145+AP153+AP140</f>
        <v>0</v>
      </c>
      <c r="AQ139" s="58">
        <f t="shared" si="375"/>
        <v>0</v>
      </c>
      <c r="AR139" s="58">
        <f t="shared" si="94"/>
        <v>1345700.0699999998</v>
      </c>
      <c r="AS139" s="58">
        <f t="shared" si="355"/>
        <v>998000</v>
      </c>
      <c r="AT139" s="58">
        <f t="shared" si="356"/>
        <v>998000</v>
      </c>
      <c r="AU139" s="58">
        <f>AU145+AU153+AU140</f>
        <v>119314.73000000001</v>
      </c>
      <c r="AV139" s="58">
        <f t="shared" ref="AV139:AW139" si="376">AV145+AV153+AV140</f>
        <v>0</v>
      </c>
      <c r="AW139" s="58">
        <f t="shared" si="376"/>
        <v>0</v>
      </c>
      <c r="AX139" s="58">
        <f t="shared" si="96"/>
        <v>1465014.7999999998</v>
      </c>
      <c r="AY139" s="58">
        <f t="shared" si="357"/>
        <v>998000</v>
      </c>
      <c r="AZ139" s="58">
        <f t="shared" si="358"/>
        <v>998000</v>
      </c>
    </row>
    <row r="140" spans="1:52">
      <c r="A140" s="288"/>
      <c r="B140" s="82" t="s">
        <v>253</v>
      </c>
      <c r="C140" s="35" t="s">
        <v>13</v>
      </c>
      <c r="D140" s="35" t="s">
        <v>4</v>
      </c>
      <c r="E140" s="35" t="s">
        <v>100</v>
      </c>
      <c r="F140" s="35" t="s">
        <v>126</v>
      </c>
      <c r="G140" s="36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  <c r="AN140" s="58"/>
      <c r="AO140" s="64">
        <f>AO143</f>
        <v>79976</v>
      </c>
      <c r="AP140" s="64">
        <f>AP143</f>
        <v>0</v>
      </c>
      <c r="AQ140" s="64">
        <f>AQ143</f>
        <v>0</v>
      </c>
      <c r="AR140" s="57">
        <f t="shared" ref="AR140:AR144" si="377">AL140+AO140</f>
        <v>79976</v>
      </c>
      <c r="AS140" s="57">
        <f t="shared" ref="AS140:AS144" si="378">AM140+AP140</f>
        <v>0</v>
      </c>
      <c r="AT140" s="57">
        <f t="shared" ref="AT140:AT144" si="379">AN140+AQ140</f>
        <v>0</v>
      </c>
      <c r="AU140" s="64">
        <f>AU143+AU141</f>
        <v>119314.73000000001</v>
      </c>
      <c r="AV140" s="64">
        <f t="shared" ref="AV140:AW140" si="380">AV143+AV141</f>
        <v>0</v>
      </c>
      <c r="AW140" s="64">
        <f t="shared" si="380"/>
        <v>0</v>
      </c>
      <c r="AX140" s="57">
        <f t="shared" si="96"/>
        <v>199290.73</v>
      </c>
      <c r="AY140" s="57">
        <f t="shared" si="357"/>
        <v>0</v>
      </c>
      <c r="AZ140" s="57">
        <f t="shared" si="358"/>
        <v>0</v>
      </c>
    </row>
    <row r="141" spans="1:52" ht="26.4">
      <c r="A141" s="293"/>
      <c r="B141" s="56" t="s">
        <v>186</v>
      </c>
      <c r="C141" s="35" t="s">
        <v>13</v>
      </c>
      <c r="D141" s="35" t="s">
        <v>4</v>
      </c>
      <c r="E141" s="35" t="s">
        <v>100</v>
      </c>
      <c r="F141" s="35" t="s">
        <v>126</v>
      </c>
      <c r="G141" s="36" t="s">
        <v>32</v>
      </c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64"/>
      <c r="AP141" s="64"/>
      <c r="AQ141" s="64"/>
      <c r="AR141" s="57"/>
      <c r="AS141" s="57"/>
      <c r="AT141" s="57"/>
      <c r="AU141" s="64">
        <f>AU142</f>
        <v>60000</v>
      </c>
      <c r="AV141" s="64">
        <f t="shared" ref="AV141:AW141" si="381">AV142</f>
        <v>0</v>
      </c>
      <c r="AW141" s="64">
        <f t="shared" si="381"/>
        <v>0</v>
      </c>
      <c r="AX141" s="57">
        <f t="shared" ref="AX141:AX142" si="382">AR141+AU141</f>
        <v>60000</v>
      </c>
      <c r="AY141" s="57">
        <f t="shared" ref="AY141:AY142" si="383">AS141+AV141</f>
        <v>0</v>
      </c>
      <c r="AZ141" s="57">
        <f t="shared" ref="AZ141:AZ142" si="384">AT141+AW141</f>
        <v>0</v>
      </c>
    </row>
    <row r="142" spans="1:52" ht="26.4">
      <c r="A142" s="293"/>
      <c r="B142" s="56" t="s">
        <v>34</v>
      </c>
      <c r="C142" s="35" t="s">
        <v>13</v>
      </c>
      <c r="D142" s="35" t="s">
        <v>4</v>
      </c>
      <c r="E142" s="35" t="s">
        <v>100</v>
      </c>
      <c r="F142" s="35" t="s">
        <v>126</v>
      </c>
      <c r="G142" s="36" t="s">
        <v>33</v>
      </c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L142" s="58"/>
      <c r="AM142" s="58"/>
      <c r="AN142" s="58"/>
      <c r="AO142" s="64"/>
      <c r="AP142" s="64"/>
      <c r="AQ142" s="64"/>
      <c r="AR142" s="57"/>
      <c r="AS142" s="57"/>
      <c r="AT142" s="57"/>
      <c r="AU142" s="64">
        <v>60000</v>
      </c>
      <c r="AV142" s="64"/>
      <c r="AW142" s="64"/>
      <c r="AX142" s="57">
        <f t="shared" si="382"/>
        <v>60000</v>
      </c>
      <c r="AY142" s="57">
        <f t="shared" si="383"/>
        <v>0</v>
      </c>
      <c r="AZ142" s="57">
        <f t="shared" si="384"/>
        <v>0</v>
      </c>
    </row>
    <row r="143" spans="1:52" ht="26.4">
      <c r="A143" s="265"/>
      <c r="B143" s="74" t="s">
        <v>41</v>
      </c>
      <c r="C143" s="35" t="s">
        <v>13</v>
      </c>
      <c r="D143" s="35" t="s">
        <v>4</v>
      </c>
      <c r="E143" s="35" t="s">
        <v>100</v>
      </c>
      <c r="F143" s="35" t="s">
        <v>126</v>
      </c>
      <c r="G143" s="36" t="s">
        <v>39</v>
      </c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64">
        <f>AO144</f>
        <v>79976</v>
      </c>
      <c r="AP143" s="64">
        <f t="shared" ref="AP143:AQ143" si="385">AP144</f>
        <v>0</v>
      </c>
      <c r="AQ143" s="64">
        <f t="shared" si="385"/>
        <v>0</v>
      </c>
      <c r="AR143" s="57">
        <f t="shared" si="377"/>
        <v>79976</v>
      </c>
      <c r="AS143" s="57">
        <f t="shared" si="378"/>
        <v>0</v>
      </c>
      <c r="AT143" s="57">
        <f t="shared" si="379"/>
        <v>0</v>
      </c>
      <c r="AU143" s="64">
        <f>AU144</f>
        <v>59314.73</v>
      </c>
      <c r="AV143" s="64">
        <f t="shared" ref="AV143:AW143" si="386">AV144</f>
        <v>0</v>
      </c>
      <c r="AW143" s="64">
        <f t="shared" si="386"/>
        <v>0</v>
      </c>
      <c r="AX143" s="57">
        <f t="shared" si="96"/>
        <v>139290.73000000001</v>
      </c>
      <c r="AY143" s="57">
        <f t="shared" si="357"/>
        <v>0</v>
      </c>
      <c r="AZ143" s="57">
        <f t="shared" si="358"/>
        <v>0</v>
      </c>
    </row>
    <row r="144" spans="1:52">
      <c r="A144" s="265"/>
      <c r="B144" s="102" t="s">
        <v>42</v>
      </c>
      <c r="C144" s="35" t="s">
        <v>13</v>
      </c>
      <c r="D144" s="35" t="s">
        <v>4</v>
      </c>
      <c r="E144" s="35" t="s">
        <v>100</v>
      </c>
      <c r="F144" s="35" t="s">
        <v>126</v>
      </c>
      <c r="G144" s="36" t="s">
        <v>40</v>
      </c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64">
        <v>79976</v>
      </c>
      <c r="AP144" s="64"/>
      <c r="AQ144" s="64"/>
      <c r="AR144" s="57">
        <f t="shared" si="377"/>
        <v>79976</v>
      </c>
      <c r="AS144" s="57">
        <f t="shared" si="378"/>
        <v>0</v>
      </c>
      <c r="AT144" s="57">
        <f t="shared" si="379"/>
        <v>0</v>
      </c>
      <c r="AU144" s="64">
        <v>59314.73</v>
      </c>
      <c r="AV144" s="64"/>
      <c r="AW144" s="64"/>
      <c r="AX144" s="57">
        <f t="shared" si="96"/>
        <v>139290.73000000001</v>
      </c>
      <c r="AY144" s="57">
        <f t="shared" si="357"/>
        <v>0</v>
      </c>
      <c r="AZ144" s="57">
        <f t="shared" si="358"/>
        <v>0</v>
      </c>
    </row>
    <row r="145" spans="1:52">
      <c r="A145" s="265"/>
      <c r="B145" s="56" t="s">
        <v>43</v>
      </c>
      <c r="C145" s="5" t="s">
        <v>13</v>
      </c>
      <c r="D145" s="54" t="s">
        <v>4</v>
      </c>
      <c r="E145" s="5" t="s">
        <v>100</v>
      </c>
      <c r="F145" s="5" t="s">
        <v>103</v>
      </c>
      <c r="G145" s="17"/>
      <c r="H145" s="57">
        <f>+H146+H148+H151</f>
        <v>998000</v>
      </c>
      <c r="I145" s="57">
        <f t="shared" ref="I145:J145" si="387">+I146+I148+I151</f>
        <v>998000</v>
      </c>
      <c r="J145" s="57">
        <f t="shared" si="387"/>
        <v>998000</v>
      </c>
      <c r="K145" s="57">
        <f t="shared" ref="K145:M145" si="388">+K146+K148+K151</f>
        <v>0</v>
      </c>
      <c r="L145" s="57">
        <f t="shared" si="388"/>
        <v>0</v>
      </c>
      <c r="M145" s="57">
        <f t="shared" si="388"/>
        <v>0</v>
      </c>
      <c r="N145" s="57">
        <f t="shared" si="340"/>
        <v>998000</v>
      </c>
      <c r="O145" s="57">
        <f t="shared" si="341"/>
        <v>998000</v>
      </c>
      <c r="P145" s="57">
        <f t="shared" si="342"/>
        <v>998000</v>
      </c>
      <c r="Q145" s="57">
        <f t="shared" ref="Q145:S145" si="389">+Q146+Q148+Q151</f>
        <v>-11606</v>
      </c>
      <c r="R145" s="57">
        <f t="shared" si="389"/>
        <v>0</v>
      </c>
      <c r="S145" s="57">
        <f t="shared" si="389"/>
        <v>0</v>
      </c>
      <c r="T145" s="57">
        <f t="shared" si="343"/>
        <v>986394</v>
      </c>
      <c r="U145" s="57">
        <f t="shared" si="344"/>
        <v>998000</v>
      </c>
      <c r="V145" s="57">
        <f t="shared" si="345"/>
        <v>998000</v>
      </c>
      <c r="W145" s="57">
        <f t="shared" ref="W145:Y145" si="390">+W146+W148+W151</f>
        <v>-13191.74</v>
      </c>
      <c r="X145" s="57">
        <f t="shared" si="390"/>
        <v>0</v>
      </c>
      <c r="Y145" s="57">
        <f t="shared" si="390"/>
        <v>0</v>
      </c>
      <c r="Z145" s="57">
        <f t="shared" si="346"/>
        <v>973202.26</v>
      </c>
      <c r="AA145" s="57">
        <f t="shared" si="347"/>
        <v>998000</v>
      </c>
      <c r="AB145" s="57">
        <f t="shared" si="348"/>
        <v>998000</v>
      </c>
      <c r="AC145" s="57">
        <f t="shared" ref="AC145:AE145" si="391">+AC146+AC148+AC151</f>
        <v>-1334.1</v>
      </c>
      <c r="AD145" s="57">
        <f t="shared" si="391"/>
        <v>0</v>
      </c>
      <c r="AE145" s="57">
        <f t="shared" si="391"/>
        <v>0</v>
      </c>
      <c r="AF145" s="57">
        <f t="shared" si="349"/>
        <v>971868.16000000003</v>
      </c>
      <c r="AG145" s="57">
        <f t="shared" si="350"/>
        <v>998000</v>
      </c>
      <c r="AH145" s="57">
        <f t="shared" si="351"/>
        <v>998000</v>
      </c>
      <c r="AI145" s="57">
        <f t="shared" ref="AI145:AK145" si="392">+AI146+AI148+AI151</f>
        <v>-14003.87</v>
      </c>
      <c r="AJ145" s="57">
        <f t="shared" si="392"/>
        <v>0</v>
      </c>
      <c r="AK145" s="57">
        <f t="shared" si="392"/>
        <v>0</v>
      </c>
      <c r="AL145" s="57">
        <f t="shared" si="352"/>
        <v>957864.29</v>
      </c>
      <c r="AM145" s="57">
        <f t="shared" si="353"/>
        <v>998000</v>
      </c>
      <c r="AN145" s="57">
        <f t="shared" si="354"/>
        <v>998000</v>
      </c>
      <c r="AO145" s="57">
        <f t="shared" ref="AO145:AQ145" si="393">+AO146+AO148+AO151</f>
        <v>37859.78</v>
      </c>
      <c r="AP145" s="57">
        <f t="shared" si="393"/>
        <v>0</v>
      </c>
      <c r="AQ145" s="57">
        <f t="shared" si="393"/>
        <v>0</v>
      </c>
      <c r="AR145" s="57">
        <f t="shared" si="94"/>
        <v>995724.07000000007</v>
      </c>
      <c r="AS145" s="57">
        <f t="shared" si="355"/>
        <v>998000</v>
      </c>
      <c r="AT145" s="57">
        <f t="shared" si="356"/>
        <v>998000</v>
      </c>
      <c r="AU145" s="57">
        <f t="shared" ref="AU145:AW145" si="394">+AU146+AU148+AU151</f>
        <v>0</v>
      </c>
      <c r="AV145" s="57">
        <f t="shared" si="394"/>
        <v>0</v>
      </c>
      <c r="AW145" s="57">
        <f t="shared" si="394"/>
        <v>0</v>
      </c>
      <c r="AX145" s="57">
        <f t="shared" si="96"/>
        <v>995724.07000000007</v>
      </c>
      <c r="AY145" s="57">
        <f t="shared" si="357"/>
        <v>998000</v>
      </c>
      <c r="AZ145" s="57">
        <f t="shared" si="358"/>
        <v>998000</v>
      </c>
    </row>
    <row r="146" spans="1:52" ht="26.4">
      <c r="A146" s="265"/>
      <c r="B146" s="56" t="s">
        <v>186</v>
      </c>
      <c r="C146" s="5" t="s">
        <v>13</v>
      </c>
      <c r="D146" s="54" t="s">
        <v>4</v>
      </c>
      <c r="E146" s="5" t="s">
        <v>100</v>
      </c>
      <c r="F146" s="5" t="s">
        <v>103</v>
      </c>
      <c r="G146" s="55" t="s">
        <v>32</v>
      </c>
      <c r="H146" s="57">
        <f>H147</f>
        <v>50000</v>
      </c>
      <c r="I146" s="57">
        <f t="shared" ref="I146:M146" si="395">I147</f>
        <v>50000</v>
      </c>
      <c r="J146" s="57">
        <f t="shared" si="395"/>
        <v>50000</v>
      </c>
      <c r="K146" s="57">
        <f t="shared" si="395"/>
        <v>0</v>
      </c>
      <c r="L146" s="57">
        <f t="shared" si="395"/>
        <v>0</v>
      </c>
      <c r="M146" s="57">
        <f t="shared" si="395"/>
        <v>0</v>
      </c>
      <c r="N146" s="57">
        <f t="shared" si="340"/>
        <v>50000</v>
      </c>
      <c r="O146" s="57">
        <f t="shared" si="341"/>
        <v>50000</v>
      </c>
      <c r="P146" s="57">
        <f t="shared" si="342"/>
        <v>50000</v>
      </c>
      <c r="Q146" s="57">
        <f t="shared" ref="Q146:S146" si="396">Q147</f>
        <v>0</v>
      </c>
      <c r="R146" s="57">
        <f t="shared" si="396"/>
        <v>0</v>
      </c>
      <c r="S146" s="57">
        <f t="shared" si="396"/>
        <v>0</v>
      </c>
      <c r="T146" s="57">
        <f t="shared" si="343"/>
        <v>50000</v>
      </c>
      <c r="U146" s="57">
        <f t="shared" si="344"/>
        <v>50000</v>
      </c>
      <c r="V146" s="57">
        <f t="shared" si="345"/>
        <v>50000</v>
      </c>
      <c r="W146" s="57">
        <f t="shared" ref="W146:Y146" si="397">W147</f>
        <v>0</v>
      </c>
      <c r="X146" s="57">
        <f t="shared" si="397"/>
        <v>0</v>
      </c>
      <c r="Y146" s="57">
        <f t="shared" si="397"/>
        <v>0</v>
      </c>
      <c r="Z146" s="57">
        <f t="shared" si="346"/>
        <v>50000</v>
      </c>
      <c r="AA146" s="57">
        <f t="shared" si="347"/>
        <v>50000</v>
      </c>
      <c r="AB146" s="57">
        <f t="shared" si="348"/>
        <v>50000</v>
      </c>
      <c r="AC146" s="57">
        <f t="shared" ref="AC146:AE146" si="398">AC147</f>
        <v>-1334.1</v>
      </c>
      <c r="AD146" s="57">
        <f t="shared" si="398"/>
        <v>0</v>
      </c>
      <c r="AE146" s="57">
        <f t="shared" si="398"/>
        <v>0</v>
      </c>
      <c r="AF146" s="57">
        <f t="shared" si="349"/>
        <v>48665.9</v>
      </c>
      <c r="AG146" s="57">
        <f t="shared" si="350"/>
        <v>50000</v>
      </c>
      <c r="AH146" s="57">
        <f t="shared" si="351"/>
        <v>50000</v>
      </c>
      <c r="AI146" s="57">
        <f t="shared" ref="AI146:AK146" si="399">AI147</f>
        <v>-14003.87</v>
      </c>
      <c r="AJ146" s="57">
        <f t="shared" si="399"/>
        <v>0</v>
      </c>
      <c r="AK146" s="57">
        <f t="shared" si="399"/>
        <v>0</v>
      </c>
      <c r="AL146" s="57">
        <f t="shared" si="352"/>
        <v>34662.03</v>
      </c>
      <c r="AM146" s="57">
        <f t="shared" si="353"/>
        <v>50000</v>
      </c>
      <c r="AN146" s="57">
        <f t="shared" si="354"/>
        <v>50000</v>
      </c>
      <c r="AO146" s="57">
        <f t="shared" ref="AO146:AQ146" si="400">AO147</f>
        <v>3828.1</v>
      </c>
      <c r="AP146" s="57">
        <f t="shared" si="400"/>
        <v>0</v>
      </c>
      <c r="AQ146" s="57">
        <f t="shared" si="400"/>
        <v>0</v>
      </c>
      <c r="AR146" s="57">
        <f t="shared" si="94"/>
        <v>38490.129999999997</v>
      </c>
      <c r="AS146" s="57">
        <f t="shared" si="355"/>
        <v>50000</v>
      </c>
      <c r="AT146" s="57">
        <f t="shared" si="356"/>
        <v>50000</v>
      </c>
      <c r="AU146" s="57">
        <f t="shared" ref="AU146:AW146" si="401">AU147</f>
        <v>0</v>
      </c>
      <c r="AV146" s="57">
        <f t="shared" si="401"/>
        <v>0</v>
      </c>
      <c r="AW146" s="57">
        <f t="shared" si="401"/>
        <v>0</v>
      </c>
      <c r="AX146" s="57">
        <f t="shared" si="96"/>
        <v>38490.129999999997</v>
      </c>
      <c r="AY146" s="57">
        <f t="shared" si="357"/>
        <v>50000</v>
      </c>
      <c r="AZ146" s="57">
        <f t="shared" si="358"/>
        <v>50000</v>
      </c>
    </row>
    <row r="147" spans="1:52" ht="26.4">
      <c r="A147" s="265"/>
      <c r="B147" s="56" t="s">
        <v>34</v>
      </c>
      <c r="C147" s="5" t="s">
        <v>13</v>
      </c>
      <c r="D147" s="54" t="s">
        <v>4</v>
      </c>
      <c r="E147" s="5" t="s">
        <v>100</v>
      </c>
      <c r="F147" s="5" t="s">
        <v>103</v>
      </c>
      <c r="G147" s="55" t="s">
        <v>33</v>
      </c>
      <c r="H147" s="61">
        <v>50000</v>
      </c>
      <c r="I147" s="61">
        <v>50000</v>
      </c>
      <c r="J147" s="61">
        <v>50000</v>
      </c>
      <c r="K147" s="61"/>
      <c r="L147" s="61"/>
      <c r="M147" s="61"/>
      <c r="N147" s="61">
        <f t="shared" si="340"/>
        <v>50000</v>
      </c>
      <c r="O147" s="61">
        <f t="shared" si="341"/>
        <v>50000</v>
      </c>
      <c r="P147" s="61">
        <f t="shared" si="342"/>
        <v>50000</v>
      </c>
      <c r="Q147" s="61"/>
      <c r="R147" s="61"/>
      <c r="S147" s="61"/>
      <c r="T147" s="61">
        <f t="shared" si="343"/>
        <v>50000</v>
      </c>
      <c r="U147" s="61">
        <f t="shared" si="344"/>
        <v>50000</v>
      </c>
      <c r="V147" s="61">
        <f t="shared" si="345"/>
        <v>50000</v>
      </c>
      <c r="W147" s="61"/>
      <c r="X147" s="61"/>
      <c r="Y147" s="61"/>
      <c r="Z147" s="61">
        <f t="shared" si="346"/>
        <v>50000</v>
      </c>
      <c r="AA147" s="61">
        <f t="shared" si="347"/>
        <v>50000</v>
      </c>
      <c r="AB147" s="61">
        <f t="shared" si="348"/>
        <v>50000</v>
      </c>
      <c r="AC147" s="61">
        <v>-1334.1</v>
      </c>
      <c r="AD147" s="61"/>
      <c r="AE147" s="61"/>
      <c r="AF147" s="61">
        <f t="shared" si="349"/>
        <v>48665.9</v>
      </c>
      <c r="AG147" s="61">
        <f t="shared" si="350"/>
        <v>50000</v>
      </c>
      <c r="AH147" s="61">
        <f t="shared" si="351"/>
        <v>50000</v>
      </c>
      <c r="AI147" s="61">
        <v>-14003.87</v>
      </c>
      <c r="AJ147" s="61"/>
      <c r="AK147" s="61"/>
      <c r="AL147" s="61">
        <f t="shared" si="352"/>
        <v>34662.03</v>
      </c>
      <c r="AM147" s="61">
        <f t="shared" si="353"/>
        <v>50000</v>
      </c>
      <c r="AN147" s="61">
        <f t="shared" si="354"/>
        <v>50000</v>
      </c>
      <c r="AO147" s="61">
        <v>3828.1</v>
      </c>
      <c r="AP147" s="61"/>
      <c r="AQ147" s="61"/>
      <c r="AR147" s="61">
        <f t="shared" si="94"/>
        <v>38490.129999999997</v>
      </c>
      <c r="AS147" s="61">
        <f t="shared" si="355"/>
        <v>50000</v>
      </c>
      <c r="AT147" s="61">
        <f t="shared" si="356"/>
        <v>50000</v>
      </c>
      <c r="AU147" s="61"/>
      <c r="AV147" s="61"/>
      <c r="AW147" s="61"/>
      <c r="AX147" s="61">
        <f t="shared" si="96"/>
        <v>38490.129999999997</v>
      </c>
      <c r="AY147" s="61">
        <f t="shared" si="357"/>
        <v>50000</v>
      </c>
      <c r="AZ147" s="61">
        <f t="shared" si="358"/>
        <v>50000</v>
      </c>
    </row>
    <row r="148" spans="1:52">
      <c r="A148" s="265"/>
      <c r="B148" s="56" t="s">
        <v>35</v>
      </c>
      <c r="C148" s="5" t="s">
        <v>13</v>
      </c>
      <c r="D148" s="54" t="s">
        <v>4</v>
      </c>
      <c r="E148" s="5" t="s">
        <v>100</v>
      </c>
      <c r="F148" s="5" t="s">
        <v>103</v>
      </c>
      <c r="G148" s="55" t="s">
        <v>36</v>
      </c>
      <c r="H148" s="57">
        <f>+H149+H150</f>
        <v>100000</v>
      </c>
      <c r="I148" s="57">
        <f t="shared" ref="I148:M148" si="402">+I149+I150</f>
        <v>100000</v>
      </c>
      <c r="J148" s="57">
        <f t="shared" si="402"/>
        <v>100000</v>
      </c>
      <c r="K148" s="57">
        <f t="shared" si="402"/>
        <v>0</v>
      </c>
      <c r="L148" s="57">
        <f t="shared" si="402"/>
        <v>0</v>
      </c>
      <c r="M148" s="57">
        <f t="shared" si="402"/>
        <v>0</v>
      </c>
      <c r="N148" s="57">
        <f t="shared" si="340"/>
        <v>100000</v>
      </c>
      <c r="O148" s="57">
        <f t="shared" si="341"/>
        <v>100000</v>
      </c>
      <c r="P148" s="57">
        <f t="shared" si="342"/>
        <v>100000</v>
      </c>
      <c r="Q148" s="57">
        <f t="shared" ref="Q148:S148" si="403">+Q149+Q150</f>
        <v>-11606</v>
      </c>
      <c r="R148" s="57">
        <f t="shared" si="403"/>
        <v>0</v>
      </c>
      <c r="S148" s="57">
        <f t="shared" si="403"/>
        <v>0</v>
      </c>
      <c r="T148" s="57">
        <f t="shared" si="343"/>
        <v>88394</v>
      </c>
      <c r="U148" s="57">
        <f t="shared" si="344"/>
        <v>100000</v>
      </c>
      <c r="V148" s="57">
        <f t="shared" si="345"/>
        <v>100000</v>
      </c>
      <c r="W148" s="57">
        <f t="shared" ref="W148:Y148" si="404">+W149+W150</f>
        <v>0</v>
      </c>
      <c r="X148" s="57">
        <f t="shared" si="404"/>
        <v>0</v>
      </c>
      <c r="Y148" s="57">
        <f t="shared" si="404"/>
        <v>0</v>
      </c>
      <c r="Z148" s="57">
        <f t="shared" si="346"/>
        <v>88394</v>
      </c>
      <c r="AA148" s="57">
        <f t="shared" si="347"/>
        <v>100000</v>
      </c>
      <c r="AB148" s="57">
        <f t="shared" si="348"/>
        <v>100000</v>
      </c>
      <c r="AC148" s="57">
        <f t="shared" ref="AC148:AE148" si="405">+AC149+AC150</f>
        <v>0</v>
      </c>
      <c r="AD148" s="57">
        <f t="shared" si="405"/>
        <v>0</v>
      </c>
      <c r="AE148" s="57">
        <f t="shared" si="405"/>
        <v>0</v>
      </c>
      <c r="AF148" s="57">
        <f t="shared" si="349"/>
        <v>88394</v>
      </c>
      <c r="AG148" s="57">
        <f t="shared" si="350"/>
        <v>100000</v>
      </c>
      <c r="AH148" s="57">
        <f t="shared" si="351"/>
        <v>100000</v>
      </c>
      <c r="AI148" s="57">
        <f t="shared" ref="AI148:AK148" si="406">+AI149+AI150</f>
        <v>0</v>
      </c>
      <c r="AJ148" s="57">
        <f t="shared" si="406"/>
        <v>0</v>
      </c>
      <c r="AK148" s="57">
        <f t="shared" si="406"/>
        <v>0</v>
      </c>
      <c r="AL148" s="57">
        <f t="shared" si="352"/>
        <v>88394</v>
      </c>
      <c r="AM148" s="57">
        <f t="shared" si="353"/>
        <v>100000</v>
      </c>
      <c r="AN148" s="57">
        <f t="shared" si="354"/>
        <v>100000</v>
      </c>
      <c r="AO148" s="57">
        <f t="shared" ref="AO148:AQ148" si="407">+AO149+AO150</f>
        <v>-494</v>
      </c>
      <c r="AP148" s="57">
        <f t="shared" si="407"/>
        <v>0</v>
      </c>
      <c r="AQ148" s="57">
        <f t="shared" si="407"/>
        <v>0</v>
      </c>
      <c r="AR148" s="57">
        <f t="shared" si="94"/>
        <v>87900</v>
      </c>
      <c r="AS148" s="57">
        <f t="shared" si="355"/>
        <v>100000</v>
      </c>
      <c r="AT148" s="57">
        <f t="shared" si="356"/>
        <v>100000</v>
      </c>
      <c r="AU148" s="57">
        <f t="shared" ref="AU148:AW148" si="408">+AU149+AU150</f>
        <v>0</v>
      </c>
      <c r="AV148" s="57">
        <f t="shared" si="408"/>
        <v>0</v>
      </c>
      <c r="AW148" s="57">
        <f t="shared" si="408"/>
        <v>0</v>
      </c>
      <c r="AX148" s="57">
        <f t="shared" si="96"/>
        <v>87900</v>
      </c>
      <c r="AY148" s="57">
        <f t="shared" si="357"/>
        <v>100000</v>
      </c>
      <c r="AZ148" s="57">
        <f t="shared" si="358"/>
        <v>100000</v>
      </c>
    </row>
    <row r="149" spans="1:52" ht="13.5" customHeight="1">
      <c r="A149" s="265"/>
      <c r="B149" s="56" t="s">
        <v>161</v>
      </c>
      <c r="C149" s="5" t="s">
        <v>13</v>
      </c>
      <c r="D149" s="54" t="s">
        <v>4</v>
      </c>
      <c r="E149" s="5" t="s">
        <v>100</v>
      </c>
      <c r="F149" s="5" t="s">
        <v>103</v>
      </c>
      <c r="G149" s="55" t="s">
        <v>162</v>
      </c>
      <c r="H149" s="61">
        <v>50000</v>
      </c>
      <c r="I149" s="61">
        <v>50000</v>
      </c>
      <c r="J149" s="61">
        <v>50000</v>
      </c>
      <c r="K149" s="61"/>
      <c r="L149" s="61"/>
      <c r="M149" s="61"/>
      <c r="N149" s="61">
        <f t="shared" si="340"/>
        <v>50000</v>
      </c>
      <c r="O149" s="61">
        <f t="shared" si="341"/>
        <v>50000</v>
      </c>
      <c r="P149" s="61">
        <f t="shared" si="342"/>
        <v>50000</v>
      </c>
      <c r="Q149" s="61">
        <v>-11606</v>
      </c>
      <c r="R149" s="61"/>
      <c r="S149" s="61"/>
      <c r="T149" s="61">
        <f t="shared" si="343"/>
        <v>38394</v>
      </c>
      <c r="U149" s="61">
        <f t="shared" si="344"/>
        <v>50000</v>
      </c>
      <c r="V149" s="61">
        <f t="shared" si="345"/>
        <v>50000</v>
      </c>
      <c r="W149" s="61"/>
      <c r="X149" s="61"/>
      <c r="Y149" s="61"/>
      <c r="Z149" s="61">
        <f t="shared" si="346"/>
        <v>38394</v>
      </c>
      <c r="AA149" s="61">
        <f t="shared" si="347"/>
        <v>50000</v>
      </c>
      <c r="AB149" s="61">
        <f t="shared" si="348"/>
        <v>50000</v>
      </c>
      <c r="AC149" s="61">
        <v>-25100</v>
      </c>
      <c r="AD149" s="61"/>
      <c r="AE149" s="61"/>
      <c r="AF149" s="61">
        <f t="shared" si="349"/>
        <v>13294</v>
      </c>
      <c r="AG149" s="61">
        <f t="shared" si="350"/>
        <v>50000</v>
      </c>
      <c r="AH149" s="61">
        <f t="shared" si="351"/>
        <v>50000</v>
      </c>
      <c r="AI149" s="61"/>
      <c r="AJ149" s="61"/>
      <c r="AK149" s="61"/>
      <c r="AL149" s="61">
        <f t="shared" si="352"/>
        <v>13294</v>
      </c>
      <c r="AM149" s="61">
        <f t="shared" si="353"/>
        <v>50000</v>
      </c>
      <c r="AN149" s="61">
        <f t="shared" si="354"/>
        <v>50000</v>
      </c>
      <c r="AO149" s="61">
        <v>-494</v>
      </c>
      <c r="AP149" s="61"/>
      <c r="AQ149" s="61"/>
      <c r="AR149" s="61">
        <f t="shared" si="94"/>
        <v>12800</v>
      </c>
      <c r="AS149" s="61">
        <f t="shared" si="355"/>
        <v>50000</v>
      </c>
      <c r="AT149" s="61">
        <f t="shared" si="356"/>
        <v>50000</v>
      </c>
      <c r="AU149" s="61"/>
      <c r="AV149" s="61"/>
      <c r="AW149" s="61"/>
      <c r="AX149" s="61">
        <f t="shared" si="96"/>
        <v>12800</v>
      </c>
      <c r="AY149" s="61">
        <f t="shared" si="357"/>
        <v>50000</v>
      </c>
      <c r="AZ149" s="61">
        <f t="shared" si="358"/>
        <v>50000</v>
      </c>
    </row>
    <row r="150" spans="1:52">
      <c r="A150" s="265"/>
      <c r="B150" s="56" t="s">
        <v>67</v>
      </c>
      <c r="C150" s="5" t="s">
        <v>13</v>
      </c>
      <c r="D150" s="54" t="s">
        <v>4</v>
      </c>
      <c r="E150" s="5" t="s">
        <v>100</v>
      </c>
      <c r="F150" s="5" t="s">
        <v>103</v>
      </c>
      <c r="G150" s="55" t="s">
        <v>68</v>
      </c>
      <c r="H150" s="61">
        <v>50000</v>
      </c>
      <c r="I150" s="61">
        <v>50000</v>
      </c>
      <c r="J150" s="61">
        <v>50000</v>
      </c>
      <c r="K150" s="61"/>
      <c r="L150" s="61"/>
      <c r="M150" s="61"/>
      <c r="N150" s="61">
        <f t="shared" si="340"/>
        <v>50000</v>
      </c>
      <c r="O150" s="61">
        <f t="shared" si="341"/>
        <v>50000</v>
      </c>
      <c r="P150" s="61">
        <f t="shared" si="342"/>
        <v>50000</v>
      </c>
      <c r="Q150" s="61"/>
      <c r="R150" s="61"/>
      <c r="S150" s="61"/>
      <c r="T150" s="61">
        <f t="shared" si="343"/>
        <v>50000</v>
      </c>
      <c r="U150" s="61">
        <f t="shared" si="344"/>
        <v>50000</v>
      </c>
      <c r="V150" s="61">
        <f t="shared" si="345"/>
        <v>50000</v>
      </c>
      <c r="W150" s="61"/>
      <c r="X150" s="61"/>
      <c r="Y150" s="61"/>
      <c r="Z150" s="61">
        <f t="shared" si="346"/>
        <v>50000</v>
      </c>
      <c r="AA150" s="61">
        <f t="shared" si="347"/>
        <v>50000</v>
      </c>
      <c r="AB150" s="61">
        <f t="shared" si="348"/>
        <v>50000</v>
      </c>
      <c r="AC150" s="61">
        <v>25100</v>
      </c>
      <c r="AD150" s="61"/>
      <c r="AE150" s="61"/>
      <c r="AF150" s="61">
        <f t="shared" si="349"/>
        <v>75100</v>
      </c>
      <c r="AG150" s="61">
        <f t="shared" si="350"/>
        <v>50000</v>
      </c>
      <c r="AH150" s="61">
        <f t="shared" si="351"/>
        <v>50000</v>
      </c>
      <c r="AI150" s="61"/>
      <c r="AJ150" s="61"/>
      <c r="AK150" s="61"/>
      <c r="AL150" s="61">
        <f t="shared" si="352"/>
        <v>75100</v>
      </c>
      <c r="AM150" s="61">
        <f t="shared" si="353"/>
        <v>50000</v>
      </c>
      <c r="AN150" s="61">
        <f t="shared" si="354"/>
        <v>50000</v>
      </c>
      <c r="AO150" s="61"/>
      <c r="AP150" s="61"/>
      <c r="AQ150" s="61"/>
      <c r="AR150" s="61">
        <f t="shared" si="94"/>
        <v>75100</v>
      </c>
      <c r="AS150" s="61">
        <f t="shared" si="355"/>
        <v>50000</v>
      </c>
      <c r="AT150" s="61">
        <f t="shared" si="356"/>
        <v>50000</v>
      </c>
      <c r="AU150" s="61"/>
      <c r="AV150" s="61"/>
      <c r="AW150" s="61"/>
      <c r="AX150" s="61">
        <f t="shared" si="96"/>
        <v>75100</v>
      </c>
      <c r="AY150" s="61">
        <f t="shared" si="357"/>
        <v>50000</v>
      </c>
      <c r="AZ150" s="61">
        <f t="shared" si="358"/>
        <v>50000</v>
      </c>
    </row>
    <row r="151" spans="1:52" ht="26.4">
      <c r="A151" s="265"/>
      <c r="B151" s="27" t="s">
        <v>41</v>
      </c>
      <c r="C151" s="5" t="s">
        <v>13</v>
      </c>
      <c r="D151" s="54" t="s">
        <v>4</v>
      </c>
      <c r="E151" s="5" t="s">
        <v>100</v>
      </c>
      <c r="F151" s="5" t="s">
        <v>103</v>
      </c>
      <c r="G151" s="17" t="s">
        <v>39</v>
      </c>
      <c r="H151" s="57">
        <f>H152</f>
        <v>848000</v>
      </c>
      <c r="I151" s="57">
        <f t="shared" ref="I151:M151" si="409">I152</f>
        <v>848000</v>
      </c>
      <c r="J151" s="57">
        <f t="shared" si="409"/>
        <v>848000</v>
      </c>
      <c r="K151" s="57">
        <f t="shared" si="409"/>
        <v>0</v>
      </c>
      <c r="L151" s="57">
        <f t="shared" si="409"/>
        <v>0</v>
      </c>
      <c r="M151" s="57">
        <f t="shared" si="409"/>
        <v>0</v>
      </c>
      <c r="N151" s="57">
        <f t="shared" si="340"/>
        <v>848000</v>
      </c>
      <c r="O151" s="57">
        <f t="shared" si="341"/>
        <v>848000</v>
      </c>
      <c r="P151" s="57">
        <f t="shared" si="342"/>
        <v>848000</v>
      </c>
      <c r="Q151" s="57">
        <f t="shared" ref="Q151:S151" si="410">Q152</f>
        <v>0</v>
      </c>
      <c r="R151" s="57">
        <f t="shared" si="410"/>
        <v>0</v>
      </c>
      <c r="S151" s="57">
        <f t="shared" si="410"/>
        <v>0</v>
      </c>
      <c r="T151" s="57">
        <f t="shared" si="343"/>
        <v>848000</v>
      </c>
      <c r="U151" s="57">
        <f t="shared" si="344"/>
        <v>848000</v>
      </c>
      <c r="V151" s="57">
        <f t="shared" si="345"/>
        <v>848000</v>
      </c>
      <c r="W151" s="57">
        <f t="shared" ref="W151:Y151" si="411">W152</f>
        <v>-13191.74</v>
      </c>
      <c r="X151" s="57">
        <f t="shared" si="411"/>
        <v>0</v>
      </c>
      <c r="Y151" s="57">
        <f t="shared" si="411"/>
        <v>0</v>
      </c>
      <c r="Z151" s="57">
        <f t="shared" si="346"/>
        <v>834808.26</v>
      </c>
      <c r="AA151" s="57">
        <f t="shared" si="347"/>
        <v>848000</v>
      </c>
      <c r="AB151" s="57">
        <f t="shared" si="348"/>
        <v>848000</v>
      </c>
      <c r="AC151" s="57">
        <f t="shared" ref="AC151:AE151" si="412">AC152</f>
        <v>0</v>
      </c>
      <c r="AD151" s="57">
        <f t="shared" si="412"/>
        <v>0</v>
      </c>
      <c r="AE151" s="57">
        <f t="shared" si="412"/>
        <v>0</v>
      </c>
      <c r="AF151" s="57">
        <f t="shared" si="349"/>
        <v>834808.26</v>
      </c>
      <c r="AG151" s="57">
        <f t="shared" si="350"/>
        <v>848000</v>
      </c>
      <c r="AH151" s="57">
        <f t="shared" si="351"/>
        <v>848000</v>
      </c>
      <c r="AI151" s="57">
        <f t="shared" ref="AI151:AK151" si="413">AI152</f>
        <v>0</v>
      </c>
      <c r="AJ151" s="57">
        <f t="shared" si="413"/>
        <v>0</v>
      </c>
      <c r="AK151" s="57">
        <f t="shared" si="413"/>
        <v>0</v>
      </c>
      <c r="AL151" s="57">
        <f t="shared" si="352"/>
        <v>834808.26</v>
      </c>
      <c r="AM151" s="57">
        <f t="shared" si="353"/>
        <v>848000</v>
      </c>
      <c r="AN151" s="57">
        <f t="shared" si="354"/>
        <v>848000</v>
      </c>
      <c r="AO151" s="57">
        <f t="shared" ref="AO151:AQ151" si="414">AO152</f>
        <v>34525.68</v>
      </c>
      <c r="AP151" s="57">
        <f t="shared" si="414"/>
        <v>0</v>
      </c>
      <c r="AQ151" s="57">
        <f t="shared" si="414"/>
        <v>0</v>
      </c>
      <c r="AR151" s="57">
        <f t="shared" si="94"/>
        <v>869333.94000000006</v>
      </c>
      <c r="AS151" s="57">
        <f t="shared" si="355"/>
        <v>848000</v>
      </c>
      <c r="AT151" s="57">
        <f t="shared" si="356"/>
        <v>848000</v>
      </c>
      <c r="AU151" s="57">
        <f t="shared" ref="AU151:AW151" si="415">AU152</f>
        <v>0</v>
      </c>
      <c r="AV151" s="57">
        <f t="shared" si="415"/>
        <v>0</v>
      </c>
      <c r="AW151" s="57">
        <f t="shared" si="415"/>
        <v>0</v>
      </c>
      <c r="AX151" s="57">
        <f t="shared" si="96"/>
        <v>869333.94000000006</v>
      </c>
      <c r="AY151" s="57">
        <f t="shared" si="357"/>
        <v>848000</v>
      </c>
      <c r="AZ151" s="57">
        <f t="shared" si="358"/>
        <v>848000</v>
      </c>
    </row>
    <row r="152" spans="1:52">
      <c r="A152" s="265"/>
      <c r="B152" s="26" t="s">
        <v>42</v>
      </c>
      <c r="C152" s="5" t="s">
        <v>13</v>
      </c>
      <c r="D152" s="54" t="s">
        <v>4</v>
      </c>
      <c r="E152" s="5" t="s">
        <v>100</v>
      </c>
      <c r="F152" s="5" t="s">
        <v>103</v>
      </c>
      <c r="G152" s="17" t="s">
        <v>40</v>
      </c>
      <c r="H152" s="61">
        <v>848000</v>
      </c>
      <c r="I152" s="61">
        <v>848000</v>
      </c>
      <c r="J152" s="61">
        <v>848000</v>
      </c>
      <c r="K152" s="61"/>
      <c r="L152" s="61"/>
      <c r="M152" s="61"/>
      <c r="N152" s="61">
        <f t="shared" si="340"/>
        <v>848000</v>
      </c>
      <c r="O152" s="61">
        <f t="shared" si="341"/>
        <v>848000</v>
      </c>
      <c r="P152" s="61">
        <f t="shared" si="342"/>
        <v>848000</v>
      </c>
      <c r="Q152" s="61"/>
      <c r="R152" s="61"/>
      <c r="S152" s="61"/>
      <c r="T152" s="61">
        <f t="shared" si="343"/>
        <v>848000</v>
      </c>
      <c r="U152" s="61">
        <f t="shared" si="344"/>
        <v>848000</v>
      </c>
      <c r="V152" s="61">
        <f t="shared" si="345"/>
        <v>848000</v>
      </c>
      <c r="W152" s="61">
        <v>-13191.74</v>
      </c>
      <c r="X152" s="61"/>
      <c r="Y152" s="61"/>
      <c r="Z152" s="61">
        <f t="shared" si="346"/>
        <v>834808.26</v>
      </c>
      <c r="AA152" s="61">
        <f t="shared" si="347"/>
        <v>848000</v>
      </c>
      <c r="AB152" s="61">
        <f t="shared" si="348"/>
        <v>848000</v>
      </c>
      <c r="AC152" s="61"/>
      <c r="AD152" s="61"/>
      <c r="AE152" s="61"/>
      <c r="AF152" s="61">
        <f t="shared" si="349"/>
        <v>834808.26</v>
      </c>
      <c r="AG152" s="61">
        <f t="shared" si="350"/>
        <v>848000</v>
      </c>
      <c r="AH152" s="61">
        <f t="shared" si="351"/>
        <v>848000</v>
      </c>
      <c r="AI152" s="61"/>
      <c r="AJ152" s="61"/>
      <c r="AK152" s="61"/>
      <c r="AL152" s="61">
        <f t="shared" si="352"/>
        <v>834808.26</v>
      </c>
      <c r="AM152" s="61">
        <f t="shared" si="353"/>
        <v>848000</v>
      </c>
      <c r="AN152" s="61">
        <f t="shared" si="354"/>
        <v>848000</v>
      </c>
      <c r="AO152" s="61">
        <v>34525.68</v>
      </c>
      <c r="AP152" s="61"/>
      <c r="AQ152" s="61"/>
      <c r="AR152" s="61">
        <f t="shared" si="94"/>
        <v>869333.94000000006</v>
      </c>
      <c r="AS152" s="61">
        <f t="shared" si="355"/>
        <v>848000</v>
      </c>
      <c r="AT152" s="61">
        <f t="shared" si="356"/>
        <v>848000</v>
      </c>
      <c r="AU152" s="61"/>
      <c r="AV152" s="61"/>
      <c r="AW152" s="61"/>
      <c r="AX152" s="61">
        <f t="shared" si="96"/>
        <v>869333.94000000006</v>
      </c>
      <c r="AY152" s="61">
        <f t="shared" si="357"/>
        <v>848000</v>
      </c>
      <c r="AZ152" s="61">
        <f t="shared" si="358"/>
        <v>848000</v>
      </c>
    </row>
    <row r="153" spans="1:52">
      <c r="A153" s="265"/>
      <c r="B153" s="82" t="s">
        <v>170</v>
      </c>
      <c r="C153" s="35" t="s">
        <v>13</v>
      </c>
      <c r="D153" s="54" t="s">
        <v>4</v>
      </c>
      <c r="E153" s="35" t="s">
        <v>100</v>
      </c>
      <c r="F153" s="35" t="s">
        <v>169</v>
      </c>
      <c r="G153" s="36"/>
      <c r="H153" s="61"/>
      <c r="I153" s="61"/>
      <c r="J153" s="61"/>
      <c r="K153" s="61"/>
      <c r="L153" s="61"/>
      <c r="M153" s="61"/>
      <c r="N153" s="61"/>
      <c r="O153" s="61"/>
      <c r="P153" s="61"/>
      <c r="Q153" s="61">
        <f>Q156+Q158</f>
        <v>80000</v>
      </c>
      <c r="R153" s="61">
        <f t="shared" ref="R153:S153" si="416">R156+R158</f>
        <v>0</v>
      </c>
      <c r="S153" s="61">
        <f t="shared" si="416"/>
        <v>0</v>
      </c>
      <c r="T153" s="61">
        <f t="shared" ref="T153:T159" si="417">N153+Q153</f>
        <v>80000</v>
      </c>
      <c r="U153" s="61">
        <f t="shared" ref="U153:U159" si="418">O153+R153</f>
        <v>0</v>
      </c>
      <c r="V153" s="61">
        <f t="shared" ref="V153:V159" si="419">P153+S153</f>
        <v>0</v>
      </c>
      <c r="W153" s="61">
        <f>W154+W156+W158</f>
        <v>0</v>
      </c>
      <c r="X153" s="61">
        <f t="shared" ref="X153:Y153" si="420">X154+X156+X158</f>
        <v>0</v>
      </c>
      <c r="Y153" s="61">
        <f t="shared" si="420"/>
        <v>0</v>
      </c>
      <c r="Z153" s="61">
        <f t="shared" si="346"/>
        <v>80000</v>
      </c>
      <c r="AA153" s="61">
        <f t="shared" si="347"/>
        <v>0</v>
      </c>
      <c r="AB153" s="61">
        <f t="shared" si="348"/>
        <v>0</v>
      </c>
      <c r="AC153" s="61">
        <f>AC154+AC156+AC158</f>
        <v>0</v>
      </c>
      <c r="AD153" s="61">
        <f t="shared" ref="AD153:AE153" si="421">AD154+AD156+AD158</f>
        <v>0</v>
      </c>
      <c r="AE153" s="61">
        <f t="shared" si="421"/>
        <v>0</v>
      </c>
      <c r="AF153" s="61">
        <f t="shared" si="349"/>
        <v>80000</v>
      </c>
      <c r="AG153" s="61">
        <f t="shared" si="350"/>
        <v>0</v>
      </c>
      <c r="AH153" s="61">
        <f t="shared" si="351"/>
        <v>0</v>
      </c>
      <c r="AI153" s="61">
        <f>AI154+AI156+AI158</f>
        <v>0</v>
      </c>
      <c r="AJ153" s="61">
        <f t="shared" ref="AJ153:AK153" si="422">AJ154+AJ156+AJ158</f>
        <v>0</v>
      </c>
      <c r="AK153" s="61">
        <f t="shared" si="422"/>
        <v>0</v>
      </c>
      <c r="AL153" s="61">
        <f t="shared" si="352"/>
        <v>80000</v>
      </c>
      <c r="AM153" s="61">
        <f t="shared" si="353"/>
        <v>0</v>
      </c>
      <c r="AN153" s="61">
        <f t="shared" si="354"/>
        <v>0</v>
      </c>
      <c r="AO153" s="61">
        <f>AO154+AO156+AO158</f>
        <v>190000</v>
      </c>
      <c r="AP153" s="61">
        <f t="shared" ref="AP153:AQ153" si="423">AP154+AP156+AP158</f>
        <v>0</v>
      </c>
      <c r="AQ153" s="61">
        <f t="shared" si="423"/>
        <v>0</v>
      </c>
      <c r="AR153" s="61">
        <f t="shared" si="94"/>
        <v>270000</v>
      </c>
      <c r="AS153" s="61">
        <f t="shared" si="355"/>
        <v>0</v>
      </c>
      <c r="AT153" s="61">
        <f t="shared" si="356"/>
        <v>0</v>
      </c>
      <c r="AU153" s="61">
        <f>AU154+AU156+AU158</f>
        <v>0</v>
      </c>
      <c r="AV153" s="61">
        <f t="shared" ref="AV153:AW153" si="424">AV154+AV156+AV158</f>
        <v>0</v>
      </c>
      <c r="AW153" s="61">
        <f t="shared" si="424"/>
        <v>0</v>
      </c>
      <c r="AX153" s="61">
        <f t="shared" si="96"/>
        <v>270000</v>
      </c>
      <c r="AY153" s="61">
        <f t="shared" si="357"/>
        <v>0</v>
      </c>
      <c r="AZ153" s="61">
        <f t="shared" si="358"/>
        <v>0</v>
      </c>
    </row>
    <row r="154" spans="1:52" ht="26.4">
      <c r="A154" s="265"/>
      <c r="B154" s="56" t="s">
        <v>186</v>
      </c>
      <c r="C154" s="35" t="s">
        <v>13</v>
      </c>
      <c r="D154" s="54" t="s">
        <v>4</v>
      </c>
      <c r="E154" s="35" t="s">
        <v>100</v>
      </c>
      <c r="F154" s="35" t="s">
        <v>169</v>
      </c>
      <c r="G154" s="36" t="s">
        <v>32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>
        <f>W155</f>
        <v>10000</v>
      </c>
      <c r="X154" s="61"/>
      <c r="Y154" s="61"/>
      <c r="Z154" s="61">
        <f t="shared" ref="Z154:Z155" si="425">T154+W154</f>
        <v>10000</v>
      </c>
      <c r="AA154" s="61">
        <f t="shared" ref="AA154:AA155" si="426">U154+X154</f>
        <v>0</v>
      </c>
      <c r="AB154" s="61">
        <f t="shared" ref="AB154:AB155" si="427">V154+Y154</f>
        <v>0</v>
      </c>
      <c r="AC154" s="61">
        <f>AC155</f>
        <v>0</v>
      </c>
      <c r="AD154" s="61"/>
      <c r="AE154" s="61"/>
      <c r="AF154" s="61">
        <f t="shared" si="349"/>
        <v>10000</v>
      </c>
      <c r="AG154" s="61">
        <f t="shared" si="350"/>
        <v>0</v>
      </c>
      <c r="AH154" s="61">
        <f t="shared" si="351"/>
        <v>0</v>
      </c>
      <c r="AI154" s="61">
        <f>AI155</f>
        <v>0</v>
      </c>
      <c r="AJ154" s="61"/>
      <c r="AK154" s="61"/>
      <c r="AL154" s="61">
        <f t="shared" si="352"/>
        <v>10000</v>
      </c>
      <c r="AM154" s="61">
        <f t="shared" si="353"/>
        <v>0</v>
      </c>
      <c r="AN154" s="61">
        <f t="shared" si="354"/>
        <v>0</v>
      </c>
      <c r="AO154" s="61">
        <f>AO155</f>
        <v>0</v>
      </c>
      <c r="AP154" s="61"/>
      <c r="AQ154" s="61"/>
      <c r="AR154" s="61">
        <f t="shared" si="94"/>
        <v>10000</v>
      </c>
      <c r="AS154" s="61">
        <f t="shared" si="355"/>
        <v>0</v>
      </c>
      <c r="AT154" s="61">
        <f t="shared" si="356"/>
        <v>0</v>
      </c>
      <c r="AU154" s="61">
        <f>AU155</f>
        <v>0</v>
      </c>
      <c r="AV154" s="61"/>
      <c r="AW154" s="61"/>
      <c r="AX154" s="61">
        <f t="shared" si="96"/>
        <v>10000</v>
      </c>
      <c r="AY154" s="61">
        <f t="shared" si="357"/>
        <v>0</v>
      </c>
      <c r="AZ154" s="61">
        <f t="shared" si="358"/>
        <v>0</v>
      </c>
    </row>
    <row r="155" spans="1:52" ht="26.4">
      <c r="A155" s="265"/>
      <c r="B155" s="56" t="s">
        <v>34</v>
      </c>
      <c r="C155" s="35" t="s">
        <v>13</v>
      </c>
      <c r="D155" s="54" t="s">
        <v>4</v>
      </c>
      <c r="E155" s="35" t="s">
        <v>100</v>
      </c>
      <c r="F155" s="35" t="s">
        <v>169</v>
      </c>
      <c r="G155" s="36" t="s">
        <v>33</v>
      </c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>
        <v>10000</v>
      </c>
      <c r="X155" s="61"/>
      <c r="Y155" s="61"/>
      <c r="Z155" s="61">
        <f t="shared" si="425"/>
        <v>10000</v>
      </c>
      <c r="AA155" s="61">
        <f t="shared" si="426"/>
        <v>0</v>
      </c>
      <c r="AB155" s="61">
        <f t="shared" si="427"/>
        <v>0</v>
      </c>
      <c r="AC155" s="61"/>
      <c r="AD155" s="61"/>
      <c r="AE155" s="61"/>
      <c r="AF155" s="61">
        <f t="shared" si="349"/>
        <v>10000</v>
      </c>
      <c r="AG155" s="61">
        <f t="shared" si="350"/>
        <v>0</v>
      </c>
      <c r="AH155" s="61">
        <f t="shared" si="351"/>
        <v>0</v>
      </c>
      <c r="AI155" s="61"/>
      <c r="AJ155" s="61"/>
      <c r="AK155" s="61"/>
      <c r="AL155" s="61">
        <f t="shared" si="352"/>
        <v>10000</v>
      </c>
      <c r="AM155" s="61">
        <f t="shared" si="353"/>
        <v>0</v>
      </c>
      <c r="AN155" s="61">
        <f t="shared" si="354"/>
        <v>0</v>
      </c>
      <c r="AO155" s="61"/>
      <c r="AP155" s="61"/>
      <c r="AQ155" s="61"/>
      <c r="AR155" s="61">
        <f t="shared" si="94"/>
        <v>10000</v>
      </c>
      <c r="AS155" s="61">
        <f t="shared" si="355"/>
        <v>0</v>
      </c>
      <c r="AT155" s="61">
        <f t="shared" si="356"/>
        <v>0</v>
      </c>
      <c r="AU155" s="61"/>
      <c r="AV155" s="61"/>
      <c r="AW155" s="61"/>
      <c r="AX155" s="61">
        <f t="shared" si="96"/>
        <v>10000</v>
      </c>
      <c r="AY155" s="61">
        <f t="shared" si="357"/>
        <v>0</v>
      </c>
      <c r="AZ155" s="61">
        <f t="shared" si="358"/>
        <v>0</v>
      </c>
    </row>
    <row r="156" spans="1:52">
      <c r="A156" s="265"/>
      <c r="B156" s="56" t="s">
        <v>35</v>
      </c>
      <c r="C156" s="35" t="s">
        <v>13</v>
      </c>
      <c r="D156" s="54" t="s">
        <v>4</v>
      </c>
      <c r="E156" s="35" t="s">
        <v>100</v>
      </c>
      <c r="F156" s="35" t="s">
        <v>169</v>
      </c>
      <c r="G156" s="36" t="s">
        <v>36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>
        <f>Q157</f>
        <v>60000</v>
      </c>
      <c r="R156" s="61">
        <f t="shared" ref="R156:S156" si="428">R157</f>
        <v>0</v>
      </c>
      <c r="S156" s="61">
        <f t="shared" si="428"/>
        <v>0</v>
      </c>
      <c r="T156" s="61">
        <f t="shared" ref="T156:T157" si="429">N156+Q156</f>
        <v>60000</v>
      </c>
      <c r="U156" s="61">
        <f t="shared" ref="U156:U157" si="430">O156+R156</f>
        <v>0</v>
      </c>
      <c r="V156" s="61">
        <f t="shared" ref="V156:V157" si="431">P156+S156</f>
        <v>0</v>
      </c>
      <c r="W156" s="61">
        <f>W157</f>
        <v>-10000</v>
      </c>
      <c r="X156" s="61">
        <f t="shared" ref="X156:Y156" si="432">X157</f>
        <v>0</v>
      </c>
      <c r="Y156" s="61">
        <f t="shared" si="432"/>
        <v>0</v>
      </c>
      <c r="Z156" s="61">
        <f t="shared" si="346"/>
        <v>50000</v>
      </c>
      <c r="AA156" s="61">
        <f t="shared" si="347"/>
        <v>0</v>
      </c>
      <c r="AB156" s="61">
        <f t="shared" si="348"/>
        <v>0</v>
      </c>
      <c r="AC156" s="61">
        <f>AC157</f>
        <v>0</v>
      </c>
      <c r="AD156" s="61">
        <f t="shared" ref="AD156:AE156" si="433">AD157</f>
        <v>0</v>
      </c>
      <c r="AE156" s="61">
        <f t="shared" si="433"/>
        <v>0</v>
      </c>
      <c r="AF156" s="61">
        <f t="shared" ref="AF156:AF209" si="434">Z156+AC156</f>
        <v>50000</v>
      </c>
      <c r="AG156" s="61">
        <f t="shared" ref="AG156:AG209" si="435">AA156+AD156</f>
        <v>0</v>
      </c>
      <c r="AH156" s="61">
        <f t="shared" ref="AH156:AH209" si="436">AB156+AE156</f>
        <v>0</v>
      </c>
      <c r="AI156" s="61">
        <f>AI157</f>
        <v>0</v>
      </c>
      <c r="AJ156" s="61">
        <f t="shared" ref="AJ156:AK156" si="437">AJ157</f>
        <v>0</v>
      </c>
      <c r="AK156" s="61">
        <f t="shared" si="437"/>
        <v>0</v>
      </c>
      <c r="AL156" s="61">
        <f t="shared" si="352"/>
        <v>50000</v>
      </c>
      <c r="AM156" s="61">
        <f t="shared" si="353"/>
        <v>0</v>
      </c>
      <c r="AN156" s="61">
        <f t="shared" si="354"/>
        <v>0</v>
      </c>
      <c r="AO156" s="61">
        <f>AO157</f>
        <v>0</v>
      </c>
      <c r="AP156" s="61">
        <f t="shared" ref="AP156:AQ156" si="438">AP157</f>
        <v>0</v>
      </c>
      <c r="AQ156" s="61">
        <f t="shared" si="438"/>
        <v>0</v>
      </c>
      <c r="AR156" s="61">
        <f t="shared" si="94"/>
        <v>50000</v>
      </c>
      <c r="AS156" s="61">
        <f t="shared" si="355"/>
        <v>0</v>
      </c>
      <c r="AT156" s="61">
        <f t="shared" si="356"/>
        <v>0</v>
      </c>
      <c r="AU156" s="61">
        <f>AU157</f>
        <v>0</v>
      </c>
      <c r="AV156" s="61">
        <f t="shared" ref="AV156:AW156" si="439">AV157</f>
        <v>0</v>
      </c>
      <c r="AW156" s="61">
        <f t="shared" si="439"/>
        <v>0</v>
      </c>
      <c r="AX156" s="61">
        <f t="shared" si="96"/>
        <v>50000</v>
      </c>
      <c r="AY156" s="61">
        <f t="shared" si="357"/>
        <v>0</v>
      </c>
      <c r="AZ156" s="61">
        <f t="shared" si="358"/>
        <v>0</v>
      </c>
    </row>
    <row r="157" spans="1:52">
      <c r="A157" s="265"/>
      <c r="B157" s="56" t="s">
        <v>161</v>
      </c>
      <c r="C157" s="35" t="s">
        <v>13</v>
      </c>
      <c r="D157" s="54" t="s">
        <v>4</v>
      </c>
      <c r="E157" s="35" t="s">
        <v>100</v>
      </c>
      <c r="F157" s="35" t="s">
        <v>169</v>
      </c>
      <c r="G157" s="36" t="s">
        <v>162</v>
      </c>
      <c r="H157" s="61"/>
      <c r="I157" s="61"/>
      <c r="J157" s="61"/>
      <c r="K157" s="61"/>
      <c r="L157" s="61"/>
      <c r="M157" s="61"/>
      <c r="N157" s="61"/>
      <c r="O157" s="61"/>
      <c r="P157" s="61"/>
      <c r="Q157" s="61">
        <v>60000</v>
      </c>
      <c r="R157" s="61"/>
      <c r="S157" s="61"/>
      <c r="T157" s="61">
        <f t="shared" si="429"/>
        <v>60000</v>
      </c>
      <c r="U157" s="61">
        <f t="shared" si="430"/>
        <v>0</v>
      </c>
      <c r="V157" s="61">
        <f t="shared" si="431"/>
        <v>0</v>
      </c>
      <c r="W157" s="61">
        <v>-10000</v>
      </c>
      <c r="X157" s="61"/>
      <c r="Y157" s="61"/>
      <c r="Z157" s="61">
        <f t="shared" si="346"/>
        <v>50000</v>
      </c>
      <c r="AA157" s="61">
        <f t="shared" si="347"/>
        <v>0</v>
      </c>
      <c r="AB157" s="61">
        <f t="shared" si="348"/>
        <v>0</v>
      </c>
      <c r="AC157" s="61"/>
      <c r="AD157" s="61"/>
      <c r="AE157" s="61"/>
      <c r="AF157" s="61">
        <f t="shared" si="434"/>
        <v>50000</v>
      </c>
      <c r="AG157" s="61">
        <f t="shared" si="435"/>
        <v>0</v>
      </c>
      <c r="AH157" s="61">
        <f t="shared" si="436"/>
        <v>0</v>
      </c>
      <c r="AI157" s="61"/>
      <c r="AJ157" s="61"/>
      <c r="AK157" s="61"/>
      <c r="AL157" s="61">
        <f t="shared" si="352"/>
        <v>50000</v>
      </c>
      <c r="AM157" s="61">
        <f t="shared" si="353"/>
        <v>0</v>
      </c>
      <c r="AN157" s="61">
        <f t="shared" si="354"/>
        <v>0</v>
      </c>
      <c r="AO157" s="61"/>
      <c r="AP157" s="61"/>
      <c r="AQ157" s="61"/>
      <c r="AR157" s="61">
        <f t="shared" si="94"/>
        <v>50000</v>
      </c>
      <c r="AS157" s="61">
        <f t="shared" si="355"/>
        <v>0</v>
      </c>
      <c r="AT157" s="61">
        <f t="shared" si="356"/>
        <v>0</v>
      </c>
      <c r="AU157" s="61"/>
      <c r="AV157" s="61"/>
      <c r="AW157" s="61"/>
      <c r="AX157" s="61">
        <f t="shared" si="96"/>
        <v>50000</v>
      </c>
      <c r="AY157" s="61">
        <f t="shared" si="357"/>
        <v>0</v>
      </c>
      <c r="AZ157" s="61">
        <f t="shared" si="358"/>
        <v>0</v>
      </c>
    </row>
    <row r="158" spans="1:52" ht="26.4">
      <c r="A158" s="265"/>
      <c r="B158" s="74" t="s">
        <v>41</v>
      </c>
      <c r="C158" s="35" t="s">
        <v>13</v>
      </c>
      <c r="D158" s="54" t="s">
        <v>4</v>
      </c>
      <c r="E158" s="35" t="s">
        <v>100</v>
      </c>
      <c r="F158" s="35" t="s">
        <v>169</v>
      </c>
      <c r="G158" s="36" t="s">
        <v>39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>
        <f>Q159</f>
        <v>20000</v>
      </c>
      <c r="R158" s="61">
        <f t="shared" ref="R158:S158" si="440">R159</f>
        <v>0</v>
      </c>
      <c r="S158" s="61">
        <f t="shared" si="440"/>
        <v>0</v>
      </c>
      <c r="T158" s="61">
        <f t="shared" si="417"/>
        <v>20000</v>
      </c>
      <c r="U158" s="61">
        <f t="shared" si="418"/>
        <v>0</v>
      </c>
      <c r="V158" s="61">
        <f t="shared" si="419"/>
        <v>0</v>
      </c>
      <c r="W158" s="61">
        <f>W159</f>
        <v>0</v>
      </c>
      <c r="X158" s="61">
        <f t="shared" ref="X158:Y158" si="441">X159</f>
        <v>0</v>
      </c>
      <c r="Y158" s="61">
        <f t="shared" si="441"/>
        <v>0</v>
      </c>
      <c r="Z158" s="61">
        <f t="shared" si="346"/>
        <v>20000</v>
      </c>
      <c r="AA158" s="61">
        <f t="shared" si="347"/>
        <v>0</v>
      </c>
      <c r="AB158" s="61">
        <f t="shared" si="348"/>
        <v>0</v>
      </c>
      <c r="AC158" s="61">
        <f>AC159</f>
        <v>0</v>
      </c>
      <c r="AD158" s="61">
        <f t="shared" ref="AD158:AE158" si="442">AD159</f>
        <v>0</v>
      </c>
      <c r="AE158" s="61">
        <f t="shared" si="442"/>
        <v>0</v>
      </c>
      <c r="AF158" s="61">
        <f t="shared" si="434"/>
        <v>20000</v>
      </c>
      <c r="AG158" s="61">
        <f t="shared" si="435"/>
        <v>0</v>
      </c>
      <c r="AH158" s="61">
        <f t="shared" si="436"/>
        <v>0</v>
      </c>
      <c r="AI158" s="61">
        <f>AI159</f>
        <v>0</v>
      </c>
      <c r="AJ158" s="61">
        <f t="shared" ref="AJ158:AK158" si="443">AJ159</f>
        <v>0</v>
      </c>
      <c r="AK158" s="61">
        <f t="shared" si="443"/>
        <v>0</v>
      </c>
      <c r="AL158" s="61">
        <f t="shared" si="352"/>
        <v>20000</v>
      </c>
      <c r="AM158" s="61">
        <f t="shared" si="353"/>
        <v>0</v>
      </c>
      <c r="AN158" s="61">
        <f t="shared" si="354"/>
        <v>0</v>
      </c>
      <c r="AO158" s="61">
        <f>AO159</f>
        <v>190000</v>
      </c>
      <c r="AP158" s="61">
        <f t="shared" ref="AP158:AQ158" si="444">AP159</f>
        <v>0</v>
      </c>
      <c r="AQ158" s="61">
        <f t="shared" si="444"/>
        <v>0</v>
      </c>
      <c r="AR158" s="61">
        <f t="shared" si="94"/>
        <v>210000</v>
      </c>
      <c r="AS158" s="61">
        <f t="shared" si="355"/>
        <v>0</v>
      </c>
      <c r="AT158" s="61">
        <f t="shared" si="356"/>
        <v>0</v>
      </c>
      <c r="AU158" s="61">
        <f>AU159</f>
        <v>0</v>
      </c>
      <c r="AV158" s="61">
        <f t="shared" ref="AV158:AW158" si="445">AV159</f>
        <v>0</v>
      </c>
      <c r="AW158" s="61">
        <f t="shared" si="445"/>
        <v>0</v>
      </c>
      <c r="AX158" s="61">
        <f t="shared" si="96"/>
        <v>210000</v>
      </c>
      <c r="AY158" s="61">
        <f t="shared" si="357"/>
        <v>0</v>
      </c>
      <c r="AZ158" s="61">
        <f t="shared" si="358"/>
        <v>0</v>
      </c>
    </row>
    <row r="159" spans="1:52">
      <c r="A159" s="267"/>
      <c r="B159" s="85" t="s">
        <v>42</v>
      </c>
      <c r="C159" s="35" t="s">
        <v>13</v>
      </c>
      <c r="D159" s="54" t="s">
        <v>4</v>
      </c>
      <c r="E159" s="35" t="s">
        <v>100</v>
      </c>
      <c r="F159" s="35" t="s">
        <v>169</v>
      </c>
      <c r="G159" s="36" t="s">
        <v>40</v>
      </c>
      <c r="H159" s="61"/>
      <c r="I159" s="61"/>
      <c r="J159" s="61"/>
      <c r="K159" s="61"/>
      <c r="L159" s="61"/>
      <c r="M159" s="61"/>
      <c r="N159" s="61"/>
      <c r="O159" s="61"/>
      <c r="P159" s="61"/>
      <c r="Q159" s="61">
        <v>20000</v>
      </c>
      <c r="R159" s="61"/>
      <c r="S159" s="61"/>
      <c r="T159" s="61">
        <f t="shared" si="417"/>
        <v>20000</v>
      </c>
      <c r="U159" s="61">
        <f t="shared" si="418"/>
        <v>0</v>
      </c>
      <c r="V159" s="61">
        <f t="shared" si="419"/>
        <v>0</v>
      </c>
      <c r="W159" s="61"/>
      <c r="X159" s="61"/>
      <c r="Y159" s="61"/>
      <c r="Z159" s="61">
        <f t="shared" si="346"/>
        <v>20000</v>
      </c>
      <c r="AA159" s="61">
        <f t="shared" si="347"/>
        <v>0</v>
      </c>
      <c r="AB159" s="61">
        <f t="shared" si="348"/>
        <v>0</v>
      </c>
      <c r="AC159" s="61"/>
      <c r="AD159" s="61"/>
      <c r="AE159" s="61"/>
      <c r="AF159" s="61">
        <f t="shared" si="434"/>
        <v>20000</v>
      </c>
      <c r="AG159" s="61">
        <f t="shared" si="435"/>
        <v>0</v>
      </c>
      <c r="AH159" s="61">
        <f t="shared" si="436"/>
        <v>0</v>
      </c>
      <c r="AI159" s="61"/>
      <c r="AJ159" s="61"/>
      <c r="AK159" s="61"/>
      <c r="AL159" s="61">
        <f t="shared" si="352"/>
        <v>20000</v>
      </c>
      <c r="AM159" s="61">
        <f t="shared" si="353"/>
        <v>0</v>
      </c>
      <c r="AN159" s="61">
        <f t="shared" si="354"/>
        <v>0</v>
      </c>
      <c r="AO159" s="61">
        <v>190000</v>
      </c>
      <c r="AP159" s="61"/>
      <c r="AQ159" s="61"/>
      <c r="AR159" s="61">
        <f t="shared" si="94"/>
        <v>210000</v>
      </c>
      <c r="AS159" s="61">
        <f t="shared" si="355"/>
        <v>0</v>
      </c>
      <c r="AT159" s="61">
        <f t="shared" si="356"/>
        <v>0</v>
      </c>
      <c r="AU159" s="61"/>
      <c r="AV159" s="61"/>
      <c r="AW159" s="61"/>
      <c r="AX159" s="61">
        <f t="shared" si="96"/>
        <v>210000</v>
      </c>
      <c r="AY159" s="61">
        <f t="shared" si="357"/>
        <v>0</v>
      </c>
      <c r="AZ159" s="61">
        <f t="shared" si="358"/>
        <v>0</v>
      </c>
    </row>
    <row r="160" spans="1:52" ht="26.4">
      <c r="A160" s="175" t="s">
        <v>27</v>
      </c>
      <c r="B160" s="81" t="s">
        <v>94</v>
      </c>
      <c r="C160" s="6" t="s">
        <v>13</v>
      </c>
      <c r="D160" s="6" t="s">
        <v>5</v>
      </c>
      <c r="E160" s="6" t="s">
        <v>100</v>
      </c>
      <c r="F160" s="6" t="s">
        <v>101</v>
      </c>
      <c r="G160" s="17"/>
      <c r="H160" s="58">
        <f>H161</f>
        <v>275000</v>
      </c>
      <c r="I160" s="58">
        <f t="shared" ref="I160:M160" si="446">I161</f>
        <v>275000</v>
      </c>
      <c r="J160" s="58">
        <f t="shared" si="446"/>
        <v>275000</v>
      </c>
      <c r="K160" s="58">
        <f t="shared" si="446"/>
        <v>0</v>
      </c>
      <c r="L160" s="58">
        <f t="shared" si="446"/>
        <v>0</v>
      </c>
      <c r="M160" s="58">
        <f t="shared" si="446"/>
        <v>0</v>
      </c>
      <c r="N160" s="58">
        <f t="shared" si="340"/>
        <v>275000</v>
      </c>
      <c r="O160" s="58">
        <f t="shared" si="341"/>
        <v>275000</v>
      </c>
      <c r="P160" s="58">
        <f t="shared" si="342"/>
        <v>275000</v>
      </c>
      <c r="Q160" s="58">
        <f>Q161+Q169</f>
        <v>92065.82</v>
      </c>
      <c r="R160" s="58">
        <f t="shared" ref="R160:S160" si="447">R161+R169</f>
        <v>43231.06</v>
      </c>
      <c r="S160" s="58">
        <f t="shared" si="447"/>
        <v>43231.06</v>
      </c>
      <c r="T160" s="58">
        <f t="shared" si="343"/>
        <v>367065.82</v>
      </c>
      <c r="U160" s="58">
        <f t="shared" si="344"/>
        <v>318231.06</v>
      </c>
      <c r="V160" s="58">
        <f t="shared" si="345"/>
        <v>318231.06</v>
      </c>
      <c r="W160" s="58">
        <f>W161+W169</f>
        <v>0</v>
      </c>
      <c r="X160" s="58">
        <f t="shared" ref="X160:Y160" si="448">X161+X169</f>
        <v>0</v>
      </c>
      <c r="Y160" s="58">
        <f t="shared" si="448"/>
        <v>0</v>
      </c>
      <c r="Z160" s="58">
        <f t="shared" si="346"/>
        <v>367065.82</v>
      </c>
      <c r="AA160" s="58">
        <f t="shared" si="347"/>
        <v>318231.06</v>
      </c>
      <c r="AB160" s="58">
        <f t="shared" si="348"/>
        <v>318231.06</v>
      </c>
      <c r="AC160" s="58">
        <f>AC161+AC169</f>
        <v>1334.0999999999985</v>
      </c>
      <c r="AD160" s="58">
        <f t="shared" ref="AD160:AE160" si="449">AD161+AD169</f>
        <v>0</v>
      </c>
      <c r="AE160" s="58">
        <f t="shared" si="449"/>
        <v>0</v>
      </c>
      <c r="AF160" s="58">
        <f t="shared" si="434"/>
        <v>368399.92</v>
      </c>
      <c r="AG160" s="58">
        <f t="shared" si="435"/>
        <v>318231.06</v>
      </c>
      <c r="AH160" s="58">
        <f t="shared" si="436"/>
        <v>318231.06</v>
      </c>
      <c r="AI160" s="58">
        <f>AI161+AI169</f>
        <v>-14285.9</v>
      </c>
      <c r="AJ160" s="58">
        <f t="shared" ref="AJ160:AK160" si="450">AJ161+AJ169</f>
        <v>0</v>
      </c>
      <c r="AK160" s="58">
        <f t="shared" si="450"/>
        <v>0</v>
      </c>
      <c r="AL160" s="58">
        <f t="shared" si="352"/>
        <v>354114.01999999996</v>
      </c>
      <c r="AM160" s="58">
        <f t="shared" si="353"/>
        <v>318231.06</v>
      </c>
      <c r="AN160" s="58">
        <f t="shared" si="354"/>
        <v>318231.06</v>
      </c>
      <c r="AO160" s="58">
        <f>AO161+AO169</f>
        <v>-37737.1</v>
      </c>
      <c r="AP160" s="58">
        <f t="shared" ref="AP160:AQ160" si="451">AP161+AP169</f>
        <v>0</v>
      </c>
      <c r="AQ160" s="58">
        <f t="shared" si="451"/>
        <v>0</v>
      </c>
      <c r="AR160" s="58">
        <f t="shared" si="94"/>
        <v>316376.92</v>
      </c>
      <c r="AS160" s="58">
        <f t="shared" si="355"/>
        <v>318231.06</v>
      </c>
      <c r="AT160" s="58">
        <f t="shared" si="356"/>
        <v>318231.06</v>
      </c>
      <c r="AU160" s="58">
        <f>AU161+AU169</f>
        <v>0</v>
      </c>
      <c r="AV160" s="58">
        <f t="shared" ref="AV160:AW160" si="452">AV161+AV169</f>
        <v>0</v>
      </c>
      <c r="AW160" s="58">
        <f t="shared" si="452"/>
        <v>0</v>
      </c>
      <c r="AX160" s="58">
        <f t="shared" si="96"/>
        <v>316376.92</v>
      </c>
      <c r="AY160" s="58">
        <f t="shared" si="357"/>
        <v>318231.06</v>
      </c>
      <c r="AZ160" s="58">
        <f t="shared" si="358"/>
        <v>318231.06</v>
      </c>
    </row>
    <row r="161" spans="1:52">
      <c r="A161" s="288"/>
      <c r="B161" s="26" t="s">
        <v>43</v>
      </c>
      <c r="C161" s="5" t="s">
        <v>13</v>
      </c>
      <c r="D161" s="54" t="s">
        <v>5</v>
      </c>
      <c r="E161" s="5" t="s">
        <v>100</v>
      </c>
      <c r="F161" s="5" t="s">
        <v>103</v>
      </c>
      <c r="G161" s="17"/>
      <c r="H161" s="57">
        <f>H162+H167+H164</f>
        <v>275000</v>
      </c>
      <c r="I161" s="57">
        <f t="shared" ref="I161:J161" si="453">I162+I167+I164</f>
        <v>275000</v>
      </c>
      <c r="J161" s="57">
        <f t="shared" si="453"/>
        <v>275000</v>
      </c>
      <c r="K161" s="57">
        <f t="shared" ref="K161:M161" si="454">K162+K167+K164</f>
        <v>0</v>
      </c>
      <c r="L161" s="57">
        <f t="shared" si="454"/>
        <v>0</v>
      </c>
      <c r="M161" s="57">
        <f t="shared" si="454"/>
        <v>0</v>
      </c>
      <c r="N161" s="57">
        <f t="shared" si="340"/>
        <v>275000</v>
      </c>
      <c r="O161" s="57">
        <f t="shared" si="341"/>
        <v>275000</v>
      </c>
      <c r="P161" s="57">
        <f t="shared" si="342"/>
        <v>275000</v>
      </c>
      <c r="Q161" s="57">
        <f t="shared" ref="Q161:S161" si="455">Q162+Q167+Q164</f>
        <v>11606</v>
      </c>
      <c r="R161" s="57">
        <f t="shared" si="455"/>
        <v>0</v>
      </c>
      <c r="S161" s="57">
        <f t="shared" si="455"/>
        <v>0</v>
      </c>
      <c r="T161" s="57">
        <f t="shared" si="343"/>
        <v>286606</v>
      </c>
      <c r="U161" s="57">
        <f t="shared" si="344"/>
        <v>275000</v>
      </c>
      <c r="V161" s="57">
        <f t="shared" si="345"/>
        <v>275000</v>
      </c>
      <c r="W161" s="57">
        <f t="shared" ref="W161:Y161" si="456">W162+W167+W164</f>
        <v>0</v>
      </c>
      <c r="X161" s="57">
        <f t="shared" si="456"/>
        <v>0</v>
      </c>
      <c r="Y161" s="57">
        <f t="shared" si="456"/>
        <v>0</v>
      </c>
      <c r="Z161" s="57">
        <f t="shared" si="346"/>
        <v>286606</v>
      </c>
      <c r="AA161" s="57">
        <f t="shared" si="347"/>
        <v>275000</v>
      </c>
      <c r="AB161" s="57">
        <f t="shared" si="348"/>
        <v>275000</v>
      </c>
      <c r="AC161" s="57">
        <f t="shared" ref="AC161:AE161" si="457">AC162+AC167+AC164</f>
        <v>1334.0999999999985</v>
      </c>
      <c r="AD161" s="57">
        <f t="shared" si="457"/>
        <v>0</v>
      </c>
      <c r="AE161" s="57">
        <f t="shared" si="457"/>
        <v>0</v>
      </c>
      <c r="AF161" s="57">
        <f t="shared" si="434"/>
        <v>287940.09999999998</v>
      </c>
      <c r="AG161" s="57">
        <f t="shared" si="435"/>
        <v>275000</v>
      </c>
      <c r="AH161" s="57">
        <f t="shared" si="436"/>
        <v>275000</v>
      </c>
      <c r="AI161" s="57">
        <f t="shared" ref="AI161:AK161" si="458">AI162+AI167+AI164</f>
        <v>-14285.9</v>
      </c>
      <c r="AJ161" s="57">
        <f t="shared" si="458"/>
        <v>0</v>
      </c>
      <c r="AK161" s="57">
        <f t="shared" si="458"/>
        <v>0</v>
      </c>
      <c r="AL161" s="57">
        <f t="shared" si="352"/>
        <v>273654.19999999995</v>
      </c>
      <c r="AM161" s="57">
        <f t="shared" si="353"/>
        <v>275000</v>
      </c>
      <c r="AN161" s="57">
        <f t="shared" si="354"/>
        <v>275000</v>
      </c>
      <c r="AO161" s="57">
        <f t="shared" ref="AO161:AQ161" si="459">AO162+AO167+AO164</f>
        <v>-37737.1</v>
      </c>
      <c r="AP161" s="57">
        <f t="shared" si="459"/>
        <v>0</v>
      </c>
      <c r="AQ161" s="57">
        <f t="shared" si="459"/>
        <v>0</v>
      </c>
      <c r="AR161" s="57">
        <f t="shared" ref="AR161:AR209" si="460">AL161+AO161</f>
        <v>235917.09999999995</v>
      </c>
      <c r="AS161" s="57">
        <f t="shared" si="355"/>
        <v>275000</v>
      </c>
      <c r="AT161" s="57">
        <f t="shared" si="356"/>
        <v>275000</v>
      </c>
      <c r="AU161" s="57">
        <f t="shared" ref="AU161:AW161" si="461">AU162+AU167+AU164</f>
        <v>0</v>
      </c>
      <c r="AV161" s="57">
        <f t="shared" si="461"/>
        <v>0</v>
      </c>
      <c r="AW161" s="57">
        <f t="shared" si="461"/>
        <v>0</v>
      </c>
      <c r="AX161" s="57">
        <f t="shared" ref="AX161:AX209" si="462">AR161+AU161</f>
        <v>235917.09999999995</v>
      </c>
      <c r="AY161" s="57">
        <f t="shared" si="357"/>
        <v>275000</v>
      </c>
      <c r="AZ161" s="57">
        <f t="shared" si="358"/>
        <v>275000</v>
      </c>
    </row>
    <row r="162" spans="1:52" ht="26.4">
      <c r="A162" s="293"/>
      <c r="B162" s="56" t="s">
        <v>186</v>
      </c>
      <c r="C162" s="5" t="s">
        <v>13</v>
      </c>
      <c r="D162" s="54" t="s">
        <v>5</v>
      </c>
      <c r="E162" s="5" t="s">
        <v>100</v>
      </c>
      <c r="F162" s="5" t="s">
        <v>103</v>
      </c>
      <c r="G162" s="55" t="s">
        <v>32</v>
      </c>
      <c r="H162" s="57">
        <f>H163</f>
        <v>30000</v>
      </c>
      <c r="I162" s="57">
        <f t="shared" ref="I162:M162" si="463">I163</f>
        <v>30000</v>
      </c>
      <c r="J162" s="57">
        <f t="shared" si="463"/>
        <v>30000</v>
      </c>
      <c r="K162" s="57">
        <f t="shared" si="463"/>
        <v>22000</v>
      </c>
      <c r="L162" s="57">
        <f t="shared" si="463"/>
        <v>0</v>
      </c>
      <c r="M162" s="57">
        <f t="shared" si="463"/>
        <v>0</v>
      </c>
      <c r="N162" s="57">
        <f t="shared" si="340"/>
        <v>52000</v>
      </c>
      <c r="O162" s="57">
        <f t="shared" si="341"/>
        <v>30000</v>
      </c>
      <c r="P162" s="57">
        <f t="shared" si="342"/>
        <v>30000</v>
      </c>
      <c r="Q162" s="57">
        <f t="shared" ref="Q162:S162" si="464">Q163</f>
        <v>3606</v>
      </c>
      <c r="R162" s="57">
        <f t="shared" si="464"/>
        <v>0</v>
      </c>
      <c r="S162" s="57">
        <f t="shared" si="464"/>
        <v>0</v>
      </c>
      <c r="T162" s="57">
        <f t="shared" si="343"/>
        <v>55606</v>
      </c>
      <c r="U162" s="57">
        <f t="shared" si="344"/>
        <v>30000</v>
      </c>
      <c r="V162" s="57">
        <f t="shared" si="345"/>
        <v>30000</v>
      </c>
      <c r="W162" s="57">
        <f t="shared" ref="W162:Y162" si="465">W163</f>
        <v>0</v>
      </c>
      <c r="X162" s="57">
        <f t="shared" si="465"/>
        <v>0</v>
      </c>
      <c r="Y162" s="57">
        <f t="shared" si="465"/>
        <v>0</v>
      </c>
      <c r="Z162" s="57">
        <f t="shared" si="346"/>
        <v>55606</v>
      </c>
      <c r="AA162" s="57">
        <f t="shared" si="347"/>
        <v>30000</v>
      </c>
      <c r="AB162" s="57">
        <f t="shared" si="348"/>
        <v>30000</v>
      </c>
      <c r="AC162" s="57">
        <f t="shared" ref="AC162:AE162" si="466">AC163</f>
        <v>18234.099999999999</v>
      </c>
      <c r="AD162" s="57">
        <f t="shared" si="466"/>
        <v>0</v>
      </c>
      <c r="AE162" s="57">
        <f t="shared" si="466"/>
        <v>0</v>
      </c>
      <c r="AF162" s="57">
        <f t="shared" si="434"/>
        <v>73840.100000000006</v>
      </c>
      <c r="AG162" s="57">
        <f t="shared" si="435"/>
        <v>30000</v>
      </c>
      <c r="AH162" s="57">
        <f t="shared" si="436"/>
        <v>30000</v>
      </c>
      <c r="AI162" s="57">
        <f t="shared" ref="AI162:AK162" si="467">AI163</f>
        <v>10814.1</v>
      </c>
      <c r="AJ162" s="57">
        <f t="shared" si="467"/>
        <v>0</v>
      </c>
      <c r="AK162" s="57">
        <f t="shared" si="467"/>
        <v>0</v>
      </c>
      <c r="AL162" s="57">
        <f t="shared" si="352"/>
        <v>84654.200000000012</v>
      </c>
      <c r="AM162" s="57">
        <f t="shared" si="353"/>
        <v>30000</v>
      </c>
      <c r="AN162" s="57">
        <f t="shared" si="354"/>
        <v>30000</v>
      </c>
      <c r="AO162" s="57">
        <f t="shared" ref="AO162:AQ162" si="468">AO163</f>
        <v>-1334.1</v>
      </c>
      <c r="AP162" s="57">
        <f t="shared" si="468"/>
        <v>0</v>
      </c>
      <c r="AQ162" s="57">
        <f t="shared" si="468"/>
        <v>0</v>
      </c>
      <c r="AR162" s="57">
        <f t="shared" si="460"/>
        <v>83320.100000000006</v>
      </c>
      <c r="AS162" s="57">
        <f t="shared" si="355"/>
        <v>30000</v>
      </c>
      <c r="AT162" s="57">
        <f t="shared" si="356"/>
        <v>30000</v>
      </c>
      <c r="AU162" s="57">
        <f t="shared" ref="AU162:AW162" si="469">AU163</f>
        <v>0</v>
      </c>
      <c r="AV162" s="57">
        <f t="shared" si="469"/>
        <v>0</v>
      </c>
      <c r="AW162" s="57">
        <f t="shared" si="469"/>
        <v>0</v>
      </c>
      <c r="AX162" s="57">
        <f t="shared" si="462"/>
        <v>83320.100000000006</v>
      </c>
      <c r="AY162" s="57">
        <f t="shared" si="357"/>
        <v>30000</v>
      </c>
      <c r="AZ162" s="57">
        <f t="shared" si="358"/>
        <v>30000</v>
      </c>
    </row>
    <row r="163" spans="1:52" ht="26.4">
      <c r="A163" s="293"/>
      <c r="B163" s="56" t="s">
        <v>34</v>
      </c>
      <c r="C163" s="5" t="s">
        <v>13</v>
      </c>
      <c r="D163" s="54" t="s">
        <v>5</v>
      </c>
      <c r="E163" s="5" t="s">
        <v>100</v>
      </c>
      <c r="F163" s="5" t="s">
        <v>103</v>
      </c>
      <c r="G163" s="55" t="s">
        <v>33</v>
      </c>
      <c r="H163" s="61">
        <v>30000</v>
      </c>
      <c r="I163" s="61">
        <v>30000</v>
      </c>
      <c r="J163" s="61">
        <v>30000</v>
      </c>
      <c r="K163" s="61">
        <v>22000</v>
      </c>
      <c r="L163" s="61"/>
      <c r="M163" s="61"/>
      <c r="N163" s="61">
        <f t="shared" si="340"/>
        <v>52000</v>
      </c>
      <c r="O163" s="61">
        <f t="shared" si="341"/>
        <v>30000</v>
      </c>
      <c r="P163" s="61">
        <f t="shared" si="342"/>
        <v>30000</v>
      </c>
      <c r="Q163" s="61">
        <f>-8000+11606</f>
        <v>3606</v>
      </c>
      <c r="R163" s="61"/>
      <c r="S163" s="61"/>
      <c r="T163" s="61">
        <f t="shared" si="343"/>
        <v>55606</v>
      </c>
      <c r="U163" s="61">
        <f t="shared" si="344"/>
        <v>30000</v>
      </c>
      <c r="V163" s="61">
        <f t="shared" si="345"/>
        <v>30000</v>
      </c>
      <c r="W163" s="61"/>
      <c r="X163" s="61"/>
      <c r="Y163" s="61"/>
      <c r="Z163" s="61">
        <f t="shared" si="346"/>
        <v>55606</v>
      </c>
      <c r="AA163" s="61">
        <f t="shared" si="347"/>
        <v>30000</v>
      </c>
      <c r="AB163" s="61">
        <f t="shared" si="348"/>
        <v>30000</v>
      </c>
      <c r="AC163" s="61">
        <f>1334.1+16900</f>
        <v>18234.099999999999</v>
      </c>
      <c r="AD163" s="61"/>
      <c r="AE163" s="61"/>
      <c r="AF163" s="61">
        <f t="shared" si="434"/>
        <v>73840.100000000006</v>
      </c>
      <c r="AG163" s="61">
        <f t="shared" si="435"/>
        <v>30000</v>
      </c>
      <c r="AH163" s="61">
        <f t="shared" si="436"/>
        <v>30000</v>
      </c>
      <c r="AI163" s="61">
        <v>10814.1</v>
      </c>
      <c r="AJ163" s="61"/>
      <c r="AK163" s="61"/>
      <c r="AL163" s="61">
        <f t="shared" si="352"/>
        <v>84654.200000000012</v>
      </c>
      <c r="AM163" s="61">
        <f t="shared" si="353"/>
        <v>30000</v>
      </c>
      <c r="AN163" s="61">
        <f t="shared" si="354"/>
        <v>30000</v>
      </c>
      <c r="AO163" s="61">
        <v>-1334.1</v>
      </c>
      <c r="AP163" s="61"/>
      <c r="AQ163" s="61"/>
      <c r="AR163" s="61">
        <f t="shared" si="460"/>
        <v>83320.100000000006</v>
      </c>
      <c r="AS163" s="61">
        <f t="shared" si="355"/>
        <v>30000</v>
      </c>
      <c r="AT163" s="61">
        <f t="shared" si="356"/>
        <v>30000</v>
      </c>
      <c r="AU163" s="61"/>
      <c r="AV163" s="61"/>
      <c r="AW163" s="61"/>
      <c r="AX163" s="61">
        <f t="shared" si="462"/>
        <v>83320.100000000006</v>
      </c>
      <c r="AY163" s="61">
        <f t="shared" si="357"/>
        <v>30000</v>
      </c>
      <c r="AZ163" s="61">
        <f t="shared" si="358"/>
        <v>30000</v>
      </c>
    </row>
    <row r="164" spans="1:52">
      <c r="A164" s="293"/>
      <c r="B164" s="56" t="s">
        <v>35</v>
      </c>
      <c r="C164" s="5" t="s">
        <v>13</v>
      </c>
      <c r="D164" s="54" t="s">
        <v>5</v>
      </c>
      <c r="E164" s="5" t="s">
        <v>100</v>
      </c>
      <c r="F164" s="5" t="s">
        <v>103</v>
      </c>
      <c r="G164" s="55" t="s">
        <v>36</v>
      </c>
      <c r="H164" s="57">
        <f>H165+H166</f>
        <v>130000</v>
      </c>
      <c r="I164" s="57">
        <f t="shared" ref="I164:M164" si="470">I165+I166</f>
        <v>130000</v>
      </c>
      <c r="J164" s="57">
        <f t="shared" si="470"/>
        <v>130000</v>
      </c>
      <c r="K164" s="57">
        <f t="shared" si="470"/>
        <v>-22000</v>
      </c>
      <c r="L164" s="57">
        <f t="shared" si="470"/>
        <v>0</v>
      </c>
      <c r="M164" s="57">
        <f t="shared" si="470"/>
        <v>0</v>
      </c>
      <c r="N164" s="57">
        <f t="shared" si="340"/>
        <v>108000</v>
      </c>
      <c r="O164" s="57">
        <f t="shared" si="341"/>
        <v>130000</v>
      </c>
      <c r="P164" s="57">
        <f t="shared" si="342"/>
        <v>130000</v>
      </c>
      <c r="Q164" s="57">
        <f t="shared" ref="Q164:S164" si="471">Q165+Q166</f>
        <v>8000</v>
      </c>
      <c r="R164" s="57">
        <f t="shared" si="471"/>
        <v>0</v>
      </c>
      <c r="S164" s="57">
        <f t="shared" si="471"/>
        <v>0</v>
      </c>
      <c r="T164" s="57">
        <f t="shared" si="343"/>
        <v>116000</v>
      </c>
      <c r="U164" s="57">
        <f t="shared" si="344"/>
        <v>130000</v>
      </c>
      <c r="V164" s="57">
        <f t="shared" si="345"/>
        <v>130000</v>
      </c>
      <c r="W164" s="57">
        <f t="shared" ref="W164:Y164" si="472">W165+W166</f>
        <v>0</v>
      </c>
      <c r="X164" s="57">
        <f t="shared" si="472"/>
        <v>0</v>
      </c>
      <c r="Y164" s="57">
        <f t="shared" si="472"/>
        <v>0</v>
      </c>
      <c r="Z164" s="57">
        <f t="shared" si="346"/>
        <v>116000</v>
      </c>
      <c r="AA164" s="57">
        <f t="shared" si="347"/>
        <v>130000</v>
      </c>
      <c r="AB164" s="57">
        <f t="shared" si="348"/>
        <v>130000</v>
      </c>
      <c r="AC164" s="57">
        <f t="shared" ref="AC164:AE164" si="473">AC165+AC166</f>
        <v>-16900</v>
      </c>
      <c r="AD164" s="57">
        <f t="shared" si="473"/>
        <v>0</v>
      </c>
      <c r="AE164" s="57">
        <f t="shared" si="473"/>
        <v>0</v>
      </c>
      <c r="AF164" s="57">
        <f t="shared" si="434"/>
        <v>99100</v>
      </c>
      <c r="AG164" s="57">
        <f t="shared" si="435"/>
        <v>130000</v>
      </c>
      <c r="AH164" s="57">
        <f t="shared" si="436"/>
        <v>130000</v>
      </c>
      <c r="AI164" s="57">
        <f t="shared" ref="AI164:AK164" si="474">AI165+AI166</f>
        <v>-25100</v>
      </c>
      <c r="AJ164" s="57">
        <f t="shared" si="474"/>
        <v>0</v>
      </c>
      <c r="AK164" s="57">
        <f t="shared" si="474"/>
        <v>0</v>
      </c>
      <c r="AL164" s="57">
        <f t="shared" si="352"/>
        <v>74000</v>
      </c>
      <c r="AM164" s="57">
        <f t="shared" si="353"/>
        <v>130000</v>
      </c>
      <c r="AN164" s="57">
        <f t="shared" si="354"/>
        <v>130000</v>
      </c>
      <c r="AO164" s="57">
        <f t="shared" ref="AO164:AQ164" si="475">AO165+AO166</f>
        <v>-2000</v>
      </c>
      <c r="AP164" s="57">
        <f t="shared" si="475"/>
        <v>0</v>
      </c>
      <c r="AQ164" s="57">
        <f t="shared" si="475"/>
        <v>0</v>
      </c>
      <c r="AR164" s="57">
        <f t="shared" si="460"/>
        <v>72000</v>
      </c>
      <c r="AS164" s="57">
        <f t="shared" si="355"/>
        <v>130000</v>
      </c>
      <c r="AT164" s="57">
        <f t="shared" si="356"/>
        <v>130000</v>
      </c>
      <c r="AU164" s="57">
        <f t="shared" ref="AU164:AW164" si="476">AU165+AU166</f>
        <v>0</v>
      </c>
      <c r="AV164" s="57">
        <f t="shared" si="476"/>
        <v>0</v>
      </c>
      <c r="AW164" s="57">
        <f t="shared" si="476"/>
        <v>0</v>
      </c>
      <c r="AX164" s="57">
        <f t="shared" si="462"/>
        <v>72000</v>
      </c>
      <c r="AY164" s="57">
        <f t="shared" si="357"/>
        <v>130000</v>
      </c>
      <c r="AZ164" s="57">
        <f t="shared" si="358"/>
        <v>130000</v>
      </c>
    </row>
    <row r="165" spans="1:52">
      <c r="A165" s="293"/>
      <c r="B165" s="56" t="s">
        <v>161</v>
      </c>
      <c r="C165" s="5" t="s">
        <v>13</v>
      </c>
      <c r="D165" s="54" t="s">
        <v>5</v>
      </c>
      <c r="E165" s="5" t="s">
        <v>100</v>
      </c>
      <c r="F165" s="5" t="s">
        <v>103</v>
      </c>
      <c r="G165" s="55" t="s">
        <v>162</v>
      </c>
      <c r="H165" s="61">
        <v>50000</v>
      </c>
      <c r="I165" s="61">
        <v>50000</v>
      </c>
      <c r="J165" s="61">
        <v>50000</v>
      </c>
      <c r="K165" s="61">
        <v>-22000</v>
      </c>
      <c r="L165" s="61"/>
      <c r="M165" s="61"/>
      <c r="N165" s="61">
        <f t="shared" si="340"/>
        <v>28000</v>
      </c>
      <c r="O165" s="61">
        <f t="shared" si="341"/>
        <v>50000</v>
      </c>
      <c r="P165" s="61">
        <f t="shared" si="342"/>
        <v>50000</v>
      </c>
      <c r="Q165" s="61">
        <v>8000</v>
      </c>
      <c r="R165" s="61"/>
      <c r="S165" s="61"/>
      <c r="T165" s="61">
        <f t="shared" si="343"/>
        <v>36000</v>
      </c>
      <c r="U165" s="61">
        <f t="shared" si="344"/>
        <v>50000</v>
      </c>
      <c r="V165" s="61">
        <f t="shared" si="345"/>
        <v>50000</v>
      </c>
      <c r="W165" s="61"/>
      <c r="X165" s="61"/>
      <c r="Y165" s="61"/>
      <c r="Z165" s="61">
        <f t="shared" si="346"/>
        <v>36000</v>
      </c>
      <c r="AA165" s="61">
        <f t="shared" si="347"/>
        <v>50000</v>
      </c>
      <c r="AB165" s="61">
        <f t="shared" si="348"/>
        <v>50000</v>
      </c>
      <c r="AC165" s="61"/>
      <c r="AD165" s="61"/>
      <c r="AE165" s="61"/>
      <c r="AF165" s="61">
        <f t="shared" si="434"/>
        <v>36000</v>
      </c>
      <c r="AG165" s="61">
        <f t="shared" si="435"/>
        <v>50000</v>
      </c>
      <c r="AH165" s="61">
        <f t="shared" si="436"/>
        <v>50000</v>
      </c>
      <c r="AI165" s="61"/>
      <c r="AJ165" s="61"/>
      <c r="AK165" s="61"/>
      <c r="AL165" s="61">
        <f t="shared" si="352"/>
        <v>36000</v>
      </c>
      <c r="AM165" s="61">
        <f t="shared" si="353"/>
        <v>50000</v>
      </c>
      <c r="AN165" s="61">
        <f t="shared" si="354"/>
        <v>50000</v>
      </c>
      <c r="AO165" s="61"/>
      <c r="AP165" s="61"/>
      <c r="AQ165" s="61"/>
      <c r="AR165" s="61">
        <f t="shared" si="460"/>
        <v>36000</v>
      </c>
      <c r="AS165" s="61">
        <f t="shared" si="355"/>
        <v>50000</v>
      </c>
      <c r="AT165" s="61">
        <f t="shared" si="356"/>
        <v>50000</v>
      </c>
      <c r="AU165" s="61"/>
      <c r="AV165" s="61"/>
      <c r="AW165" s="61"/>
      <c r="AX165" s="61">
        <f t="shared" si="462"/>
        <v>36000</v>
      </c>
      <c r="AY165" s="61">
        <f t="shared" si="357"/>
        <v>50000</v>
      </c>
      <c r="AZ165" s="61">
        <f t="shared" si="358"/>
        <v>50000</v>
      </c>
    </row>
    <row r="166" spans="1:52">
      <c r="A166" s="293"/>
      <c r="B166" s="56" t="s">
        <v>67</v>
      </c>
      <c r="C166" s="5" t="s">
        <v>13</v>
      </c>
      <c r="D166" s="54" t="s">
        <v>5</v>
      </c>
      <c r="E166" s="5" t="s">
        <v>100</v>
      </c>
      <c r="F166" s="5" t="s">
        <v>103</v>
      </c>
      <c r="G166" s="55" t="s">
        <v>68</v>
      </c>
      <c r="H166" s="61">
        <v>80000</v>
      </c>
      <c r="I166" s="61">
        <v>80000</v>
      </c>
      <c r="J166" s="61">
        <v>80000</v>
      </c>
      <c r="K166" s="61"/>
      <c r="L166" s="61"/>
      <c r="M166" s="61"/>
      <c r="N166" s="61">
        <f t="shared" si="340"/>
        <v>80000</v>
      </c>
      <c r="O166" s="61">
        <f t="shared" si="341"/>
        <v>80000</v>
      </c>
      <c r="P166" s="61">
        <f t="shared" si="342"/>
        <v>80000</v>
      </c>
      <c r="Q166" s="61"/>
      <c r="R166" s="61"/>
      <c r="S166" s="61"/>
      <c r="T166" s="61">
        <f t="shared" si="343"/>
        <v>80000</v>
      </c>
      <c r="U166" s="61">
        <f t="shared" si="344"/>
        <v>80000</v>
      </c>
      <c r="V166" s="61">
        <f t="shared" si="345"/>
        <v>80000</v>
      </c>
      <c r="W166" s="61"/>
      <c r="X166" s="61"/>
      <c r="Y166" s="61"/>
      <c r="Z166" s="61">
        <f t="shared" si="346"/>
        <v>80000</v>
      </c>
      <c r="AA166" s="61">
        <f t="shared" si="347"/>
        <v>80000</v>
      </c>
      <c r="AB166" s="61">
        <f t="shared" si="348"/>
        <v>80000</v>
      </c>
      <c r="AC166" s="61">
        <v>-16900</v>
      </c>
      <c r="AD166" s="61"/>
      <c r="AE166" s="61"/>
      <c r="AF166" s="61">
        <f t="shared" si="434"/>
        <v>63100</v>
      </c>
      <c r="AG166" s="61">
        <f t="shared" si="435"/>
        <v>80000</v>
      </c>
      <c r="AH166" s="61">
        <f t="shared" si="436"/>
        <v>80000</v>
      </c>
      <c r="AI166" s="61">
        <v>-25100</v>
      </c>
      <c r="AJ166" s="61"/>
      <c r="AK166" s="61"/>
      <c r="AL166" s="61">
        <f t="shared" si="352"/>
        <v>38000</v>
      </c>
      <c r="AM166" s="61">
        <f t="shared" si="353"/>
        <v>80000</v>
      </c>
      <c r="AN166" s="61">
        <f t="shared" si="354"/>
        <v>80000</v>
      </c>
      <c r="AO166" s="61">
        <v>-2000</v>
      </c>
      <c r="AP166" s="61"/>
      <c r="AQ166" s="61"/>
      <c r="AR166" s="61">
        <f t="shared" si="460"/>
        <v>36000</v>
      </c>
      <c r="AS166" s="61">
        <f t="shared" si="355"/>
        <v>80000</v>
      </c>
      <c r="AT166" s="61">
        <f t="shared" si="356"/>
        <v>80000</v>
      </c>
      <c r="AU166" s="61"/>
      <c r="AV166" s="61"/>
      <c r="AW166" s="61"/>
      <c r="AX166" s="61">
        <f t="shared" si="462"/>
        <v>36000</v>
      </c>
      <c r="AY166" s="61">
        <f t="shared" si="357"/>
        <v>80000</v>
      </c>
      <c r="AZ166" s="61">
        <f t="shared" si="358"/>
        <v>80000</v>
      </c>
    </row>
    <row r="167" spans="1:52" ht="26.4">
      <c r="A167" s="293"/>
      <c r="B167" s="27" t="s">
        <v>41</v>
      </c>
      <c r="C167" s="5" t="s">
        <v>13</v>
      </c>
      <c r="D167" s="54" t="s">
        <v>5</v>
      </c>
      <c r="E167" s="5" t="s">
        <v>100</v>
      </c>
      <c r="F167" s="5" t="s">
        <v>103</v>
      </c>
      <c r="G167" s="17" t="s">
        <v>39</v>
      </c>
      <c r="H167" s="57">
        <f>H168</f>
        <v>115000</v>
      </c>
      <c r="I167" s="57">
        <f t="shared" ref="I167:M167" si="477">I168</f>
        <v>115000</v>
      </c>
      <c r="J167" s="57">
        <f t="shared" si="477"/>
        <v>115000</v>
      </c>
      <c r="K167" s="57">
        <f t="shared" si="477"/>
        <v>0</v>
      </c>
      <c r="L167" s="57">
        <f t="shared" si="477"/>
        <v>0</v>
      </c>
      <c r="M167" s="57">
        <f t="shared" si="477"/>
        <v>0</v>
      </c>
      <c r="N167" s="57">
        <f t="shared" si="340"/>
        <v>115000</v>
      </c>
      <c r="O167" s="57">
        <f t="shared" si="341"/>
        <v>115000</v>
      </c>
      <c r="P167" s="57">
        <f t="shared" si="342"/>
        <v>115000</v>
      </c>
      <c r="Q167" s="57">
        <f t="shared" ref="Q167:S167" si="478">Q168</f>
        <v>0</v>
      </c>
      <c r="R167" s="57">
        <f t="shared" si="478"/>
        <v>0</v>
      </c>
      <c r="S167" s="57">
        <f t="shared" si="478"/>
        <v>0</v>
      </c>
      <c r="T167" s="57">
        <f t="shared" si="343"/>
        <v>115000</v>
      </c>
      <c r="U167" s="57">
        <f t="shared" si="344"/>
        <v>115000</v>
      </c>
      <c r="V167" s="57">
        <f t="shared" si="345"/>
        <v>115000</v>
      </c>
      <c r="W167" s="57">
        <f t="shared" ref="W167:Y167" si="479">W168</f>
        <v>0</v>
      </c>
      <c r="X167" s="57">
        <f t="shared" si="479"/>
        <v>0</v>
      </c>
      <c r="Y167" s="57">
        <f t="shared" si="479"/>
        <v>0</v>
      </c>
      <c r="Z167" s="57">
        <f t="shared" si="346"/>
        <v>115000</v>
      </c>
      <c r="AA167" s="57">
        <f t="shared" si="347"/>
        <v>115000</v>
      </c>
      <c r="AB167" s="57">
        <f t="shared" si="348"/>
        <v>115000</v>
      </c>
      <c r="AC167" s="57">
        <f t="shared" ref="AC167:AE167" si="480">AC168</f>
        <v>0</v>
      </c>
      <c r="AD167" s="57">
        <f t="shared" si="480"/>
        <v>0</v>
      </c>
      <c r="AE167" s="57">
        <f t="shared" si="480"/>
        <v>0</v>
      </c>
      <c r="AF167" s="57">
        <f t="shared" si="434"/>
        <v>115000</v>
      </c>
      <c r="AG167" s="57">
        <f t="shared" si="435"/>
        <v>115000</v>
      </c>
      <c r="AH167" s="57">
        <f t="shared" si="436"/>
        <v>115000</v>
      </c>
      <c r="AI167" s="57">
        <f t="shared" ref="AI167:AK167" si="481">AI168</f>
        <v>0</v>
      </c>
      <c r="AJ167" s="57">
        <f t="shared" si="481"/>
        <v>0</v>
      </c>
      <c r="AK167" s="57">
        <f t="shared" si="481"/>
        <v>0</v>
      </c>
      <c r="AL167" s="57">
        <f t="shared" si="352"/>
        <v>115000</v>
      </c>
      <c r="AM167" s="57">
        <f t="shared" si="353"/>
        <v>115000</v>
      </c>
      <c r="AN167" s="57">
        <f t="shared" si="354"/>
        <v>115000</v>
      </c>
      <c r="AO167" s="57">
        <f t="shared" ref="AO167:AQ167" si="482">AO168</f>
        <v>-34403</v>
      </c>
      <c r="AP167" s="57">
        <f t="shared" si="482"/>
        <v>0</v>
      </c>
      <c r="AQ167" s="57">
        <f t="shared" si="482"/>
        <v>0</v>
      </c>
      <c r="AR167" s="57">
        <f t="shared" si="460"/>
        <v>80597</v>
      </c>
      <c r="AS167" s="57">
        <f t="shared" si="355"/>
        <v>115000</v>
      </c>
      <c r="AT167" s="57">
        <f t="shared" si="356"/>
        <v>115000</v>
      </c>
      <c r="AU167" s="57">
        <f t="shared" ref="AU167:AW167" si="483">AU168</f>
        <v>0</v>
      </c>
      <c r="AV167" s="57">
        <f t="shared" si="483"/>
        <v>0</v>
      </c>
      <c r="AW167" s="57">
        <f t="shared" si="483"/>
        <v>0</v>
      </c>
      <c r="AX167" s="57">
        <f t="shared" si="462"/>
        <v>80597</v>
      </c>
      <c r="AY167" s="57">
        <f t="shared" si="357"/>
        <v>115000</v>
      </c>
      <c r="AZ167" s="57">
        <f t="shared" si="358"/>
        <v>115000</v>
      </c>
    </row>
    <row r="168" spans="1:52">
      <c r="A168" s="293"/>
      <c r="B168" s="26" t="s">
        <v>42</v>
      </c>
      <c r="C168" s="5" t="s">
        <v>13</v>
      </c>
      <c r="D168" s="54" t="s">
        <v>5</v>
      </c>
      <c r="E168" s="5" t="s">
        <v>100</v>
      </c>
      <c r="F168" s="5" t="s">
        <v>103</v>
      </c>
      <c r="G168" s="17" t="s">
        <v>40</v>
      </c>
      <c r="H168" s="61">
        <v>115000</v>
      </c>
      <c r="I168" s="61">
        <v>115000</v>
      </c>
      <c r="J168" s="61">
        <v>115000</v>
      </c>
      <c r="K168" s="61"/>
      <c r="L168" s="61"/>
      <c r="M168" s="61"/>
      <c r="N168" s="61">
        <f t="shared" si="340"/>
        <v>115000</v>
      </c>
      <c r="O168" s="61">
        <f t="shared" si="341"/>
        <v>115000</v>
      </c>
      <c r="P168" s="61">
        <f t="shared" si="342"/>
        <v>115000</v>
      </c>
      <c r="Q168" s="61"/>
      <c r="R168" s="61"/>
      <c r="S168" s="61"/>
      <c r="T168" s="61">
        <f t="shared" si="343"/>
        <v>115000</v>
      </c>
      <c r="U168" s="61">
        <f t="shared" si="344"/>
        <v>115000</v>
      </c>
      <c r="V168" s="61">
        <f t="shared" si="345"/>
        <v>115000</v>
      </c>
      <c r="W168" s="61"/>
      <c r="X168" s="61"/>
      <c r="Y168" s="61"/>
      <c r="Z168" s="61">
        <f t="shared" si="346"/>
        <v>115000</v>
      </c>
      <c r="AA168" s="61">
        <f t="shared" si="347"/>
        <v>115000</v>
      </c>
      <c r="AB168" s="61">
        <f t="shared" si="348"/>
        <v>115000</v>
      </c>
      <c r="AC168" s="61"/>
      <c r="AD168" s="61"/>
      <c r="AE168" s="61"/>
      <c r="AF168" s="61">
        <f t="shared" si="434"/>
        <v>115000</v>
      </c>
      <c r="AG168" s="61">
        <f t="shared" si="435"/>
        <v>115000</v>
      </c>
      <c r="AH168" s="61">
        <f t="shared" si="436"/>
        <v>115000</v>
      </c>
      <c r="AI168" s="61"/>
      <c r="AJ168" s="61"/>
      <c r="AK168" s="61"/>
      <c r="AL168" s="61">
        <f t="shared" si="352"/>
        <v>115000</v>
      </c>
      <c r="AM168" s="61">
        <f t="shared" si="353"/>
        <v>115000</v>
      </c>
      <c r="AN168" s="61">
        <f t="shared" si="354"/>
        <v>115000</v>
      </c>
      <c r="AO168" s="61">
        <v>-34403</v>
      </c>
      <c r="AP168" s="61"/>
      <c r="AQ168" s="61"/>
      <c r="AR168" s="61">
        <f t="shared" si="460"/>
        <v>80597</v>
      </c>
      <c r="AS168" s="61">
        <f t="shared" si="355"/>
        <v>115000</v>
      </c>
      <c r="AT168" s="61">
        <f t="shared" si="356"/>
        <v>115000</v>
      </c>
      <c r="AU168" s="61"/>
      <c r="AV168" s="61"/>
      <c r="AW168" s="61"/>
      <c r="AX168" s="61">
        <f t="shared" si="462"/>
        <v>80597</v>
      </c>
      <c r="AY168" s="61">
        <f t="shared" si="357"/>
        <v>115000</v>
      </c>
      <c r="AZ168" s="61">
        <f t="shared" si="358"/>
        <v>115000</v>
      </c>
    </row>
    <row r="169" spans="1:52" ht="26.4">
      <c r="A169" s="265"/>
      <c r="B169" s="85" t="s">
        <v>405</v>
      </c>
      <c r="C169" s="35" t="s">
        <v>13</v>
      </c>
      <c r="D169" s="35" t="s">
        <v>5</v>
      </c>
      <c r="E169" s="35" t="s">
        <v>100</v>
      </c>
      <c r="F169" s="35" t="s">
        <v>406</v>
      </c>
      <c r="G169" s="36"/>
      <c r="H169" s="61"/>
      <c r="I169" s="61"/>
      <c r="J169" s="61"/>
      <c r="K169" s="61"/>
      <c r="L169" s="61"/>
      <c r="M169" s="61"/>
      <c r="N169" s="61"/>
      <c r="O169" s="61"/>
      <c r="P169" s="61"/>
      <c r="Q169" s="61">
        <f>Q170</f>
        <v>80459.820000000007</v>
      </c>
      <c r="R169" s="61">
        <f t="shared" ref="R169:S170" si="484">R170</f>
        <v>43231.06</v>
      </c>
      <c r="S169" s="61">
        <f t="shared" si="484"/>
        <v>43231.06</v>
      </c>
      <c r="T169" s="61">
        <f t="shared" ref="T169:T171" si="485">N169+Q169</f>
        <v>80459.820000000007</v>
      </c>
      <c r="U169" s="61">
        <f t="shared" ref="U169:U171" si="486">O169+R169</f>
        <v>43231.06</v>
      </c>
      <c r="V169" s="61">
        <f t="shared" ref="V169:V171" si="487">P169+S169</f>
        <v>43231.06</v>
      </c>
      <c r="W169" s="61">
        <f>W170</f>
        <v>0</v>
      </c>
      <c r="X169" s="61">
        <f t="shared" ref="X169:Y170" si="488">X170</f>
        <v>0</v>
      </c>
      <c r="Y169" s="61">
        <f t="shared" si="488"/>
        <v>0</v>
      </c>
      <c r="Z169" s="61">
        <f t="shared" si="346"/>
        <v>80459.820000000007</v>
      </c>
      <c r="AA169" s="61">
        <f t="shared" si="347"/>
        <v>43231.06</v>
      </c>
      <c r="AB169" s="61">
        <f t="shared" si="348"/>
        <v>43231.06</v>
      </c>
      <c r="AC169" s="61">
        <f>AC170</f>
        <v>0</v>
      </c>
      <c r="AD169" s="61">
        <f t="shared" ref="AD169:AE170" si="489">AD170</f>
        <v>0</v>
      </c>
      <c r="AE169" s="61">
        <f t="shared" si="489"/>
        <v>0</v>
      </c>
      <c r="AF169" s="61">
        <f t="shared" si="434"/>
        <v>80459.820000000007</v>
      </c>
      <c r="AG169" s="61">
        <f t="shared" si="435"/>
        <v>43231.06</v>
      </c>
      <c r="AH169" s="61">
        <f t="shared" si="436"/>
        <v>43231.06</v>
      </c>
      <c r="AI169" s="61">
        <f>AI170</f>
        <v>0</v>
      </c>
      <c r="AJ169" s="61">
        <f t="shared" ref="AJ169:AK170" si="490">AJ170</f>
        <v>0</v>
      </c>
      <c r="AK169" s="61">
        <f t="shared" si="490"/>
        <v>0</v>
      </c>
      <c r="AL169" s="61">
        <f t="shared" si="352"/>
        <v>80459.820000000007</v>
      </c>
      <c r="AM169" s="61">
        <f t="shared" si="353"/>
        <v>43231.06</v>
      </c>
      <c r="AN169" s="61">
        <f t="shared" si="354"/>
        <v>43231.06</v>
      </c>
      <c r="AO169" s="61">
        <f>AO170</f>
        <v>0</v>
      </c>
      <c r="AP169" s="61">
        <f t="shared" ref="AP169:AQ170" si="491">AP170</f>
        <v>0</v>
      </c>
      <c r="AQ169" s="61">
        <f t="shared" si="491"/>
        <v>0</v>
      </c>
      <c r="AR169" s="61">
        <f t="shared" si="460"/>
        <v>80459.820000000007</v>
      </c>
      <c r="AS169" s="61">
        <f t="shared" si="355"/>
        <v>43231.06</v>
      </c>
      <c r="AT169" s="61">
        <f t="shared" si="356"/>
        <v>43231.06</v>
      </c>
      <c r="AU169" s="61">
        <f>AU170</f>
        <v>0</v>
      </c>
      <c r="AV169" s="61">
        <f t="shared" ref="AV169:AW170" si="492">AV170</f>
        <v>0</v>
      </c>
      <c r="AW169" s="61">
        <f t="shared" si="492"/>
        <v>0</v>
      </c>
      <c r="AX169" s="61">
        <f t="shared" si="462"/>
        <v>80459.820000000007</v>
      </c>
      <c r="AY169" s="61">
        <f t="shared" si="357"/>
        <v>43231.06</v>
      </c>
      <c r="AZ169" s="61">
        <f t="shared" si="358"/>
        <v>43231.06</v>
      </c>
    </row>
    <row r="170" spans="1:52" ht="26.4">
      <c r="A170" s="265"/>
      <c r="B170" s="85" t="s">
        <v>41</v>
      </c>
      <c r="C170" s="35" t="s">
        <v>13</v>
      </c>
      <c r="D170" s="35" t="s">
        <v>5</v>
      </c>
      <c r="E170" s="35" t="s">
        <v>100</v>
      </c>
      <c r="F170" s="35" t="s">
        <v>406</v>
      </c>
      <c r="G170" s="36" t="s">
        <v>39</v>
      </c>
      <c r="H170" s="61"/>
      <c r="I170" s="61"/>
      <c r="J170" s="61"/>
      <c r="K170" s="61"/>
      <c r="L170" s="61"/>
      <c r="M170" s="61"/>
      <c r="N170" s="61"/>
      <c r="O170" s="61"/>
      <c r="P170" s="61"/>
      <c r="Q170" s="61">
        <f>Q171</f>
        <v>80459.820000000007</v>
      </c>
      <c r="R170" s="61">
        <f t="shared" si="484"/>
        <v>43231.06</v>
      </c>
      <c r="S170" s="61">
        <f t="shared" si="484"/>
        <v>43231.06</v>
      </c>
      <c r="T170" s="61">
        <f t="shared" si="485"/>
        <v>80459.820000000007</v>
      </c>
      <c r="U170" s="61">
        <f t="shared" si="486"/>
        <v>43231.06</v>
      </c>
      <c r="V170" s="61">
        <f t="shared" si="487"/>
        <v>43231.06</v>
      </c>
      <c r="W170" s="61">
        <f>W171</f>
        <v>0</v>
      </c>
      <c r="X170" s="61">
        <f t="shared" si="488"/>
        <v>0</v>
      </c>
      <c r="Y170" s="61">
        <f t="shared" si="488"/>
        <v>0</v>
      </c>
      <c r="Z170" s="61">
        <f t="shared" si="346"/>
        <v>80459.820000000007</v>
      </c>
      <c r="AA170" s="61">
        <f t="shared" si="347"/>
        <v>43231.06</v>
      </c>
      <c r="AB170" s="61">
        <f t="shared" si="348"/>
        <v>43231.06</v>
      </c>
      <c r="AC170" s="61">
        <f>AC171</f>
        <v>0</v>
      </c>
      <c r="AD170" s="61">
        <f t="shared" si="489"/>
        <v>0</v>
      </c>
      <c r="AE170" s="61">
        <f t="shared" si="489"/>
        <v>0</v>
      </c>
      <c r="AF170" s="61">
        <f t="shared" si="434"/>
        <v>80459.820000000007</v>
      </c>
      <c r="AG170" s="61">
        <f t="shared" si="435"/>
        <v>43231.06</v>
      </c>
      <c r="AH170" s="61">
        <f t="shared" si="436"/>
        <v>43231.06</v>
      </c>
      <c r="AI170" s="61">
        <f>AI171</f>
        <v>0</v>
      </c>
      <c r="AJ170" s="61">
        <f t="shared" si="490"/>
        <v>0</v>
      </c>
      <c r="AK170" s="61">
        <f t="shared" si="490"/>
        <v>0</v>
      </c>
      <c r="AL170" s="61">
        <f t="shared" si="352"/>
        <v>80459.820000000007</v>
      </c>
      <c r="AM170" s="61">
        <f t="shared" si="353"/>
        <v>43231.06</v>
      </c>
      <c r="AN170" s="61">
        <f t="shared" si="354"/>
        <v>43231.06</v>
      </c>
      <c r="AO170" s="61">
        <f>AO171</f>
        <v>0</v>
      </c>
      <c r="AP170" s="61">
        <f t="shared" si="491"/>
        <v>0</v>
      </c>
      <c r="AQ170" s="61">
        <f t="shared" si="491"/>
        <v>0</v>
      </c>
      <c r="AR170" s="61">
        <f t="shared" si="460"/>
        <v>80459.820000000007</v>
      </c>
      <c r="AS170" s="61">
        <f t="shared" si="355"/>
        <v>43231.06</v>
      </c>
      <c r="AT170" s="61">
        <f t="shared" si="356"/>
        <v>43231.06</v>
      </c>
      <c r="AU170" s="61">
        <f>AU171</f>
        <v>0</v>
      </c>
      <c r="AV170" s="61">
        <f t="shared" si="492"/>
        <v>0</v>
      </c>
      <c r="AW170" s="61">
        <f t="shared" si="492"/>
        <v>0</v>
      </c>
      <c r="AX170" s="61">
        <f t="shared" si="462"/>
        <v>80459.820000000007</v>
      </c>
      <c r="AY170" s="61">
        <f t="shared" si="357"/>
        <v>43231.06</v>
      </c>
      <c r="AZ170" s="61">
        <f t="shared" si="358"/>
        <v>43231.06</v>
      </c>
    </row>
    <row r="171" spans="1:52">
      <c r="A171" s="267"/>
      <c r="B171" s="85" t="s">
        <v>42</v>
      </c>
      <c r="C171" s="35" t="s">
        <v>13</v>
      </c>
      <c r="D171" s="35" t="s">
        <v>5</v>
      </c>
      <c r="E171" s="35" t="s">
        <v>100</v>
      </c>
      <c r="F171" s="35" t="s">
        <v>406</v>
      </c>
      <c r="G171" s="36" t="s">
        <v>40</v>
      </c>
      <c r="H171" s="61"/>
      <c r="I171" s="61"/>
      <c r="J171" s="61"/>
      <c r="K171" s="61"/>
      <c r="L171" s="61"/>
      <c r="M171" s="61"/>
      <c r="N171" s="61"/>
      <c r="O171" s="61"/>
      <c r="P171" s="61"/>
      <c r="Q171" s="61">
        <f>56321.87+24137.95</f>
        <v>80459.820000000007</v>
      </c>
      <c r="R171" s="61">
        <v>43231.06</v>
      </c>
      <c r="S171" s="61">
        <v>43231.06</v>
      </c>
      <c r="T171" s="61">
        <f t="shared" si="485"/>
        <v>80459.820000000007</v>
      </c>
      <c r="U171" s="61">
        <f t="shared" si="486"/>
        <v>43231.06</v>
      </c>
      <c r="V171" s="61">
        <f t="shared" si="487"/>
        <v>43231.06</v>
      </c>
      <c r="W171" s="61"/>
      <c r="X171" s="61"/>
      <c r="Y171" s="61"/>
      <c r="Z171" s="61">
        <f t="shared" si="346"/>
        <v>80459.820000000007</v>
      </c>
      <c r="AA171" s="61">
        <f t="shared" si="347"/>
        <v>43231.06</v>
      </c>
      <c r="AB171" s="61">
        <f t="shared" si="348"/>
        <v>43231.06</v>
      </c>
      <c r="AC171" s="61"/>
      <c r="AD171" s="61"/>
      <c r="AE171" s="61"/>
      <c r="AF171" s="61">
        <f t="shared" si="434"/>
        <v>80459.820000000007</v>
      </c>
      <c r="AG171" s="61">
        <f t="shared" si="435"/>
        <v>43231.06</v>
      </c>
      <c r="AH171" s="61">
        <f t="shared" si="436"/>
        <v>43231.06</v>
      </c>
      <c r="AI171" s="61"/>
      <c r="AJ171" s="61"/>
      <c r="AK171" s="61"/>
      <c r="AL171" s="61">
        <f t="shared" si="352"/>
        <v>80459.820000000007</v>
      </c>
      <c r="AM171" s="61">
        <f t="shared" si="353"/>
        <v>43231.06</v>
      </c>
      <c r="AN171" s="61">
        <f t="shared" si="354"/>
        <v>43231.06</v>
      </c>
      <c r="AO171" s="61"/>
      <c r="AP171" s="61"/>
      <c r="AQ171" s="61"/>
      <c r="AR171" s="61">
        <f t="shared" si="460"/>
        <v>80459.820000000007</v>
      </c>
      <c r="AS171" s="61">
        <f t="shared" si="355"/>
        <v>43231.06</v>
      </c>
      <c r="AT171" s="61">
        <f t="shared" si="356"/>
        <v>43231.06</v>
      </c>
      <c r="AU171" s="61"/>
      <c r="AV171" s="61"/>
      <c r="AW171" s="61"/>
      <c r="AX171" s="61">
        <f t="shared" si="462"/>
        <v>80459.820000000007</v>
      </c>
      <c r="AY171" s="61">
        <f t="shared" si="357"/>
        <v>43231.06</v>
      </c>
      <c r="AZ171" s="61">
        <f t="shared" si="358"/>
        <v>43231.06</v>
      </c>
    </row>
    <row r="172" spans="1:52" ht="26.4">
      <c r="A172" s="175" t="s">
        <v>98</v>
      </c>
      <c r="B172" s="81" t="s">
        <v>95</v>
      </c>
      <c r="C172" s="6" t="s">
        <v>13</v>
      </c>
      <c r="D172" s="6" t="s">
        <v>6</v>
      </c>
      <c r="E172" s="6" t="s">
        <v>100</v>
      </c>
      <c r="F172" s="6" t="s">
        <v>101</v>
      </c>
      <c r="G172" s="17"/>
      <c r="H172" s="58">
        <f>H173+H176+H179+H182+H188+H185+H191</f>
        <v>5330989.72</v>
      </c>
      <c r="I172" s="58">
        <f t="shared" ref="I172:J172" si="493">I173+I176+I179+I182+I188+I185+I191</f>
        <v>5440235.4100000001</v>
      </c>
      <c r="J172" s="58">
        <f t="shared" si="493"/>
        <v>5235211.6500000004</v>
      </c>
      <c r="K172" s="58">
        <f t="shared" ref="K172:M172" si="494">K173+K176+K179+K182+K188+K185+K191</f>
        <v>0</v>
      </c>
      <c r="L172" s="58">
        <f t="shared" si="494"/>
        <v>0</v>
      </c>
      <c r="M172" s="58">
        <f t="shared" si="494"/>
        <v>0</v>
      </c>
      <c r="N172" s="58">
        <f t="shared" si="340"/>
        <v>5330989.72</v>
      </c>
      <c r="O172" s="58">
        <f t="shared" si="341"/>
        <v>5440235.4100000001</v>
      </c>
      <c r="P172" s="58">
        <f t="shared" si="342"/>
        <v>5235211.6500000004</v>
      </c>
      <c r="Q172" s="58">
        <f t="shared" ref="Q172:S172" si="495">Q173+Q176+Q179+Q182+Q188+Q185+Q191</f>
        <v>0</v>
      </c>
      <c r="R172" s="58">
        <f t="shared" si="495"/>
        <v>0</v>
      </c>
      <c r="S172" s="58">
        <f t="shared" si="495"/>
        <v>0</v>
      </c>
      <c r="T172" s="58">
        <f t="shared" si="343"/>
        <v>5330989.72</v>
      </c>
      <c r="U172" s="58">
        <f t="shared" si="344"/>
        <v>5440235.4100000001</v>
      </c>
      <c r="V172" s="58">
        <f t="shared" si="345"/>
        <v>5235211.6500000004</v>
      </c>
      <c r="W172" s="58">
        <f t="shared" ref="W172:Y172" si="496">W173+W176+W179+W182+W188+W185+W191</f>
        <v>0</v>
      </c>
      <c r="X172" s="58">
        <f t="shared" si="496"/>
        <v>0</v>
      </c>
      <c r="Y172" s="58">
        <f t="shared" si="496"/>
        <v>0</v>
      </c>
      <c r="Z172" s="58">
        <f t="shared" si="346"/>
        <v>5330989.72</v>
      </c>
      <c r="AA172" s="58">
        <f t="shared" si="347"/>
        <v>5440235.4100000001</v>
      </c>
      <c r="AB172" s="58">
        <f t="shared" si="348"/>
        <v>5235211.6500000004</v>
      </c>
      <c r="AC172" s="58">
        <f t="shared" ref="AC172:AE172" si="497">AC173+AC176+AC179+AC182+AC188+AC185+AC191</f>
        <v>175468.34000000003</v>
      </c>
      <c r="AD172" s="58">
        <f t="shared" si="497"/>
        <v>0</v>
      </c>
      <c r="AE172" s="58">
        <f t="shared" si="497"/>
        <v>0</v>
      </c>
      <c r="AF172" s="58">
        <f t="shared" si="434"/>
        <v>5506458.0599999996</v>
      </c>
      <c r="AG172" s="58">
        <f t="shared" si="435"/>
        <v>5440235.4100000001</v>
      </c>
      <c r="AH172" s="58">
        <f t="shared" si="436"/>
        <v>5235211.6500000004</v>
      </c>
      <c r="AI172" s="58">
        <f t="shared" ref="AI172:AK172" si="498">AI173+AI176+AI179+AI182+AI188+AI185+AI191</f>
        <v>38586.68</v>
      </c>
      <c r="AJ172" s="58">
        <f t="shared" si="498"/>
        <v>0</v>
      </c>
      <c r="AK172" s="58">
        <f t="shared" si="498"/>
        <v>0</v>
      </c>
      <c r="AL172" s="58">
        <f t="shared" si="352"/>
        <v>5545044.7399999993</v>
      </c>
      <c r="AM172" s="58">
        <f t="shared" si="353"/>
        <v>5440235.4100000001</v>
      </c>
      <c r="AN172" s="58">
        <f t="shared" si="354"/>
        <v>5235211.6500000004</v>
      </c>
      <c r="AO172" s="58">
        <f t="shared" ref="AO172:AQ172" si="499">AO173+AO176+AO179+AO182+AO188+AO185+AO191</f>
        <v>584403</v>
      </c>
      <c r="AP172" s="58">
        <f t="shared" si="499"/>
        <v>0</v>
      </c>
      <c r="AQ172" s="58">
        <f t="shared" si="499"/>
        <v>0</v>
      </c>
      <c r="AR172" s="58">
        <f t="shared" si="460"/>
        <v>6129447.7399999993</v>
      </c>
      <c r="AS172" s="58">
        <f t="shared" si="355"/>
        <v>5440235.4100000001</v>
      </c>
      <c r="AT172" s="58">
        <f t="shared" si="356"/>
        <v>5235211.6500000004</v>
      </c>
      <c r="AU172" s="58">
        <f t="shared" ref="AU172:AW172" si="500">AU173+AU176+AU179+AU182+AU188+AU185+AU191</f>
        <v>6368.74</v>
      </c>
      <c r="AV172" s="58">
        <f t="shared" si="500"/>
        <v>0</v>
      </c>
      <c r="AW172" s="58">
        <f t="shared" si="500"/>
        <v>0</v>
      </c>
      <c r="AX172" s="58">
        <f t="shared" si="462"/>
        <v>6135816.4799999995</v>
      </c>
      <c r="AY172" s="58">
        <f t="shared" si="357"/>
        <v>5440235.4100000001</v>
      </c>
      <c r="AZ172" s="58">
        <f t="shared" si="358"/>
        <v>5235211.6500000004</v>
      </c>
    </row>
    <row r="173" spans="1:52">
      <c r="A173" s="288"/>
      <c r="B173" s="102" t="s">
        <v>147</v>
      </c>
      <c r="C173" s="54" t="s">
        <v>13</v>
      </c>
      <c r="D173" s="54" t="s">
        <v>6</v>
      </c>
      <c r="E173" s="54" t="s">
        <v>100</v>
      </c>
      <c r="F173" s="54" t="s">
        <v>146</v>
      </c>
      <c r="G173" s="55"/>
      <c r="H173" s="64">
        <f>H174</f>
        <v>150000</v>
      </c>
      <c r="I173" s="64">
        <f t="shared" ref="I173:M174" si="501">I174</f>
        <v>150000</v>
      </c>
      <c r="J173" s="64">
        <f t="shared" si="501"/>
        <v>150000</v>
      </c>
      <c r="K173" s="64">
        <f t="shared" si="501"/>
        <v>0</v>
      </c>
      <c r="L173" s="64">
        <f t="shared" si="501"/>
        <v>0</v>
      </c>
      <c r="M173" s="64">
        <f t="shared" si="501"/>
        <v>0</v>
      </c>
      <c r="N173" s="64">
        <f t="shared" si="340"/>
        <v>150000</v>
      </c>
      <c r="O173" s="64">
        <f t="shared" si="341"/>
        <v>150000</v>
      </c>
      <c r="P173" s="64">
        <f t="shared" si="342"/>
        <v>150000</v>
      </c>
      <c r="Q173" s="64">
        <f t="shared" ref="Q173:S174" si="502">Q174</f>
        <v>0</v>
      </c>
      <c r="R173" s="64">
        <f t="shared" si="502"/>
        <v>0</v>
      </c>
      <c r="S173" s="64">
        <f t="shared" si="502"/>
        <v>0</v>
      </c>
      <c r="T173" s="64">
        <f t="shared" si="343"/>
        <v>150000</v>
      </c>
      <c r="U173" s="64">
        <f t="shared" si="344"/>
        <v>150000</v>
      </c>
      <c r="V173" s="64">
        <f t="shared" si="345"/>
        <v>150000</v>
      </c>
      <c r="W173" s="64">
        <f t="shared" ref="W173:Y174" si="503">W174</f>
        <v>0</v>
      </c>
      <c r="X173" s="64">
        <f t="shared" si="503"/>
        <v>0</v>
      </c>
      <c r="Y173" s="64">
        <f t="shared" si="503"/>
        <v>0</v>
      </c>
      <c r="Z173" s="64">
        <f t="shared" si="346"/>
        <v>150000</v>
      </c>
      <c r="AA173" s="64">
        <f t="shared" si="347"/>
        <v>150000</v>
      </c>
      <c r="AB173" s="64">
        <f t="shared" si="348"/>
        <v>150000</v>
      </c>
      <c r="AC173" s="64">
        <f t="shared" ref="AC173:AE174" si="504">AC174</f>
        <v>30259.07</v>
      </c>
      <c r="AD173" s="64">
        <f t="shared" si="504"/>
        <v>0</v>
      </c>
      <c r="AE173" s="64">
        <f t="shared" si="504"/>
        <v>0</v>
      </c>
      <c r="AF173" s="64">
        <f t="shared" si="434"/>
        <v>180259.07</v>
      </c>
      <c r="AG173" s="64">
        <f t="shared" si="435"/>
        <v>150000</v>
      </c>
      <c r="AH173" s="64">
        <f t="shared" si="436"/>
        <v>150000</v>
      </c>
      <c r="AI173" s="64">
        <f t="shared" ref="AI173:AK174" si="505">AI174</f>
        <v>2042.98</v>
      </c>
      <c r="AJ173" s="64">
        <f t="shared" si="505"/>
        <v>0</v>
      </c>
      <c r="AK173" s="64">
        <f t="shared" si="505"/>
        <v>0</v>
      </c>
      <c r="AL173" s="64">
        <f t="shared" si="352"/>
        <v>182302.05000000002</v>
      </c>
      <c r="AM173" s="64">
        <f t="shared" si="353"/>
        <v>150000</v>
      </c>
      <c r="AN173" s="64">
        <f t="shared" si="354"/>
        <v>150000</v>
      </c>
      <c r="AO173" s="64">
        <f t="shared" ref="AO173:AQ174" si="506">AO174</f>
        <v>0</v>
      </c>
      <c r="AP173" s="64">
        <f t="shared" si="506"/>
        <v>0</v>
      </c>
      <c r="AQ173" s="64">
        <f t="shared" si="506"/>
        <v>0</v>
      </c>
      <c r="AR173" s="64">
        <f t="shared" si="460"/>
        <v>182302.05000000002</v>
      </c>
      <c r="AS173" s="64">
        <f t="shared" si="355"/>
        <v>150000</v>
      </c>
      <c r="AT173" s="64">
        <f t="shared" si="356"/>
        <v>150000</v>
      </c>
      <c r="AU173" s="64">
        <f t="shared" ref="AU173:AW174" si="507">AU174</f>
        <v>0</v>
      </c>
      <c r="AV173" s="64">
        <f t="shared" si="507"/>
        <v>0</v>
      </c>
      <c r="AW173" s="64">
        <f t="shared" si="507"/>
        <v>0</v>
      </c>
      <c r="AX173" s="64">
        <f t="shared" si="462"/>
        <v>182302.05000000002</v>
      </c>
      <c r="AY173" s="64">
        <f t="shared" si="357"/>
        <v>150000</v>
      </c>
      <c r="AZ173" s="64">
        <f t="shared" si="358"/>
        <v>150000</v>
      </c>
    </row>
    <row r="174" spans="1:52" ht="26.4">
      <c r="A174" s="265"/>
      <c r="B174" s="74" t="s">
        <v>41</v>
      </c>
      <c r="C174" s="54" t="s">
        <v>13</v>
      </c>
      <c r="D174" s="54" t="s">
        <v>6</v>
      </c>
      <c r="E174" s="54" t="s">
        <v>100</v>
      </c>
      <c r="F174" s="54" t="s">
        <v>146</v>
      </c>
      <c r="G174" s="55" t="s">
        <v>39</v>
      </c>
      <c r="H174" s="64">
        <f>H175</f>
        <v>150000</v>
      </c>
      <c r="I174" s="64">
        <f t="shared" si="501"/>
        <v>150000</v>
      </c>
      <c r="J174" s="64">
        <f t="shared" si="501"/>
        <v>150000</v>
      </c>
      <c r="K174" s="64">
        <f t="shared" si="501"/>
        <v>0</v>
      </c>
      <c r="L174" s="64">
        <f t="shared" si="501"/>
        <v>0</v>
      </c>
      <c r="M174" s="64">
        <f t="shared" si="501"/>
        <v>0</v>
      </c>
      <c r="N174" s="64">
        <f t="shared" si="340"/>
        <v>150000</v>
      </c>
      <c r="O174" s="64">
        <f t="shared" si="341"/>
        <v>150000</v>
      </c>
      <c r="P174" s="64">
        <f t="shared" si="342"/>
        <v>150000</v>
      </c>
      <c r="Q174" s="64">
        <f t="shared" si="502"/>
        <v>0</v>
      </c>
      <c r="R174" s="64">
        <f t="shared" si="502"/>
        <v>0</v>
      </c>
      <c r="S174" s="64">
        <f t="shared" si="502"/>
        <v>0</v>
      </c>
      <c r="T174" s="64">
        <f t="shared" si="343"/>
        <v>150000</v>
      </c>
      <c r="U174" s="64">
        <f t="shared" si="344"/>
        <v>150000</v>
      </c>
      <c r="V174" s="64">
        <f t="shared" si="345"/>
        <v>150000</v>
      </c>
      <c r="W174" s="64">
        <f t="shared" si="503"/>
        <v>0</v>
      </c>
      <c r="X174" s="64">
        <f t="shared" si="503"/>
        <v>0</v>
      </c>
      <c r="Y174" s="64">
        <f t="shared" si="503"/>
        <v>0</v>
      </c>
      <c r="Z174" s="64">
        <f t="shared" si="346"/>
        <v>150000</v>
      </c>
      <c r="AA174" s="64">
        <f t="shared" si="347"/>
        <v>150000</v>
      </c>
      <c r="AB174" s="64">
        <f t="shared" si="348"/>
        <v>150000</v>
      </c>
      <c r="AC174" s="64">
        <f t="shared" si="504"/>
        <v>30259.07</v>
      </c>
      <c r="AD174" s="64">
        <f t="shared" si="504"/>
        <v>0</v>
      </c>
      <c r="AE174" s="64">
        <f t="shared" si="504"/>
        <v>0</v>
      </c>
      <c r="AF174" s="64">
        <f t="shared" si="434"/>
        <v>180259.07</v>
      </c>
      <c r="AG174" s="64">
        <f t="shared" si="435"/>
        <v>150000</v>
      </c>
      <c r="AH174" s="64">
        <f t="shared" si="436"/>
        <v>150000</v>
      </c>
      <c r="AI174" s="64">
        <f t="shared" si="505"/>
        <v>2042.98</v>
      </c>
      <c r="AJ174" s="64">
        <f t="shared" si="505"/>
        <v>0</v>
      </c>
      <c r="AK174" s="64">
        <f t="shared" si="505"/>
        <v>0</v>
      </c>
      <c r="AL174" s="64">
        <f t="shared" si="352"/>
        <v>182302.05000000002</v>
      </c>
      <c r="AM174" s="64">
        <f t="shared" si="353"/>
        <v>150000</v>
      </c>
      <c r="AN174" s="64">
        <f t="shared" si="354"/>
        <v>150000</v>
      </c>
      <c r="AO174" s="64">
        <f t="shared" si="506"/>
        <v>0</v>
      </c>
      <c r="AP174" s="64">
        <f t="shared" si="506"/>
        <v>0</v>
      </c>
      <c r="AQ174" s="64">
        <f t="shared" si="506"/>
        <v>0</v>
      </c>
      <c r="AR174" s="64">
        <f t="shared" si="460"/>
        <v>182302.05000000002</v>
      </c>
      <c r="AS174" s="64">
        <f t="shared" si="355"/>
        <v>150000</v>
      </c>
      <c r="AT174" s="64">
        <f t="shared" si="356"/>
        <v>150000</v>
      </c>
      <c r="AU174" s="64">
        <f t="shared" si="507"/>
        <v>0</v>
      </c>
      <c r="AV174" s="64">
        <f t="shared" si="507"/>
        <v>0</v>
      </c>
      <c r="AW174" s="64">
        <f t="shared" si="507"/>
        <v>0</v>
      </c>
      <c r="AX174" s="64">
        <f t="shared" si="462"/>
        <v>182302.05000000002</v>
      </c>
      <c r="AY174" s="64">
        <f t="shared" si="357"/>
        <v>150000</v>
      </c>
      <c r="AZ174" s="64">
        <f t="shared" si="358"/>
        <v>150000</v>
      </c>
    </row>
    <row r="175" spans="1:52">
      <c r="A175" s="265"/>
      <c r="B175" s="85" t="s">
        <v>42</v>
      </c>
      <c r="C175" s="54" t="s">
        <v>13</v>
      </c>
      <c r="D175" s="54" t="s">
        <v>6</v>
      </c>
      <c r="E175" s="54" t="s">
        <v>100</v>
      </c>
      <c r="F175" s="54" t="s">
        <v>146</v>
      </c>
      <c r="G175" s="55" t="s">
        <v>40</v>
      </c>
      <c r="H175" s="61">
        <v>150000</v>
      </c>
      <c r="I175" s="61">
        <v>150000</v>
      </c>
      <c r="J175" s="61">
        <v>150000</v>
      </c>
      <c r="K175" s="61"/>
      <c r="L175" s="61"/>
      <c r="M175" s="61"/>
      <c r="N175" s="61">
        <f t="shared" si="340"/>
        <v>150000</v>
      </c>
      <c r="O175" s="61">
        <f t="shared" si="341"/>
        <v>150000</v>
      </c>
      <c r="P175" s="61">
        <f t="shared" si="342"/>
        <v>150000</v>
      </c>
      <c r="Q175" s="61"/>
      <c r="R175" s="61"/>
      <c r="S175" s="61"/>
      <c r="T175" s="61">
        <f t="shared" si="343"/>
        <v>150000</v>
      </c>
      <c r="U175" s="61">
        <f t="shared" si="344"/>
        <v>150000</v>
      </c>
      <c r="V175" s="61">
        <f t="shared" si="345"/>
        <v>150000</v>
      </c>
      <c r="W175" s="61"/>
      <c r="X175" s="61"/>
      <c r="Y175" s="61"/>
      <c r="Z175" s="61">
        <f t="shared" si="346"/>
        <v>150000</v>
      </c>
      <c r="AA175" s="61">
        <f t="shared" si="347"/>
        <v>150000</v>
      </c>
      <c r="AB175" s="61">
        <f t="shared" si="348"/>
        <v>150000</v>
      </c>
      <c r="AC175" s="61">
        <f>20500.78+9758.29</f>
        <v>30259.07</v>
      </c>
      <c r="AD175" s="61"/>
      <c r="AE175" s="61"/>
      <c r="AF175" s="61">
        <f t="shared" si="434"/>
        <v>180259.07</v>
      </c>
      <c r="AG175" s="61">
        <f t="shared" si="435"/>
        <v>150000</v>
      </c>
      <c r="AH175" s="61">
        <f t="shared" si="436"/>
        <v>150000</v>
      </c>
      <c r="AI175" s="61">
        <v>2042.98</v>
      </c>
      <c r="AJ175" s="61"/>
      <c r="AK175" s="61"/>
      <c r="AL175" s="61">
        <f t="shared" si="352"/>
        <v>182302.05000000002</v>
      </c>
      <c r="AM175" s="61">
        <f t="shared" si="353"/>
        <v>150000</v>
      </c>
      <c r="AN175" s="61">
        <f t="shared" si="354"/>
        <v>150000</v>
      </c>
      <c r="AO175" s="61"/>
      <c r="AP175" s="61"/>
      <c r="AQ175" s="61"/>
      <c r="AR175" s="61">
        <f t="shared" si="460"/>
        <v>182302.05000000002</v>
      </c>
      <c r="AS175" s="61">
        <f t="shared" si="355"/>
        <v>150000</v>
      </c>
      <c r="AT175" s="61">
        <f t="shared" si="356"/>
        <v>150000</v>
      </c>
      <c r="AU175" s="61"/>
      <c r="AV175" s="61"/>
      <c r="AW175" s="61"/>
      <c r="AX175" s="61">
        <f t="shared" si="462"/>
        <v>182302.05000000002</v>
      </c>
      <c r="AY175" s="61">
        <f t="shared" si="357"/>
        <v>150000</v>
      </c>
      <c r="AZ175" s="61">
        <f t="shared" si="358"/>
        <v>150000</v>
      </c>
    </row>
    <row r="176" spans="1:52" ht="26.4">
      <c r="A176" s="265"/>
      <c r="B176" s="82" t="s">
        <v>96</v>
      </c>
      <c r="C176" s="5" t="s">
        <v>13</v>
      </c>
      <c r="D176" s="54" t="s">
        <v>6</v>
      </c>
      <c r="E176" s="5" t="s">
        <v>100</v>
      </c>
      <c r="F176" s="5" t="s">
        <v>107</v>
      </c>
      <c r="G176" s="17"/>
      <c r="H176" s="57">
        <f>H177</f>
        <v>3129941</v>
      </c>
      <c r="I176" s="57">
        <f t="shared" ref="I176:M177" si="508">I177</f>
        <v>3165540.9</v>
      </c>
      <c r="J176" s="57">
        <f t="shared" si="508"/>
        <v>3194352.57</v>
      </c>
      <c r="K176" s="57">
        <f t="shared" si="508"/>
        <v>0</v>
      </c>
      <c r="L176" s="57">
        <f t="shared" si="508"/>
        <v>0</v>
      </c>
      <c r="M176" s="57">
        <f t="shared" si="508"/>
        <v>0</v>
      </c>
      <c r="N176" s="57">
        <f t="shared" si="340"/>
        <v>3129941</v>
      </c>
      <c r="O176" s="57">
        <f t="shared" si="341"/>
        <v>3165540.9</v>
      </c>
      <c r="P176" s="57">
        <f t="shared" si="342"/>
        <v>3194352.57</v>
      </c>
      <c r="Q176" s="57">
        <f t="shared" ref="Q176:S177" si="509">Q177</f>
        <v>0</v>
      </c>
      <c r="R176" s="57">
        <f t="shared" si="509"/>
        <v>0</v>
      </c>
      <c r="S176" s="57">
        <f t="shared" si="509"/>
        <v>0</v>
      </c>
      <c r="T176" s="57">
        <f t="shared" si="343"/>
        <v>3129941</v>
      </c>
      <c r="U176" s="57">
        <f t="shared" si="344"/>
        <v>3165540.9</v>
      </c>
      <c r="V176" s="57">
        <f t="shared" si="345"/>
        <v>3194352.57</v>
      </c>
      <c r="W176" s="57">
        <f t="shared" ref="W176:Y177" si="510">W177</f>
        <v>0</v>
      </c>
      <c r="X176" s="57">
        <f t="shared" si="510"/>
        <v>0</v>
      </c>
      <c r="Y176" s="57">
        <f t="shared" si="510"/>
        <v>0</v>
      </c>
      <c r="Z176" s="57">
        <f t="shared" si="346"/>
        <v>3129941</v>
      </c>
      <c r="AA176" s="57">
        <f t="shared" si="347"/>
        <v>3165540.9</v>
      </c>
      <c r="AB176" s="57">
        <f t="shared" si="348"/>
        <v>3194352.57</v>
      </c>
      <c r="AC176" s="57">
        <f t="shared" ref="AC176:AE177" si="511">AC177</f>
        <v>150000</v>
      </c>
      <c r="AD176" s="57">
        <f t="shared" si="511"/>
        <v>0</v>
      </c>
      <c r="AE176" s="57">
        <f t="shared" si="511"/>
        <v>0</v>
      </c>
      <c r="AF176" s="57">
        <f t="shared" si="434"/>
        <v>3279941</v>
      </c>
      <c r="AG176" s="57">
        <f t="shared" si="435"/>
        <v>3165540.9</v>
      </c>
      <c r="AH176" s="57">
        <f t="shared" si="436"/>
        <v>3194352.57</v>
      </c>
      <c r="AI176" s="57">
        <f t="shared" ref="AI176:AK177" si="512">AI177</f>
        <v>19043.7</v>
      </c>
      <c r="AJ176" s="57">
        <f t="shared" si="512"/>
        <v>0</v>
      </c>
      <c r="AK176" s="57">
        <f t="shared" si="512"/>
        <v>0</v>
      </c>
      <c r="AL176" s="57">
        <f t="shared" si="352"/>
        <v>3298984.7</v>
      </c>
      <c r="AM176" s="57">
        <f t="shared" si="353"/>
        <v>3165540.9</v>
      </c>
      <c r="AN176" s="57">
        <f t="shared" si="354"/>
        <v>3194352.57</v>
      </c>
      <c r="AO176" s="57">
        <f t="shared" ref="AO176:AQ177" si="513">AO177</f>
        <v>284403</v>
      </c>
      <c r="AP176" s="57">
        <f t="shared" si="513"/>
        <v>0</v>
      </c>
      <c r="AQ176" s="57">
        <f t="shared" si="513"/>
        <v>0</v>
      </c>
      <c r="AR176" s="57">
        <f t="shared" si="460"/>
        <v>3583387.7</v>
      </c>
      <c r="AS176" s="57">
        <f t="shared" si="355"/>
        <v>3165540.9</v>
      </c>
      <c r="AT176" s="57">
        <f t="shared" si="356"/>
        <v>3194352.57</v>
      </c>
      <c r="AU176" s="57">
        <f t="shared" ref="AU176:AW177" si="514">AU177</f>
        <v>0</v>
      </c>
      <c r="AV176" s="57">
        <f t="shared" si="514"/>
        <v>0</v>
      </c>
      <c r="AW176" s="57">
        <f t="shared" si="514"/>
        <v>0</v>
      </c>
      <c r="AX176" s="57">
        <f t="shared" si="462"/>
        <v>3583387.7</v>
      </c>
      <c r="AY176" s="57">
        <f t="shared" si="357"/>
        <v>3165540.9</v>
      </c>
      <c r="AZ176" s="57">
        <f t="shared" si="358"/>
        <v>3194352.57</v>
      </c>
    </row>
    <row r="177" spans="1:52" ht="26.4">
      <c r="A177" s="265"/>
      <c r="B177" s="74" t="s">
        <v>41</v>
      </c>
      <c r="C177" s="5" t="s">
        <v>13</v>
      </c>
      <c r="D177" s="54" t="s">
        <v>6</v>
      </c>
      <c r="E177" s="5" t="s">
        <v>100</v>
      </c>
      <c r="F177" s="5" t="s">
        <v>107</v>
      </c>
      <c r="G177" s="17" t="s">
        <v>39</v>
      </c>
      <c r="H177" s="57">
        <f>H178</f>
        <v>3129941</v>
      </c>
      <c r="I177" s="57">
        <f t="shared" si="508"/>
        <v>3165540.9</v>
      </c>
      <c r="J177" s="57">
        <f t="shared" si="508"/>
        <v>3194352.57</v>
      </c>
      <c r="K177" s="57">
        <f t="shared" si="508"/>
        <v>0</v>
      </c>
      <c r="L177" s="57">
        <f t="shared" si="508"/>
        <v>0</v>
      </c>
      <c r="M177" s="57">
        <f t="shared" si="508"/>
        <v>0</v>
      </c>
      <c r="N177" s="57">
        <f t="shared" si="340"/>
        <v>3129941</v>
      </c>
      <c r="O177" s="57">
        <f t="shared" si="341"/>
        <v>3165540.9</v>
      </c>
      <c r="P177" s="57">
        <f t="shared" si="342"/>
        <v>3194352.57</v>
      </c>
      <c r="Q177" s="57">
        <f t="shared" si="509"/>
        <v>0</v>
      </c>
      <c r="R177" s="57">
        <f t="shared" si="509"/>
        <v>0</v>
      </c>
      <c r="S177" s="57">
        <f t="shared" si="509"/>
        <v>0</v>
      </c>
      <c r="T177" s="57">
        <f t="shared" si="343"/>
        <v>3129941</v>
      </c>
      <c r="U177" s="57">
        <f t="shared" si="344"/>
        <v>3165540.9</v>
      </c>
      <c r="V177" s="57">
        <f t="shared" si="345"/>
        <v>3194352.57</v>
      </c>
      <c r="W177" s="57">
        <f t="shared" si="510"/>
        <v>0</v>
      </c>
      <c r="X177" s="57">
        <f t="shared" si="510"/>
        <v>0</v>
      </c>
      <c r="Y177" s="57">
        <f t="shared" si="510"/>
        <v>0</v>
      </c>
      <c r="Z177" s="57">
        <f t="shared" si="346"/>
        <v>3129941</v>
      </c>
      <c r="AA177" s="57">
        <f t="shared" si="347"/>
        <v>3165540.9</v>
      </c>
      <c r="AB177" s="57">
        <f t="shared" si="348"/>
        <v>3194352.57</v>
      </c>
      <c r="AC177" s="57">
        <f t="shared" si="511"/>
        <v>150000</v>
      </c>
      <c r="AD177" s="57">
        <f t="shared" si="511"/>
        <v>0</v>
      </c>
      <c r="AE177" s="57">
        <f t="shared" si="511"/>
        <v>0</v>
      </c>
      <c r="AF177" s="57">
        <f t="shared" si="434"/>
        <v>3279941</v>
      </c>
      <c r="AG177" s="57">
        <f t="shared" si="435"/>
        <v>3165540.9</v>
      </c>
      <c r="AH177" s="57">
        <f t="shared" si="436"/>
        <v>3194352.57</v>
      </c>
      <c r="AI177" s="57">
        <f t="shared" si="512"/>
        <v>19043.7</v>
      </c>
      <c r="AJ177" s="57">
        <f t="shared" si="512"/>
        <v>0</v>
      </c>
      <c r="AK177" s="57">
        <f t="shared" si="512"/>
        <v>0</v>
      </c>
      <c r="AL177" s="57">
        <f t="shared" si="352"/>
        <v>3298984.7</v>
      </c>
      <c r="AM177" s="57">
        <f t="shared" si="353"/>
        <v>3165540.9</v>
      </c>
      <c r="AN177" s="57">
        <f t="shared" si="354"/>
        <v>3194352.57</v>
      </c>
      <c r="AO177" s="57">
        <f t="shared" si="513"/>
        <v>284403</v>
      </c>
      <c r="AP177" s="57">
        <f t="shared" si="513"/>
        <v>0</v>
      </c>
      <c r="AQ177" s="57">
        <f t="shared" si="513"/>
        <v>0</v>
      </c>
      <c r="AR177" s="57">
        <f t="shared" si="460"/>
        <v>3583387.7</v>
      </c>
      <c r="AS177" s="57">
        <f t="shared" si="355"/>
        <v>3165540.9</v>
      </c>
      <c r="AT177" s="57">
        <f t="shared" si="356"/>
        <v>3194352.57</v>
      </c>
      <c r="AU177" s="57">
        <f t="shared" si="514"/>
        <v>0</v>
      </c>
      <c r="AV177" s="57">
        <f t="shared" si="514"/>
        <v>0</v>
      </c>
      <c r="AW177" s="57">
        <f t="shared" si="514"/>
        <v>0</v>
      </c>
      <c r="AX177" s="57">
        <f t="shared" si="462"/>
        <v>3583387.7</v>
      </c>
      <c r="AY177" s="57">
        <f t="shared" si="357"/>
        <v>3165540.9</v>
      </c>
      <c r="AZ177" s="57">
        <f t="shared" si="358"/>
        <v>3194352.57</v>
      </c>
    </row>
    <row r="178" spans="1:52">
      <c r="A178" s="265"/>
      <c r="B178" s="85" t="s">
        <v>42</v>
      </c>
      <c r="C178" s="5" t="s">
        <v>13</v>
      </c>
      <c r="D178" s="54" t="s">
        <v>6</v>
      </c>
      <c r="E178" s="5" t="s">
        <v>100</v>
      </c>
      <c r="F178" s="5" t="s">
        <v>107</v>
      </c>
      <c r="G178" s="17" t="s">
        <v>40</v>
      </c>
      <c r="H178" s="61">
        <v>3129941</v>
      </c>
      <c r="I178" s="61">
        <v>3165540.9</v>
      </c>
      <c r="J178" s="60">
        <v>3194352.57</v>
      </c>
      <c r="K178" s="60"/>
      <c r="L178" s="60"/>
      <c r="M178" s="60"/>
      <c r="N178" s="60">
        <f t="shared" si="340"/>
        <v>3129941</v>
      </c>
      <c r="O178" s="60">
        <f t="shared" si="341"/>
        <v>3165540.9</v>
      </c>
      <c r="P178" s="60">
        <f t="shared" si="342"/>
        <v>3194352.57</v>
      </c>
      <c r="Q178" s="60"/>
      <c r="R178" s="60"/>
      <c r="S178" s="60"/>
      <c r="T178" s="60">
        <f t="shared" si="343"/>
        <v>3129941</v>
      </c>
      <c r="U178" s="60">
        <f t="shared" si="344"/>
        <v>3165540.9</v>
      </c>
      <c r="V178" s="60">
        <f t="shared" si="345"/>
        <v>3194352.57</v>
      </c>
      <c r="W178" s="60"/>
      <c r="X178" s="60"/>
      <c r="Y178" s="60"/>
      <c r="Z178" s="60">
        <f t="shared" si="346"/>
        <v>3129941</v>
      </c>
      <c r="AA178" s="60">
        <f t="shared" si="347"/>
        <v>3165540.9</v>
      </c>
      <c r="AB178" s="60">
        <f t="shared" si="348"/>
        <v>3194352.57</v>
      </c>
      <c r="AC178" s="61">
        <v>150000</v>
      </c>
      <c r="AD178" s="60"/>
      <c r="AE178" s="60"/>
      <c r="AF178" s="60">
        <f t="shared" si="434"/>
        <v>3279941</v>
      </c>
      <c r="AG178" s="60">
        <f t="shared" si="435"/>
        <v>3165540.9</v>
      </c>
      <c r="AH178" s="60">
        <f t="shared" si="436"/>
        <v>3194352.57</v>
      </c>
      <c r="AI178" s="61">
        <v>19043.7</v>
      </c>
      <c r="AJ178" s="60"/>
      <c r="AK178" s="60"/>
      <c r="AL178" s="60">
        <f t="shared" si="352"/>
        <v>3298984.7</v>
      </c>
      <c r="AM178" s="60">
        <f t="shared" si="353"/>
        <v>3165540.9</v>
      </c>
      <c r="AN178" s="60">
        <f t="shared" si="354"/>
        <v>3194352.57</v>
      </c>
      <c r="AO178" s="61">
        <f>34403+50000+200000</f>
        <v>284403</v>
      </c>
      <c r="AP178" s="60"/>
      <c r="AQ178" s="60"/>
      <c r="AR178" s="60">
        <f t="shared" si="460"/>
        <v>3583387.7</v>
      </c>
      <c r="AS178" s="60">
        <f t="shared" si="355"/>
        <v>3165540.9</v>
      </c>
      <c r="AT178" s="60">
        <f t="shared" si="356"/>
        <v>3194352.57</v>
      </c>
      <c r="AU178" s="61"/>
      <c r="AV178" s="60"/>
      <c r="AW178" s="60"/>
      <c r="AX178" s="60">
        <f t="shared" si="462"/>
        <v>3583387.7</v>
      </c>
      <c r="AY178" s="60">
        <f t="shared" si="357"/>
        <v>3165540.9</v>
      </c>
      <c r="AZ178" s="60">
        <f t="shared" si="358"/>
        <v>3194352.57</v>
      </c>
    </row>
    <row r="179" spans="1:52">
      <c r="A179" s="265"/>
      <c r="B179" s="85" t="s">
        <v>43</v>
      </c>
      <c r="C179" s="5" t="s">
        <v>13</v>
      </c>
      <c r="D179" s="54" t="s">
        <v>6</v>
      </c>
      <c r="E179" s="5" t="s">
        <v>100</v>
      </c>
      <c r="F179" s="5" t="s">
        <v>103</v>
      </c>
      <c r="G179" s="17"/>
      <c r="H179" s="57">
        <f>H180</f>
        <v>20000</v>
      </c>
      <c r="I179" s="57">
        <f t="shared" ref="I179:M180" si="515">I180</f>
        <v>20000</v>
      </c>
      <c r="J179" s="57">
        <f t="shared" si="515"/>
        <v>20000</v>
      </c>
      <c r="K179" s="57">
        <f t="shared" si="515"/>
        <v>0</v>
      </c>
      <c r="L179" s="57">
        <f t="shared" si="515"/>
        <v>0</v>
      </c>
      <c r="M179" s="57">
        <f t="shared" si="515"/>
        <v>0</v>
      </c>
      <c r="N179" s="57">
        <f t="shared" si="340"/>
        <v>20000</v>
      </c>
      <c r="O179" s="57">
        <f t="shared" si="341"/>
        <v>20000</v>
      </c>
      <c r="P179" s="57">
        <f t="shared" si="342"/>
        <v>20000</v>
      </c>
      <c r="Q179" s="57">
        <f t="shared" ref="Q179:S180" si="516">Q180</f>
        <v>0</v>
      </c>
      <c r="R179" s="57">
        <f t="shared" si="516"/>
        <v>0</v>
      </c>
      <c r="S179" s="57">
        <f t="shared" si="516"/>
        <v>0</v>
      </c>
      <c r="T179" s="57">
        <f t="shared" si="343"/>
        <v>20000</v>
      </c>
      <c r="U179" s="57">
        <f t="shared" si="344"/>
        <v>20000</v>
      </c>
      <c r="V179" s="57">
        <f t="shared" si="345"/>
        <v>20000</v>
      </c>
      <c r="W179" s="57">
        <f t="shared" ref="W179:Y180" si="517">W180</f>
        <v>0</v>
      </c>
      <c r="X179" s="57">
        <f t="shared" si="517"/>
        <v>0</v>
      </c>
      <c r="Y179" s="57">
        <f t="shared" si="517"/>
        <v>0</v>
      </c>
      <c r="Z179" s="57">
        <f t="shared" si="346"/>
        <v>20000</v>
      </c>
      <c r="AA179" s="57">
        <f t="shared" si="347"/>
        <v>20000</v>
      </c>
      <c r="AB179" s="57">
        <f t="shared" si="348"/>
        <v>20000</v>
      </c>
      <c r="AC179" s="57">
        <f t="shared" ref="AC179:AE180" si="518">AC180</f>
        <v>0</v>
      </c>
      <c r="AD179" s="57">
        <f t="shared" si="518"/>
        <v>0</v>
      </c>
      <c r="AE179" s="57">
        <f t="shared" si="518"/>
        <v>0</v>
      </c>
      <c r="AF179" s="57">
        <f t="shared" si="434"/>
        <v>20000</v>
      </c>
      <c r="AG179" s="57">
        <f t="shared" si="435"/>
        <v>20000</v>
      </c>
      <c r="AH179" s="57">
        <f t="shared" si="436"/>
        <v>20000</v>
      </c>
      <c r="AI179" s="57">
        <f t="shared" ref="AI179:AK180" si="519">AI180</f>
        <v>-2500</v>
      </c>
      <c r="AJ179" s="57">
        <f t="shared" si="519"/>
        <v>0</v>
      </c>
      <c r="AK179" s="57">
        <f t="shared" si="519"/>
        <v>0</v>
      </c>
      <c r="AL179" s="57">
        <f t="shared" si="352"/>
        <v>17500</v>
      </c>
      <c r="AM179" s="57">
        <f t="shared" si="353"/>
        <v>20000</v>
      </c>
      <c r="AN179" s="57">
        <f t="shared" si="354"/>
        <v>20000</v>
      </c>
      <c r="AO179" s="57">
        <f t="shared" ref="AO179:AQ180" si="520">AO180</f>
        <v>0</v>
      </c>
      <c r="AP179" s="57">
        <f t="shared" si="520"/>
        <v>0</v>
      </c>
      <c r="AQ179" s="57">
        <f t="shared" si="520"/>
        <v>0</v>
      </c>
      <c r="AR179" s="57">
        <f t="shared" si="460"/>
        <v>17500</v>
      </c>
      <c r="AS179" s="57">
        <f t="shared" si="355"/>
        <v>20000</v>
      </c>
      <c r="AT179" s="57">
        <f t="shared" si="356"/>
        <v>20000</v>
      </c>
      <c r="AU179" s="57">
        <f t="shared" ref="AU179:AW180" si="521">AU180</f>
        <v>0</v>
      </c>
      <c r="AV179" s="57">
        <f t="shared" si="521"/>
        <v>0</v>
      </c>
      <c r="AW179" s="57">
        <f t="shared" si="521"/>
        <v>0</v>
      </c>
      <c r="AX179" s="57">
        <f t="shared" si="462"/>
        <v>17500</v>
      </c>
      <c r="AY179" s="57">
        <f t="shared" si="357"/>
        <v>20000</v>
      </c>
      <c r="AZ179" s="57">
        <f t="shared" si="358"/>
        <v>20000</v>
      </c>
    </row>
    <row r="180" spans="1:52">
      <c r="A180" s="265"/>
      <c r="B180" s="85" t="s">
        <v>35</v>
      </c>
      <c r="C180" s="5" t="s">
        <v>13</v>
      </c>
      <c r="D180" s="54" t="s">
        <v>6</v>
      </c>
      <c r="E180" s="5" t="s">
        <v>100</v>
      </c>
      <c r="F180" s="5" t="s">
        <v>103</v>
      </c>
      <c r="G180" s="55" t="s">
        <v>36</v>
      </c>
      <c r="H180" s="57">
        <f>H181</f>
        <v>20000</v>
      </c>
      <c r="I180" s="57">
        <f t="shared" si="515"/>
        <v>20000</v>
      </c>
      <c r="J180" s="57">
        <f t="shared" si="515"/>
        <v>20000</v>
      </c>
      <c r="K180" s="57">
        <f t="shared" si="515"/>
        <v>0</v>
      </c>
      <c r="L180" s="57">
        <f t="shared" si="515"/>
        <v>0</v>
      </c>
      <c r="M180" s="57">
        <f t="shared" si="515"/>
        <v>0</v>
      </c>
      <c r="N180" s="57">
        <f t="shared" si="340"/>
        <v>20000</v>
      </c>
      <c r="O180" s="57">
        <f t="shared" si="341"/>
        <v>20000</v>
      </c>
      <c r="P180" s="57">
        <f t="shared" si="342"/>
        <v>20000</v>
      </c>
      <c r="Q180" s="57">
        <f t="shared" si="516"/>
        <v>0</v>
      </c>
      <c r="R180" s="57">
        <f t="shared" si="516"/>
        <v>0</v>
      </c>
      <c r="S180" s="57">
        <f t="shared" si="516"/>
        <v>0</v>
      </c>
      <c r="T180" s="57">
        <f t="shared" si="343"/>
        <v>20000</v>
      </c>
      <c r="U180" s="57">
        <f t="shared" si="344"/>
        <v>20000</v>
      </c>
      <c r="V180" s="57">
        <f t="shared" si="345"/>
        <v>20000</v>
      </c>
      <c r="W180" s="57">
        <f t="shared" si="517"/>
        <v>0</v>
      </c>
      <c r="X180" s="57">
        <f t="shared" si="517"/>
        <v>0</v>
      </c>
      <c r="Y180" s="57">
        <f t="shared" si="517"/>
        <v>0</v>
      </c>
      <c r="Z180" s="57">
        <f t="shared" si="346"/>
        <v>20000</v>
      </c>
      <c r="AA180" s="57">
        <f t="shared" si="347"/>
        <v>20000</v>
      </c>
      <c r="AB180" s="57">
        <f t="shared" si="348"/>
        <v>20000</v>
      </c>
      <c r="AC180" s="57">
        <f t="shared" si="518"/>
        <v>0</v>
      </c>
      <c r="AD180" s="57">
        <f t="shared" si="518"/>
        <v>0</v>
      </c>
      <c r="AE180" s="57">
        <f t="shared" si="518"/>
        <v>0</v>
      </c>
      <c r="AF180" s="57">
        <f t="shared" si="434"/>
        <v>20000</v>
      </c>
      <c r="AG180" s="57">
        <f t="shared" si="435"/>
        <v>20000</v>
      </c>
      <c r="AH180" s="57">
        <f t="shared" si="436"/>
        <v>20000</v>
      </c>
      <c r="AI180" s="57">
        <f t="shared" si="519"/>
        <v>-2500</v>
      </c>
      <c r="AJ180" s="57">
        <f t="shared" si="519"/>
        <v>0</v>
      </c>
      <c r="AK180" s="57">
        <f t="shared" si="519"/>
        <v>0</v>
      </c>
      <c r="AL180" s="57">
        <f t="shared" si="352"/>
        <v>17500</v>
      </c>
      <c r="AM180" s="57">
        <f t="shared" si="353"/>
        <v>20000</v>
      </c>
      <c r="AN180" s="57">
        <f t="shared" si="354"/>
        <v>20000</v>
      </c>
      <c r="AO180" s="57">
        <f t="shared" si="520"/>
        <v>0</v>
      </c>
      <c r="AP180" s="57">
        <f t="shared" si="520"/>
        <v>0</v>
      </c>
      <c r="AQ180" s="57">
        <f t="shared" si="520"/>
        <v>0</v>
      </c>
      <c r="AR180" s="57">
        <f t="shared" si="460"/>
        <v>17500</v>
      </c>
      <c r="AS180" s="57">
        <f t="shared" si="355"/>
        <v>20000</v>
      </c>
      <c r="AT180" s="57">
        <f t="shared" si="356"/>
        <v>20000</v>
      </c>
      <c r="AU180" s="57">
        <f t="shared" si="521"/>
        <v>0</v>
      </c>
      <c r="AV180" s="57">
        <f t="shared" si="521"/>
        <v>0</v>
      </c>
      <c r="AW180" s="57">
        <f t="shared" si="521"/>
        <v>0</v>
      </c>
      <c r="AX180" s="57">
        <f t="shared" si="462"/>
        <v>17500</v>
      </c>
      <c r="AY180" s="57">
        <f t="shared" si="357"/>
        <v>20000</v>
      </c>
      <c r="AZ180" s="57">
        <f t="shared" si="358"/>
        <v>20000</v>
      </c>
    </row>
    <row r="181" spans="1:52" ht="14.25" customHeight="1">
      <c r="A181" s="265"/>
      <c r="B181" s="85" t="s">
        <v>38</v>
      </c>
      <c r="C181" s="5" t="s">
        <v>13</v>
      </c>
      <c r="D181" s="54" t="s">
        <v>6</v>
      </c>
      <c r="E181" s="5" t="s">
        <v>100</v>
      </c>
      <c r="F181" s="5" t="s">
        <v>103</v>
      </c>
      <c r="G181" s="55" t="s">
        <v>37</v>
      </c>
      <c r="H181" s="61">
        <v>20000</v>
      </c>
      <c r="I181" s="61">
        <v>20000</v>
      </c>
      <c r="J181" s="61">
        <v>20000</v>
      </c>
      <c r="K181" s="61"/>
      <c r="L181" s="61"/>
      <c r="M181" s="61"/>
      <c r="N181" s="61">
        <f t="shared" si="340"/>
        <v>20000</v>
      </c>
      <c r="O181" s="61">
        <f t="shared" si="341"/>
        <v>20000</v>
      </c>
      <c r="P181" s="61">
        <f t="shared" si="342"/>
        <v>20000</v>
      </c>
      <c r="Q181" s="61"/>
      <c r="R181" s="61"/>
      <c r="S181" s="61"/>
      <c r="T181" s="61">
        <f t="shared" si="343"/>
        <v>20000</v>
      </c>
      <c r="U181" s="61">
        <f t="shared" si="344"/>
        <v>20000</v>
      </c>
      <c r="V181" s="61">
        <f t="shared" si="345"/>
        <v>20000</v>
      </c>
      <c r="W181" s="61"/>
      <c r="X181" s="61"/>
      <c r="Y181" s="61"/>
      <c r="Z181" s="61">
        <f t="shared" si="346"/>
        <v>20000</v>
      </c>
      <c r="AA181" s="61">
        <f t="shared" si="347"/>
        <v>20000</v>
      </c>
      <c r="AB181" s="61">
        <f t="shared" si="348"/>
        <v>20000</v>
      </c>
      <c r="AC181" s="61"/>
      <c r="AD181" s="61"/>
      <c r="AE181" s="61"/>
      <c r="AF181" s="61">
        <f t="shared" si="434"/>
        <v>20000</v>
      </c>
      <c r="AG181" s="61">
        <f t="shared" si="435"/>
        <v>20000</v>
      </c>
      <c r="AH181" s="61">
        <f t="shared" si="436"/>
        <v>20000</v>
      </c>
      <c r="AI181" s="61">
        <v>-2500</v>
      </c>
      <c r="AJ181" s="61"/>
      <c r="AK181" s="61"/>
      <c r="AL181" s="61">
        <f t="shared" si="352"/>
        <v>17500</v>
      </c>
      <c r="AM181" s="61">
        <f t="shared" si="353"/>
        <v>20000</v>
      </c>
      <c r="AN181" s="61">
        <f t="shared" si="354"/>
        <v>20000</v>
      </c>
      <c r="AO181" s="61"/>
      <c r="AP181" s="61"/>
      <c r="AQ181" s="61"/>
      <c r="AR181" s="61">
        <f t="shared" si="460"/>
        <v>17500</v>
      </c>
      <c r="AS181" s="61">
        <f t="shared" si="355"/>
        <v>20000</v>
      </c>
      <c r="AT181" s="61">
        <f t="shared" si="356"/>
        <v>20000</v>
      </c>
      <c r="AU181" s="61"/>
      <c r="AV181" s="61"/>
      <c r="AW181" s="61"/>
      <c r="AX181" s="61">
        <f t="shared" si="462"/>
        <v>17500</v>
      </c>
      <c r="AY181" s="61">
        <f t="shared" si="357"/>
        <v>20000</v>
      </c>
      <c r="AZ181" s="61">
        <f t="shared" si="358"/>
        <v>20000</v>
      </c>
    </row>
    <row r="182" spans="1:52">
      <c r="A182" s="265"/>
      <c r="B182" s="82" t="s">
        <v>22</v>
      </c>
      <c r="C182" s="54" t="s">
        <v>13</v>
      </c>
      <c r="D182" s="54" t="s">
        <v>6</v>
      </c>
      <c r="E182" s="54" t="s">
        <v>100</v>
      </c>
      <c r="F182" s="54" t="s">
        <v>108</v>
      </c>
      <c r="G182" s="17"/>
      <c r="H182" s="57">
        <f>H183</f>
        <v>100000</v>
      </c>
      <c r="I182" s="57">
        <f t="shared" ref="I182:M183" si="522">I183</f>
        <v>100000</v>
      </c>
      <c r="J182" s="57">
        <f t="shared" si="522"/>
        <v>100000</v>
      </c>
      <c r="K182" s="57">
        <f t="shared" si="522"/>
        <v>0</v>
      </c>
      <c r="L182" s="57">
        <f t="shared" si="522"/>
        <v>0</v>
      </c>
      <c r="M182" s="57">
        <f t="shared" si="522"/>
        <v>0</v>
      </c>
      <c r="N182" s="57">
        <f t="shared" si="340"/>
        <v>100000</v>
      </c>
      <c r="O182" s="57">
        <f t="shared" si="341"/>
        <v>100000</v>
      </c>
      <c r="P182" s="57">
        <f t="shared" si="342"/>
        <v>100000</v>
      </c>
      <c r="Q182" s="57">
        <f t="shared" ref="Q182:S183" si="523">Q183</f>
        <v>0</v>
      </c>
      <c r="R182" s="57">
        <f t="shared" si="523"/>
        <v>0</v>
      </c>
      <c r="S182" s="57">
        <f t="shared" si="523"/>
        <v>0</v>
      </c>
      <c r="T182" s="57">
        <f t="shared" si="343"/>
        <v>100000</v>
      </c>
      <c r="U182" s="57">
        <f t="shared" si="344"/>
        <v>100000</v>
      </c>
      <c r="V182" s="57">
        <f t="shared" si="345"/>
        <v>100000</v>
      </c>
      <c r="W182" s="57">
        <f t="shared" ref="W182:Y183" si="524">W183</f>
        <v>0</v>
      </c>
      <c r="X182" s="57">
        <f t="shared" si="524"/>
        <v>0</v>
      </c>
      <c r="Y182" s="57">
        <f t="shared" si="524"/>
        <v>0</v>
      </c>
      <c r="Z182" s="57">
        <f t="shared" si="346"/>
        <v>100000</v>
      </c>
      <c r="AA182" s="57">
        <f t="shared" si="347"/>
        <v>100000</v>
      </c>
      <c r="AB182" s="57">
        <f t="shared" si="348"/>
        <v>100000</v>
      </c>
      <c r="AC182" s="57">
        <f t="shared" ref="AC182:AE183" si="525">AC183</f>
        <v>0</v>
      </c>
      <c r="AD182" s="57">
        <f t="shared" si="525"/>
        <v>0</v>
      </c>
      <c r="AE182" s="57">
        <f t="shared" si="525"/>
        <v>0</v>
      </c>
      <c r="AF182" s="57">
        <f t="shared" si="434"/>
        <v>100000</v>
      </c>
      <c r="AG182" s="57">
        <f t="shared" si="435"/>
        <v>100000</v>
      </c>
      <c r="AH182" s="57">
        <f t="shared" si="436"/>
        <v>100000</v>
      </c>
      <c r="AI182" s="57">
        <f t="shared" ref="AI182:AK183" si="526">AI183</f>
        <v>0</v>
      </c>
      <c r="AJ182" s="57">
        <f t="shared" si="526"/>
        <v>0</v>
      </c>
      <c r="AK182" s="57">
        <f t="shared" si="526"/>
        <v>0</v>
      </c>
      <c r="AL182" s="57">
        <f t="shared" si="352"/>
        <v>100000</v>
      </c>
      <c r="AM182" s="57">
        <f t="shared" si="353"/>
        <v>100000</v>
      </c>
      <c r="AN182" s="57">
        <f t="shared" si="354"/>
        <v>100000</v>
      </c>
      <c r="AO182" s="57">
        <f t="shared" ref="AO182:AQ183" si="527">AO183</f>
        <v>0</v>
      </c>
      <c r="AP182" s="57">
        <f t="shared" si="527"/>
        <v>0</v>
      </c>
      <c r="AQ182" s="57">
        <f t="shared" si="527"/>
        <v>0</v>
      </c>
      <c r="AR182" s="57">
        <f t="shared" si="460"/>
        <v>100000</v>
      </c>
      <c r="AS182" s="57">
        <f t="shared" si="355"/>
        <v>100000</v>
      </c>
      <c r="AT182" s="57">
        <f t="shared" si="356"/>
        <v>100000</v>
      </c>
      <c r="AU182" s="57">
        <f t="shared" ref="AU182:AW183" si="528">AU183</f>
        <v>6368.74</v>
      </c>
      <c r="AV182" s="57">
        <f t="shared" si="528"/>
        <v>0</v>
      </c>
      <c r="AW182" s="57">
        <f t="shared" si="528"/>
        <v>0</v>
      </c>
      <c r="AX182" s="57">
        <f t="shared" si="462"/>
        <v>106368.74</v>
      </c>
      <c r="AY182" s="57">
        <f t="shared" si="357"/>
        <v>100000</v>
      </c>
      <c r="AZ182" s="57">
        <f t="shared" si="358"/>
        <v>100000</v>
      </c>
    </row>
    <row r="183" spans="1:52" ht="26.4">
      <c r="A183" s="265"/>
      <c r="B183" s="74" t="s">
        <v>41</v>
      </c>
      <c r="C183" s="54" t="s">
        <v>13</v>
      </c>
      <c r="D183" s="54" t="s">
        <v>6</v>
      </c>
      <c r="E183" s="54" t="s">
        <v>100</v>
      </c>
      <c r="F183" s="54" t="s">
        <v>108</v>
      </c>
      <c r="G183" s="55" t="s">
        <v>39</v>
      </c>
      <c r="H183" s="57">
        <f>H184</f>
        <v>100000</v>
      </c>
      <c r="I183" s="57">
        <f t="shared" si="522"/>
        <v>100000</v>
      </c>
      <c r="J183" s="57">
        <f t="shared" si="522"/>
        <v>100000</v>
      </c>
      <c r="K183" s="57">
        <f t="shared" si="522"/>
        <v>0</v>
      </c>
      <c r="L183" s="57">
        <f t="shared" si="522"/>
        <v>0</v>
      </c>
      <c r="M183" s="57">
        <f t="shared" si="522"/>
        <v>0</v>
      </c>
      <c r="N183" s="57">
        <f t="shared" si="340"/>
        <v>100000</v>
      </c>
      <c r="O183" s="57">
        <f t="shared" si="341"/>
        <v>100000</v>
      </c>
      <c r="P183" s="57">
        <f t="shared" si="342"/>
        <v>100000</v>
      </c>
      <c r="Q183" s="57">
        <f t="shared" si="523"/>
        <v>0</v>
      </c>
      <c r="R183" s="57">
        <f t="shared" si="523"/>
        <v>0</v>
      </c>
      <c r="S183" s="57">
        <f t="shared" si="523"/>
        <v>0</v>
      </c>
      <c r="T183" s="57">
        <f t="shared" si="343"/>
        <v>100000</v>
      </c>
      <c r="U183" s="57">
        <f t="shared" si="344"/>
        <v>100000</v>
      </c>
      <c r="V183" s="57">
        <f t="shared" si="345"/>
        <v>100000</v>
      </c>
      <c r="W183" s="57">
        <f t="shared" si="524"/>
        <v>0</v>
      </c>
      <c r="X183" s="57">
        <f t="shared" si="524"/>
        <v>0</v>
      </c>
      <c r="Y183" s="57">
        <f t="shared" si="524"/>
        <v>0</v>
      </c>
      <c r="Z183" s="57">
        <f t="shared" si="346"/>
        <v>100000</v>
      </c>
      <c r="AA183" s="57">
        <f t="shared" si="347"/>
        <v>100000</v>
      </c>
      <c r="AB183" s="57">
        <f t="shared" si="348"/>
        <v>100000</v>
      </c>
      <c r="AC183" s="57">
        <f t="shared" si="525"/>
        <v>0</v>
      </c>
      <c r="AD183" s="57">
        <f t="shared" si="525"/>
        <v>0</v>
      </c>
      <c r="AE183" s="57">
        <f t="shared" si="525"/>
        <v>0</v>
      </c>
      <c r="AF183" s="57">
        <f t="shared" si="434"/>
        <v>100000</v>
      </c>
      <c r="AG183" s="57">
        <f t="shared" si="435"/>
        <v>100000</v>
      </c>
      <c r="AH183" s="57">
        <f t="shared" si="436"/>
        <v>100000</v>
      </c>
      <c r="AI183" s="57">
        <f t="shared" si="526"/>
        <v>0</v>
      </c>
      <c r="AJ183" s="57">
        <f t="shared" si="526"/>
        <v>0</v>
      </c>
      <c r="AK183" s="57">
        <f t="shared" si="526"/>
        <v>0</v>
      </c>
      <c r="AL183" s="57">
        <f t="shared" si="352"/>
        <v>100000</v>
      </c>
      <c r="AM183" s="57">
        <f t="shared" si="353"/>
        <v>100000</v>
      </c>
      <c r="AN183" s="57">
        <f t="shared" si="354"/>
        <v>100000</v>
      </c>
      <c r="AO183" s="57">
        <f t="shared" si="527"/>
        <v>0</v>
      </c>
      <c r="AP183" s="57">
        <f t="shared" si="527"/>
        <v>0</v>
      </c>
      <c r="AQ183" s="57">
        <f t="shared" si="527"/>
        <v>0</v>
      </c>
      <c r="AR183" s="57">
        <f t="shared" si="460"/>
        <v>100000</v>
      </c>
      <c r="AS183" s="57">
        <f t="shared" si="355"/>
        <v>100000</v>
      </c>
      <c r="AT183" s="57">
        <f t="shared" si="356"/>
        <v>100000</v>
      </c>
      <c r="AU183" s="57">
        <f t="shared" si="528"/>
        <v>6368.74</v>
      </c>
      <c r="AV183" s="57">
        <f t="shared" si="528"/>
        <v>0</v>
      </c>
      <c r="AW183" s="57">
        <f t="shared" si="528"/>
        <v>0</v>
      </c>
      <c r="AX183" s="57">
        <f t="shared" si="462"/>
        <v>106368.74</v>
      </c>
      <c r="AY183" s="57">
        <f t="shared" si="357"/>
        <v>100000</v>
      </c>
      <c r="AZ183" s="57">
        <f t="shared" si="358"/>
        <v>100000</v>
      </c>
    </row>
    <row r="184" spans="1:52">
      <c r="A184" s="265"/>
      <c r="B184" s="85" t="s">
        <v>42</v>
      </c>
      <c r="C184" s="54" t="s">
        <v>13</v>
      </c>
      <c r="D184" s="54" t="s">
        <v>6</v>
      </c>
      <c r="E184" s="54" t="s">
        <v>100</v>
      </c>
      <c r="F184" s="54" t="s">
        <v>108</v>
      </c>
      <c r="G184" s="55" t="s">
        <v>40</v>
      </c>
      <c r="H184" s="61">
        <v>100000</v>
      </c>
      <c r="I184" s="61">
        <v>100000</v>
      </c>
      <c r="J184" s="61">
        <v>100000</v>
      </c>
      <c r="K184" s="61"/>
      <c r="L184" s="61"/>
      <c r="M184" s="61"/>
      <c r="N184" s="61">
        <f t="shared" si="340"/>
        <v>100000</v>
      </c>
      <c r="O184" s="61">
        <f t="shared" si="341"/>
        <v>100000</v>
      </c>
      <c r="P184" s="61">
        <f t="shared" si="342"/>
        <v>100000</v>
      </c>
      <c r="Q184" s="61"/>
      <c r="R184" s="61"/>
      <c r="S184" s="61"/>
      <c r="T184" s="61">
        <f t="shared" si="343"/>
        <v>100000</v>
      </c>
      <c r="U184" s="61">
        <f t="shared" si="344"/>
        <v>100000</v>
      </c>
      <c r="V184" s="61">
        <f t="shared" si="345"/>
        <v>100000</v>
      </c>
      <c r="W184" s="61"/>
      <c r="X184" s="61"/>
      <c r="Y184" s="61"/>
      <c r="Z184" s="61">
        <f t="shared" si="346"/>
        <v>100000</v>
      </c>
      <c r="AA184" s="61">
        <f t="shared" si="347"/>
        <v>100000</v>
      </c>
      <c r="AB184" s="61">
        <f t="shared" si="348"/>
        <v>100000</v>
      </c>
      <c r="AC184" s="61"/>
      <c r="AD184" s="61"/>
      <c r="AE184" s="61"/>
      <c r="AF184" s="61">
        <f t="shared" si="434"/>
        <v>100000</v>
      </c>
      <c r="AG184" s="61">
        <f t="shared" si="435"/>
        <v>100000</v>
      </c>
      <c r="AH184" s="61">
        <f t="shared" si="436"/>
        <v>100000</v>
      </c>
      <c r="AI184" s="61"/>
      <c r="AJ184" s="61"/>
      <c r="AK184" s="61"/>
      <c r="AL184" s="61">
        <f t="shared" si="352"/>
        <v>100000</v>
      </c>
      <c r="AM184" s="61">
        <f t="shared" si="353"/>
        <v>100000</v>
      </c>
      <c r="AN184" s="61">
        <f t="shared" si="354"/>
        <v>100000</v>
      </c>
      <c r="AO184" s="61"/>
      <c r="AP184" s="61"/>
      <c r="AQ184" s="61"/>
      <c r="AR184" s="61">
        <f t="shared" si="460"/>
        <v>100000</v>
      </c>
      <c r="AS184" s="61">
        <f t="shared" si="355"/>
        <v>100000</v>
      </c>
      <c r="AT184" s="61">
        <f t="shared" si="356"/>
        <v>100000</v>
      </c>
      <c r="AU184" s="61">
        <v>6368.74</v>
      </c>
      <c r="AV184" s="61"/>
      <c r="AW184" s="61"/>
      <c r="AX184" s="61">
        <f t="shared" si="462"/>
        <v>106368.74</v>
      </c>
      <c r="AY184" s="61">
        <f t="shared" si="357"/>
        <v>100000</v>
      </c>
      <c r="AZ184" s="61">
        <f t="shared" si="358"/>
        <v>100000</v>
      </c>
    </row>
    <row r="185" spans="1:52" ht="26.4">
      <c r="A185" s="265"/>
      <c r="B185" s="82" t="s">
        <v>213</v>
      </c>
      <c r="C185" s="5" t="s">
        <v>13</v>
      </c>
      <c r="D185" s="54" t="s">
        <v>6</v>
      </c>
      <c r="E185" s="5" t="s">
        <v>100</v>
      </c>
      <c r="F185" s="54" t="s">
        <v>163</v>
      </c>
      <c r="G185" s="55"/>
      <c r="H185" s="61">
        <f>H186</f>
        <v>300000</v>
      </c>
      <c r="I185" s="61">
        <f t="shared" ref="I185:M186" si="529">I186</f>
        <v>300000</v>
      </c>
      <c r="J185" s="61">
        <f t="shared" si="529"/>
        <v>0</v>
      </c>
      <c r="K185" s="61">
        <f t="shared" si="529"/>
        <v>0</v>
      </c>
      <c r="L185" s="61">
        <f t="shared" si="529"/>
        <v>0</v>
      </c>
      <c r="M185" s="61">
        <f t="shared" si="529"/>
        <v>0</v>
      </c>
      <c r="N185" s="61">
        <f t="shared" si="340"/>
        <v>300000</v>
      </c>
      <c r="O185" s="61">
        <f t="shared" si="341"/>
        <v>300000</v>
      </c>
      <c r="P185" s="61">
        <f t="shared" si="342"/>
        <v>0</v>
      </c>
      <c r="Q185" s="61">
        <f t="shared" ref="Q185:S186" si="530">Q186</f>
        <v>0</v>
      </c>
      <c r="R185" s="61">
        <f t="shared" si="530"/>
        <v>0</v>
      </c>
      <c r="S185" s="61">
        <f t="shared" si="530"/>
        <v>0</v>
      </c>
      <c r="T185" s="61">
        <f t="shared" si="343"/>
        <v>300000</v>
      </c>
      <c r="U185" s="61">
        <f t="shared" si="344"/>
        <v>300000</v>
      </c>
      <c r="V185" s="61">
        <f t="shared" si="345"/>
        <v>0</v>
      </c>
      <c r="W185" s="61">
        <f t="shared" ref="W185:Y186" si="531">W186</f>
        <v>0</v>
      </c>
      <c r="X185" s="61">
        <f t="shared" si="531"/>
        <v>0</v>
      </c>
      <c r="Y185" s="61">
        <f t="shared" si="531"/>
        <v>0</v>
      </c>
      <c r="Z185" s="61">
        <f t="shared" si="346"/>
        <v>300000</v>
      </c>
      <c r="AA185" s="61">
        <f t="shared" si="347"/>
        <v>300000</v>
      </c>
      <c r="AB185" s="61">
        <f t="shared" si="348"/>
        <v>0</v>
      </c>
      <c r="AC185" s="61">
        <f t="shared" ref="AC185:AE186" si="532">AC186</f>
        <v>118151.08</v>
      </c>
      <c r="AD185" s="61">
        <f t="shared" si="532"/>
        <v>0</v>
      </c>
      <c r="AE185" s="61">
        <f t="shared" si="532"/>
        <v>0</v>
      </c>
      <c r="AF185" s="61">
        <f t="shared" si="434"/>
        <v>418151.08</v>
      </c>
      <c r="AG185" s="61">
        <f t="shared" si="435"/>
        <v>300000</v>
      </c>
      <c r="AH185" s="61">
        <f t="shared" si="436"/>
        <v>0</v>
      </c>
      <c r="AI185" s="61">
        <f t="shared" ref="AI185:AK186" si="533">AI186</f>
        <v>0</v>
      </c>
      <c r="AJ185" s="61">
        <f t="shared" si="533"/>
        <v>0</v>
      </c>
      <c r="AK185" s="61">
        <f t="shared" si="533"/>
        <v>0</v>
      </c>
      <c r="AL185" s="61">
        <f t="shared" si="352"/>
        <v>418151.08</v>
      </c>
      <c r="AM185" s="61">
        <f t="shared" si="353"/>
        <v>300000</v>
      </c>
      <c r="AN185" s="61">
        <f t="shared" si="354"/>
        <v>0</v>
      </c>
      <c r="AO185" s="61">
        <f t="shared" ref="AO185:AQ186" si="534">AO186</f>
        <v>300000</v>
      </c>
      <c r="AP185" s="61">
        <f t="shared" si="534"/>
        <v>0</v>
      </c>
      <c r="AQ185" s="61">
        <f t="shared" si="534"/>
        <v>0</v>
      </c>
      <c r="AR185" s="61">
        <f t="shared" si="460"/>
        <v>718151.08000000007</v>
      </c>
      <c r="AS185" s="61">
        <f t="shared" si="355"/>
        <v>300000</v>
      </c>
      <c r="AT185" s="61">
        <f t="shared" si="356"/>
        <v>0</v>
      </c>
      <c r="AU185" s="61">
        <f t="shared" ref="AU185:AW186" si="535">AU186</f>
        <v>0</v>
      </c>
      <c r="AV185" s="61">
        <f t="shared" si="535"/>
        <v>0</v>
      </c>
      <c r="AW185" s="61">
        <f t="shared" si="535"/>
        <v>0</v>
      </c>
      <c r="AX185" s="61">
        <f t="shared" si="462"/>
        <v>718151.08000000007</v>
      </c>
      <c r="AY185" s="61">
        <f t="shared" si="357"/>
        <v>300000</v>
      </c>
      <c r="AZ185" s="61">
        <f t="shared" si="358"/>
        <v>0</v>
      </c>
    </row>
    <row r="186" spans="1:52" ht="26.4">
      <c r="A186" s="265"/>
      <c r="B186" s="74" t="s">
        <v>41</v>
      </c>
      <c r="C186" s="5" t="s">
        <v>13</v>
      </c>
      <c r="D186" s="54" t="s">
        <v>6</v>
      </c>
      <c r="E186" s="5" t="s">
        <v>100</v>
      </c>
      <c r="F186" s="54" t="s">
        <v>163</v>
      </c>
      <c r="G186" s="55" t="s">
        <v>39</v>
      </c>
      <c r="H186" s="61">
        <f>H187</f>
        <v>300000</v>
      </c>
      <c r="I186" s="61">
        <f t="shared" si="529"/>
        <v>300000</v>
      </c>
      <c r="J186" s="61">
        <f t="shared" si="529"/>
        <v>0</v>
      </c>
      <c r="K186" s="61">
        <f t="shared" si="529"/>
        <v>0</v>
      </c>
      <c r="L186" s="61">
        <f t="shared" si="529"/>
        <v>0</v>
      </c>
      <c r="M186" s="61">
        <f t="shared" si="529"/>
        <v>0</v>
      </c>
      <c r="N186" s="61">
        <f t="shared" si="340"/>
        <v>300000</v>
      </c>
      <c r="O186" s="61">
        <f t="shared" si="341"/>
        <v>300000</v>
      </c>
      <c r="P186" s="61">
        <f t="shared" si="342"/>
        <v>0</v>
      </c>
      <c r="Q186" s="61">
        <f t="shared" si="530"/>
        <v>0</v>
      </c>
      <c r="R186" s="61">
        <f t="shared" si="530"/>
        <v>0</v>
      </c>
      <c r="S186" s="61">
        <f t="shared" si="530"/>
        <v>0</v>
      </c>
      <c r="T186" s="61">
        <f t="shared" si="343"/>
        <v>300000</v>
      </c>
      <c r="U186" s="61">
        <f t="shared" si="344"/>
        <v>300000</v>
      </c>
      <c r="V186" s="61">
        <f t="shared" si="345"/>
        <v>0</v>
      </c>
      <c r="W186" s="61">
        <f t="shared" si="531"/>
        <v>0</v>
      </c>
      <c r="X186" s="61">
        <f t="shared" si="531"/>
        <v>0</v>
      </c>
      <c r="Y186" s="61">
        <f t="shared" si="531"/>
        <v>0</v>
      </c>
      <c r="Z186" s="61">
        <f t="shared" si="346"/>
        <v>300000</v>
      </c>
      <c r="AA186" s="61">
        <f t="shared" si="347"/>
        <v>300000</v>
      </c>
      <c r="AB186" s="61">
        <f t="shared" si="348"/>
        <v>0</v>
      </c>
      <c r="AC186" s="61">
        <f t="shared" si="532"/>
        <v>118151.08</v>
      </c>
      <c r="AD186" s="61">
        <f t="shared" si="532"/>
        <v>0</v>
      </c>
      <c r="AE186" s="61">
        <f t="shared" si="532"/>
        <v>0</v>
      </c>
      <c r="AF186" s="61">
        <f t="shared" si="434"/>
        <v>418151.08</v>
      </c>
      <c r="AG186" s="61">
        <f t="shared" si="435"/>
        <v>300000</v>
      </c>
      <c r="AH186" s="61">
        <f t="shared" si="436"/>
        <v>0</v>
      </c>
      <c r="AI186" s="61">
        <f t="shared" si="533"/>
        <v>0</v>
      </c>
      <c r="AJ186" s="61">
        <f t="shared" si="533"/>
        <v>0</v>
      </c>
      <c r="AK186" s="61">
        <f t="shared" si="533"/>
        <v>0</v>
      </c>
      <c r="AL186" s="61">
        <f t="shared" si="352"/>
        <v>418151.08</v>
      </c>
      <c r="AM186" s="61">
        <f t="shared" si="353"/>
        <v>300000</v>
      </c>
      <c r="AN186" s="61">
        <f t="shared" si="354"/>
        <v>0</v>
      </c>
      <c r="AO186" s="61">
        <f t="shared" si="534"/>
        <v>300000</v>
      </c>
      <c r="AP186" s="61">
        <f t="shared" si="534"/>
        <v>0</v>
      </c>
      <c r="AQ186" s="61">
        <f t="shared" si="534"/>
        <v>0</v>
      </c>
      <c r="AR186" s="61">
        <f t="shared" si="460"/>
        <v>718151.08000000007</v>
      </c>
      <c r="AS186" s="61">
        <f t="shared" si="355"/>
        <v>300000</v>
      </c>
      <c r="AT186" s="61">
        <f t="shared" si="356"/>
        <v>0</v>
      </c>
      <c r="AU186" s="61">
        <f t="shared" si="535"/>
        <v>0</v>
      </c>
      <c r="AV186" s="61">
        <f t="shared" si="535"/>
        <v>0</v>
      </c>
      <c r="AW186" s="61">
        <f t="shared" si="535"/>
        <v>0</v>
      </c>
      <c r="AX186" s="61">
        <f t="shared" si="462"/>
        <v>718151.08000000007</v>
      </c>
      <c r="AY186" s="61">
        <f t="shared" si="357"/>
        <v>300000</v>
      </c>
      <c r="AZ186" s="61">
        <f t="shared" si="358"/>
        <v>0</v>
      </c>
    </row>
    <row r="187" spans="1:52">
      <c r="A187" s="265"/>
      <c r="B187" s="85" t="s">
        <v>42</v>
      </c>
      <c r="C187" s="5" t="s">
        <v>13</v>
      </c>
      <c r="D187" s="54" t="s">
        <v>6</v>
      </c>
      <c r="E187" s="5" t="s">
        <v>100</v>
      </c>
      <c r="F187" s="54" t="s">
        <v>163</v>
      </c>
      <c r="G187" s="55" t="s">
        <v>40</v>
      </c>
      <c r="H187" s="61">
        <v>300000</v>
      </c>
      <c r="I187" s="61">
        <v>300000</v>
      </c>
      <c r="J187" s="61"/>
      <c r="K187" s="61"/>
      <c r="L187" s="61"/>
      <c r="M187" s="61"/>
      <c r="N187" s="61">
        <f t="shared" si="340"/>
        <v>300000</v>
      </c>
      <c r="O187" s="61">
        <f t="shared" si="341"/>
        <v>300000</v>
      </c>
      <c r="P187" s="61">
        <f t="shared" si="342"/>
        <v>0</v>
      </c>
      <c r="Q187" s="61"/>
      <c r="R187" s="61"/>
      <c r="S187" s="61"/>
      <c r="T187" s="61">
        <f t="shared" si="343"/>
        <v>300000</v>
      </c>
      <c r="U187" s="61">
        <f t="shared" si="344"/>
        <v>300000</v>
      </c>
      <c r="V187" s="61">
        <f t="shared" si="345"/>
        <v>0</v>
      </c>
      <c r="W187" s="61"/>
      <c r="X187" s="61"/>
      <c r="Y187" s="61"/>
      <c r="Z187" s="61">
        <f t="shared" si="346"/>
        <v>300000</v>
      </c>
      <c r="AA187" s="61">
        <f t="shared" si="347"/>
        <v>300000</v>
      </c>
      <c r="AB187" s="61">
        <f t="shared" si="348"/>
        <v>0</v>
      </c>
      <c r="AC187" s="61">
        <v>118151.08</v>
      </c>
      <c r="AD187" s="61"/>
      <c r="AE187" s="61"/>
      <c r="AF187" s="61">
        <f t="shared" si="434"/>
        <v>418151.08</v>
      </c>
      <c r="AG187" s="61">
        <f t="shared" si="435"/>
        <v>300000</v>
      </c>
      <c r="AH187" s="61">
        <f t="shared" si="436"/>
        <v>0</v>
      </c>
      <c r="AI187" s="61"/>
      <c r="AJ187" s="61"/>
      <c r="AK187" s="61"/>
      <c r="AL187" s="61">
        <f t="shared" si="352"/>
        <v>418151.08</v>
      </c>
      <c r="AM187" s="61">
        <f t="shared" si="353"/>
        <v>300000</v>
      </c>
      <c r="AN187" s="61">
        <f t="shared" si="354"/>
        <v>0</v>
      </c>
      <c r="AO187" s="61">
        <v>300000</v>
      </c>
      <c r="AP187" s="61"/>
      <c r="AQ187" s="61"/>
      <c r="AR187" s="61">
        <f t="shared" si="460"/>
        <v>718151.08000000007</v>
      </c>
      <c r="AS187" s="61">
        <f t="shared" si="355"/>
        <v>300000</v>
      </c>
      <c r="AT187" s="61">
        <f t="shared" si="356"/>
        <v>0</v>
      </c>
      <c r="AU187" s="61"/>
      <c r="AV187" s="61"/>
      <c r="AW187" s="61"/>
      <c r="AX187" s="61">
        <f t="shared" si="462"/>
        <v>718151.08000000007</v>
      </c>
      <c r="AY187" s="61">
        <f t="shared" si="357"/>
        <v>300000</v>
      </c>
      <c r="AZ187" s="61">
        <f t="shared" si="358"/>
        <v>0</v>
      </c>
    </row>
    <row r="188" spans="1:52" ht="39.6">
      <c r="A188" s="265"/>
      <c r="B188" s="82" t="s">
        <v>281</v>
      </c>
      <c r="C188" s="5" t="s">
        <v>13</v>
      </c>
      <c r="D188" s="54" t="s">
        <v>6</v>
      </c>
      <c r="E188" s="5" t="s">
        <v>100</v>
      </c>
      <c r="F188" s="73" t="s">
        <v>319</v>
      </c>
      <c r="G188" s="17"/>
      <c r="H188" s="57">
        <f>H189</f>
        <v>1591048.72</v>
      </c>
      <c r="I188" s="57">
        <f t="shared" ref="I188:M189" si="536">I189</f>
        <v>1654694.51</v>
      </c>
      <c r="J188" s="57">
        <f t="shared" si="536"/>
        <v>1720859.08</v>
      </c>
      <c r="K188" s="57">
        <f t="shared" si="536"/>
        <v>0</v>
      </c>
      <c r="L188" s="57">
        <f t="shared" si="536"/>
        <v>0</v>
      </c>
      <c r="M188" s="57">
        <f t="shared" si="536"/>
        <v>0</v>
      </c>
      <c r="N188" s="57">
        <f t="shared" si="340"/>
        <v>1591048.72</v>
      </c>
      <c r="O188" s="57">
        <f t="shared" si="341"/>
        <v>1654694.51</v>
      </c>
      <c r="P188" s="57">
        <f t="shared" si="342"/>
        <v>1720859.08</v>
      </c>
      <c r="Q188" s="57">
        <f t="shared" ref="Q188:S189" si="537">Q189</f>
        <v>0</v>
      </c>
      <c r="R188" s="57">
        <f t="shared" si="537"/>
        <v>0</v>
      </c>
      <c r="S188" s="57">
        <f t="shared" si="537"/>
        <v>0</v>
      </c>
      <c r="T188" s="57">
        <f t="shared" si="343"/>
        <v>1591048.72</v>
      </c>
      <c r="U188" s="57">
        <f t="shared" si="344"/>
        <v>1654694.51</v>
      </c>
      <c r="V188" s="57">
        <f t="shared" si="345"/>
        <v>1720859.08</v>
      </c>
      <c r="W188" s="57">
        <f t="shared" ref="W188:Y189" si="538">W189</f>
        <v>0</v>
      </c>
      <c r="X188" s="57">
        <f t="shared" si="538"/>
        <v>0</v>
      </c>
      <c r="Y188" s="57">
        <f t="shared" si="538"/>
        <v>0</v>
      </c>
      <c r="Z188" s="57">
        <f t="shared" si="346"/>
        <v>1591048.72</v>
      </c>
      <c r="AA188" s="57">
        <f t="shared" si="347"/>
        <v>1654694.51</v>
      </c>
      <c r="AB188" s="57">
        <f t="shared" si="348"/>
        <v>1720859.08</v>
      </c>
      <c r="AC188" s="57">
        <f t="shared" ref="AC188:AE189" si="539">AC189</f>
        <v>-112941.81</v>
      </c>
      <c r="AD188" s="57">
        <f t="shared" si="539"/>
        <v>0</v>
      </c>
      <c r="AE188" s="57">
        <f t="shared" si="539"/>
        <v>0</v>
      </c>
      <c r="AF188" s="57">
        <f t="shared" si="434"/>
        <v>1478106.91</v>
      </c>
      <c r="AG188" s="57">
        <f t="shared" si="435"/>
        <v>1654694.51</v>
      </c>
      <c r="AH188" s="57">
        <f t="shared" si="436"/>
        <v>1720859.08</v>
      </c>
      <c r="AI188" s="57">
        <f t="shared" ref="AI188:AK189" si="540">AI189</f>
        <v>0</v>
      </c>
      <c r="AJ188" s="57">
        <f t="shared" si="540"/>
        <v>0</v>
      </c>
      <c r="AK188" s="57">
        <f t="shared" si="540"/>
        <v>0</v>
      </c>
      <c r="AL188" s="57">
        <f t="shared" si="352"/>
        <v>1478106.91</v>
      </c>
      <c r="AM188" s="57">
        <f t="shared" si="353"/>
        <v>1654694.51</v>
      </c>
      <c r="AN188" s="57">
        <f t="shared" si="354"/>
        <v>1720859.08</v>
      </c>
      <c r="AO188" s="57">
        <f t="shared" ref="AO188:AQ189" si="541">AO189</f>
        <v>0</v>
      </c>
      <c r="AP188" s="57">
        <f t="shared" si="541"/>
        <v>0</v>
      </c>
      <c r="AQ188" s="57">
        <f t="shared" si="541"/>
        <v>0</v>
      </c>
      <c r="AR188" s="57">
        <f t="shared" si="460"/>
        <v>1478106.91</v>
      </c>
      <c r="AS188" s="57">
        <f t="shared" si="355"/>
        <v>1654694.51</v>
      </c>
      <c r="AT188" s="57">
        <f t="shared" si="356"/>
        <v>1720859.08</v>
      </c>
      <c r="AU188" s="57">
        <f t="shared" ref="AU188:AW189" si="542">AU189</f>
        <v>0</v>
      </c>
      <c r="AV188" s="57">
        <f t="shared" si="542"/>
        <v>0</v>
      </c>
      <c r="AW188" s="57">
        <f t="shared" si="542"/>
        <v>0</v>
      </c>
      <c r="AX188" s="57">
        <f t="shared" si="462"/>
        <v>1478106.91</v>
      </c>
      <c r="AY188" s="57">
        <f t="shared" si="357"/>
        <v>1654694.51</v>
      </c>
      <c r="AZ188" s="57">
        <f t="shared" si="358"/>
        <v>1720859.08</v>
      </c>
    </row>
    <row r="189" spans="1:52" ht="26.4">
      <c r="A189" s="265"/>
      <c r="B189" s="74" t="s">
        <v>41</v>
      </c>
      <c r="C189" s="5" t="s">
        <v>13</v>
      </c>
      <c r="D189" s="54" t="s">
        <v>6</v>
      </c>
      <c r="E189" s="5" t="s">
        <v>100</v>
      </c>
      <c r="F189" s="73" t="s">
        <v>319</v>
      </c>
      <c r="G189" s="17" t="s">
        <v>39</v>
      </c>
      <c r="H189" s="57">
        <f>H190</f>
        <v>1591048.72</v>
      </c>
      <c r="I189" s="57">
        <f t="shared" si="536"/>
        <v>1654694.51</v>
      </c>
      <c r="J189" s="57">
        <f t="shared" si="536"/>
        <v>1720859.08</v>
      </c>
      <c r="K189" s="57">
        <f t="shared" si="536"/>
        <v>0</v>
      </c>
      <c r="L189" s="57">
        <f t="shared" si="536"/>
        <v>0</v>
      </c>
      <c r="M189" s="57">
        <f t="shared" si="536"/>
        <v>0</v>
      </c>
      <c r="N189" s="57">
        <f t="shared" si="340"/>
        <v>1591048.72</v>
      </c>
      <c r="O189" s="57">
        <f t="shared" si="341"/>
        <v>1654694.51</v>
      </c>
      <c r="P189" s="57">
        <f t="shared" si="342"/>
        <v>1720859.08</v>
      </c>
      <c r="Q189" s="57">
        <f t="shared" si="537"/>
        <v>0</v>
      </c>
      <c r="R189" s="57">
        <f t="shared" si="537"/>
        <v>0</v>
      </c>
      <c r="S189" s="57">
        <f t="shared" si="537"/>
        <v>0</v>
      </c>
      <c r="T189" s="57">
        <f t="shared" si="343"/>
        <v>1591048.72</v>
      </c>
      <c r="U189" s="57">
        <f t="shared" si="344"/>
        <v>1654694.51</v>
      </c>
      <c r="V189" s="57">
        <f t="shared" si="345"/>
        <v>1720859.08</v>
      </c>
      <c r="W189" s="57">
        <f t="shared" si="538"/>
        <v>0</v>
      </c>
      <c r="X189" s="57">
        <f t="shared" si="538"/>
        <v>0</v>
      </c>
      <c r="Y189" s="57">
        <f t="shared" si="538"/>
        <v>0</v>
      </c>
      <c r="Z189" s="57">
        <f t="shared" si="346"/>
        <v>1591048.72</v>
      </c>
      <c r="AA189" s="57">
        <f t="shared" si="347"/>
        <v>1654694.51</v>
      </c>
      <c r="AB189" s="57">
        <f t="shared" si="348"/>
        <v>1720859.08</v>
      </c>
      <c r="AC189" s="57">
        <f t="shared" si="539"/>
        <v>-112941.81</v>
      </c>
      <c r="AD189" s="57">
        <f t="shared" si="539"/>
        <v>0</v>
      </c>
      <c r="AE189" s="57">
        <f t="shared" si="539"/>
        <v>0</v>
      </c>
      <c r="AF189" s="57">
        <f t="shared" si="434"/>
        <v>1478106.91</v>
      </c>
      <c r="AG189" s="57">
        <f t="shared" si="435"/>
        <v>1654694.51</v>
      </c>
      <c r="AH189" s="57">
        <f t="shared" si="436"/>
        <v>1720859.08</v>
      </c>
      <c r="AI189" s="57">
        <f t="shared" si="540"/>
        <v>0</v>
      </c>
      <c r="AJ189" s="57">
        <f t="shared" si="540"/>
        <v>0</v>
      </c>
      <c r="AK189" s="57">
        <f t="shared" si="540"/>
        <v>0</v>
      </c>
      <c r="AL189" s="57">
        <f t="shared" si="352"/>
        <v>1478106.91</v>
      </c>
      <c r="AM189" s="57">
        <f t="shared" si="353"/>
        <v>1654694.51</v>
      </c>
      <c r="AN189" s="57">
        <f t="shared" si="354"/>
        <v>1720859.08</v>
      </c>
      <c r="AO189" s="57">
        <f t="shared" si="541"/>
        <v>0</v>
      </c>
      <c r="AP189" s="57">
        <f t="shared" si="541"/>
        <v>0</v>
      </c>
      <c r="AQ189" s="57">
        <f t="shared" si="541"/>
        <v>0</v>
      </c>
      <c r="AR189" s="57">
        <f t="shared" si="460"/>
        <v>1478106.91</v>
      </c>
      <c r="AS189" s="57">
        <f t="shared" si="355"/>
        <v>1654694.51</v>
      </c>
      <c r="AT189" s="57">
        <f t="shared" si="356"/>
        <v>1720859.08</v>
      </c>
      <c r="AU189" s="57">
        <f t="shared" si="542"/>
        <v>0</v>
      </c>
      <c r="AV189" s="57">
        <f t="shared" si="542"/>
        <v>0</v>
      </c>
      <c r="AW189" s="57">
        <f t="shared" si="542"/>
        <v>0</v>
      </c>
      <c r="AX189" s="57">
        <f t="shared" si="462"/>
        <v>1478106.91</v>
      </c>
      <c r="AY189" s="57">
        <f t="shared" si="357"/>
        <v>1654694.51</v>
      </c>
      <c r="AZ189" s="57">
        <f t="shared" si="358"/>
        <v>1720859.08</v>
      </c>
    </row>
    <row r="190" spans="1:52">
      <c r="A190" s="265"/>
      <c r="B190" s="85" t="s">
        <v>42</v>
      </c>
      <c r="C190" s="5" t="s">
        <v>13</v>
      </c>
      <c r="D190" s="54" t="s">
        <v>6</v>
      </c>
      <c r="E190" s="5" t="s">
        <v>100</v>
      </c>
      <c r="F190" s="73" t="s">
        <v>319</v>
      </c>
      <c r="G190" s="17" t="s">
        <v>40</v>
      </c>
      <c r="H190" s="61">
        <v>1591048.72</v>
      </c>
      <c r="I190" s="61">
        <v>1654694.51</v>
      </c>
      <c r="J190" s="61">
        <v>1720859.08</v>
      </c>
      <c r="K190" s="61"/>
      <c r="L190" s="61"/>
      <c r="M190" s="61"/>
      <c r="N190" s="61">
        <f t="shared" si="340"/>
        <v>1591048.72</v>
      </c>
      <c r="O190" s="61">
        <f t="shared" si="341"/>
        <v>1654694.51</v>
      </c>
      <c r="P190" s="61">
        <f t="shared" si="342"/>
        <v>1720859.08</v>
      </c>
      <c r="Q190" s="61"/>
      <c r="R190" s="61"/>
      <c r="S190" s="61"/>
      <c r="T190" s="61">
        <f t="shared" si="343"/>
        <v>1591048.72</v>
      </c>
      <c r="U190" s="61">
        <f t="shared" si="344"/>
        <v>1654694.51</v>
      </c>
      <c r="V190" s="61">
        <f t="shared" si="345"/>
        <v>1720859.08</v>
      </c>
      <c r="W190" s="61"/>
      <c r="X190" s="61"/>
      <c r="Y190" s="61"/>
      <c r="Z190" s="61">
        <f t="shared" si="346"/>
        <v>1591048.72</v>
      </c>
      <c r="AA190" s="61">
        <f t="shared" si="347"/>
        <v>1654694.51</v>
      </c>
      <c r="AB190" s="61">
        <f t="shared" si="348"/>
        <v>1720859.08</v>
      </c>
      <c r="AC190" s="61">
        <v>-112941.81</v>
      </c>
      <c r="AD190" s="61"/>
      <c r="AE190" s="61"/>
      <c r="AF190" s="61">
        <f t="shared" si="434"/>
        <v>1478106.91</v>
      </c>
      <c r="AG190" s="61">
        <f t="shared" si="435"/>
        <v>1654694.51</v>
      </c>
      <c r="AH190" s="61">
        <f t="shared" si="436"/>
        <v>1720859.08</v>
      </c>
      <c r="AI190" s="61"/>
      <c r="AJ190" s="61"/>
      <c r="AK190" s="61"/>
      <c r="AL190" s="61">
        <f t="shared" si="352"/>
        <v>1478106.91</v>
      </c>
      <c r="AM190" s="61">
        <f t="shared" si="353"/>
        <v>1654694.51</v>
      </c>
      <c r="AN190" s="61">
        <f t="shared" si="354"/>
        <v>1720859.08</v>
      </c>
      <c r="AO190" s="61"/>
      <c r="AP190" s="61"/>
      <c r="AQ190" s="61"/>
      <c r="AR190" s="61">
        <f t="shared" si="460"/>
        <v>1478106.91</v>
      </c>
      <c r="AS190" s="61">
        <f t="shared" si="355"/>
        <v>1654694.51</v>
      </c>
      <c r="AT190" s="61">
        <f t="shared" si="356"/>
        <v>1720859.08</v>
      </c>
      <c r="AU190" s="61"/>
      <c r="AV190" s="61"/>
      <c r="AW190" s="61"/>
      <c r="AX190" s="61">
        <f t="shared" si="462"/>
        <v>1478106.91</v>
      </c>
      <c r="AY190" s="61">
        <f t="shared" si="357"/>
        <v>1654694.51</v>
      </c>
      <c r="AZ190" s="61">
        <f t="shared" si="358"/>
        <v>1720859.08</v>
      </c>
    </row>
    <row r="191" spans="1:52" ht="52.8">
      <c r="A191" s="265"/>
      <c r="B191" s="102" t="s">
        <v>214</v>
      </c>
      <c r="C191" s="39" t="s">
        <v>13</v>
      </c>
      <c r="D191" s="73" t="s">
        <v>6</v>
      </c>
      <c r="E191" s="39" t="s">
        <v>100</v>
      </c>
      <c r="F191" s="73" t="s">
        <v>313</v>
      </c>
      <c r="G191" s="38"/>
      <c r="H191" s="61">
        <f>H192</f>
        <v>40000</v>
      </c>
      <c r="I191" s="61">
        <f t="shared" ref="I191:M192" si="543">I192</f>
        <v>50000</v>
      </c>
      <c r="J191" s="61">
        <f t="shared" si="543"/>
        <v>50000</v>
      </c>
      <c r="K191" s="61">
        <f t="shared" si="543"/>
        <v>0</v>
      </c>
      <c r="L191" s="61">
        <f t="shared" si="543"/>
        <v>0</v>
      </c>
      <c r="M191" s="61">
        <f t="shared" si="543"/>
        <v>0</v>
      </c>
      <c r="N191" s="61">
        <f t="shared" si="340"/>
        <v>40000</v>
      </c>
      <c r="O191" s="61">
        <f t="shared" si="341"/>
        <v>50000</v>
      </c>
      <c r="P191" s="61">
        <f t="shared" si="342"/>
        <v>50000</v>
      </c>
      <c r="Q191" s="61">
        <f t="shared" ref="Q191:S192" si="544">Q192</f>
        <v>0</v>
      </c>
      <c r="R191" s="61">
        <f t="shared" si="544"/>
        <v>0</v>
      </c>
      <c r="S191" s="61">
        <f t="shared" si="544"/>
        <v>0</v>
      </c>
      <c r="T191" s="61">
        <f t="shared" si="343"/>
        <v>40000</v>
      </c>
      <c r="U191" s="61">
        <f t="shared" si="344"/>
        <v>50000</v>
      </c>
      <c r="V191" s="61">
        <f t="shared" si="345"/>
        <v>50000</v>
      </c>
      <c r="W191" s="61">
        <f t="shared" ref="W191:Y192" si="545">W192</f>
        <v>0</v>
      </c>
      <c r="X191" s="61">
        <f t="shared" si="545"/>
        <v>0</v>
      </c>
      <c r="Y191" s="61">
        <f t="shared" si="545"/>
        <v>0</v>
      </c>
      <c r="Z191" s="61">
        <f t="shared" si="346"/>
        <v>40000</v>
      </c>
      <c r="AA191" s="61">
        <f t="shared" si="347"/>
        <v>50000</v>
      </c>
      <c r="AB191" s="61">
        <f t="shared" si="348"/>
        <v>50000</v>
      </c>
      <c r="AC191" s="61">
        <f t="shared" ref="AC191:AE192" si="546">AC192</f>
        <v>-10000</v>
      </c>
      <c r="AD191" s="61">
        <f t="shared" si="546"/>
        <v>0</v>
      </c>
      <c r="AE191" s="61">
        <f t="shared" si="546"/>
        <v>0</v>
      </c>
      <c r="AF191" s="61">
        <f t="shared" si="434"/>
        <v>30000</v>
      </c>
      <c r="AG191" s="61">
        <f t="shared" si="435"/>
        <v>50000</v>
      </c>
      <c r="AH191" s="61">
        <f t="shared" si="436"/>
        <v>50000</v>
      </c>
      <c r="AI191" s="61">
        <f t="shared" ref="AI191:AK192" si="547">AI192</f>
        <v>20000</v>
      </c>
      <c r="AJ191" s="61">
        <f t="shared" si="547"/>
        <v>0</v>
      </c>
      <c r="AK191" s="61">
        <f t="shared" si="547"/>
        <v>0</v>
      </c>
      <c r="AL191" s="61">
        <f t="shared" si="352"/>
        <v>50000</v>
      </c>
      <c r="AM191" s="61">
        <f t="shared" si="353"/>
        <v>50000</v>
      </c>
      <c r="AN191" s="61">
        <f t="shared" si="354"/>
        <v>50000</v>
      </c>
      <c r="AO191" s="61">
        <f t="shared" ref="AO191:AQ192" si="548">AO192</f>
        <v>0</v>
      </c>
      <c r="AP191" s="61">
        <f t="shared" si="548"/>
        <v>0</v>
      </c>
      <c r="AQ191" s="61">
        <f t="shared" si="548"/>
        <v>0</v>
      </c>
      <c r="AR191" s="61">
        <f t="shared" si="460"/>
        <v>50000</v>
      </c>
      <c r="AS191" s="61">
        <f t="shared" si="355"/>
        <v>50000</v>
      </c>
      <c r="AT191" s="61">
        <f t="shared" si="356"/>
        <v>50000</v>
      </c>
      <c r="AU191" s="61">
        <f t="shared" ref="AU191:AW192" si="549">AU192</f>
        <v>0</v>
      </c>
      <c r="AV191" s="61">
        <f t="shared" si="549"/>
        <v>0</v>
      </c>
      <c r="AW191" s="61">
        <f t="shared" si="549"/>
        <v>0</v>
      </c>
      <c r="AX191" s="61">
        <f t="shared" si="462"/>
        <v>50000</v>
      </c>
      <c r="AY191" s="61">
        <f t="shared" si="357"/>
        <v>50000</v>
      </c>
      <c r="AZ191" s="61">
        <f t="shared" si="358"/>
        <v>50000</v>
      </c>
    </row>
    <row r="192" spans="1:52" ht="26.4">
      <c r="A192" s="265"/>
      <c r="B192" s="74" t="s">
        <v>41</v>
      </c>
      <c r="C192" s="39" t="s">
        <v>13</v>
      </c>
      <c r="D192" s="73" t="s">
        <v>6</v>
      </c>
      <c r="E192" s="39" t="s">
        <v>100</v>
      </c>
      <c r="F192" s="73" t="s">
        <v>313</v>
      </c>
      <c r="G192" s="101" t="s">
        <v>39</v>
      </c>
      <c r="H192" s="61">
        <f>H193</f>
        <v>40000</v>
      </c>
      <c r="I192" s="61">
        <f t="shared" si="543"/>
        <v>50000</v>
      </c>
      <c r="J192" s="61">
        <f t="shared" si="543"/>
        <v>50000</v>
      </c>
      <c r="K192" s="61">
        <f t="shared" si="543"/>
        <v>0</v>
      </c>
      <c r="L192" s="61">
        <f t="shared" si="543"/>
        <v>0</v>
      </c>
      <c r="M192" s="61">
        <f t="shared" si="543"/>
        <v>0</v>
      </c>
      <c r="N192" s="61">
        <f t="shared" si="340"/>
        <v>40000</v>
      </c>
      <c r="O192" s="61">
        <f t="shared" si="341"/>
        <v>50000</v>
      </c>
      <c r="P192" s="61">
        <f t="shared" si="342"/>
        <v>50000</v>
      </c>
      <c r="Q192" s="61">
        <f t="shared" si="544"/>
        <v>0</v>
      </c>
      <c r="R192" s="61">
        <f t="shared" si="544"/>
        <v>0</v>
      </c>
      <c r="S192" s="61">
        <f t="shared" si="544"/>
        <v>0</v>
      </c>
      <c r="T192" s="61">
        <f t="shared" si="343"/>
        <v>40000</v>
      </c>
      <c r="U192" s="61">
        <f t="shared" si="344"/>
        <v>50000</v>
      </c>
      <c r="V192" s="61">
        <f t="shared" si="345"/>
        <v>50000</v>
      </c>
      <c r="W192" s="61">
        <f t="shared" si="545"/>
        <v>0</v>
      </c>
      <c r="X192" s="61">
        <f t="shared" si="545"/>
        <v>0</v>
      </c>
      <c r="Y192" s="61">
        <f t="shared" si="545"/>
        <v>0</v>
      </c>
      <c r="Z192" s="61">
        <f t="shared" si="346"/>
        <v>40000</v>
      </c>
      <c r="AA192" s="61">
        <f t="shared" si="347"/>
        <v>50000</v>
      </c>
      <c r="AB192" s="61">
        <f t="shared" si="348"/>
        <v>50000</v>
      </c>
      <c r="AC192" s="61">
        <f t="shared" si="546"/>
        <v>-10000</v>
      </c>
      <c r="AD192" s="61">
        <f t="shared" si="546"/>
        <v>0</v>
      </c>
      <c r="AE192" s="61">
        <f t="shared" si="546"/>
        <v>0</v>
      </c>
      <c r="AF192" s="61">
        <f t="shared" si="434"/>
        <v>30000</v>
      </c>
      <c r="AG192" s="61">
        <f t="shared" si="435"/>
        <v>50000</v>
      </c>
      <c r="AH192" s="61">
        <f t="shared" si="436"/>
        <v>50000</v>
      </c>
      <c r="AI192" s="61">
        <f t="shared" si="547"/>
        <v>20000</v>
      </c>
      <c r="AJ192" s="61">
        <f t="shared" si="547"/>
        <v>0</v>
      </c>
      <c r="AK192" s="61">
        <f t="shared" si="547"/>
        <v>0</v>
      </c>
      <c r="AL192" s="61">
        <f t="shared" si="352"/>
        <v>50000</v>
      </c>
      <c r="AM192" s="61">
        <f t="shared" si="353"/>
        <v>50000</v>
      </c>
      <c r="AN192" s="61">
        <f t="shared" si="354"/>
        <v>50000</v>
      </c>
      <c r="AO192" s="61">
        <f t="shared" si="548"/>
        <v>0</v>
      </c>
      <c r="AP192" s="61">
        <f t="shared" si="548"/>
        <v>0</v>
      </c>
      <c r="AQ192" s="61">
        <f t="shared" si="548"/>
        <v>0</v>
      </c>
      <c r="AR192" s="61">
        <f t="shared" si="460"/>
        <v>50000</v>
      </c>
      <c r="AS192" s="61">
        <f t="shared" si="355"/>
        <v>50000</v>
      </c>
      <c r="AT192" s="61">
        <f t="shared" si="356"/>
        <v>50000</v>
      </c>
      <c r="AU192" s="61">
        <f t="shared" si="549"/>
        <v>0</v>
      </c>
      <c r="AV192" s="61">
        <f t="shared" si="549"/>
        <v>0</v>
      </c>
      <c r="AW192" s="61">
        <f t="shared" si="549"/>
        <v>0</v>
      </c>
      <c r="AX192" s="61">
        <f t="shared" si="462"/>
        <v>50000</v>
      </c>
      <c r="AY192" s="61">
        <f t="shared" si="357"/>
        <v>50000</v>
      </c>
      <c r="AZ192" s="61">
        <f t="shared" si="358"/>
        <v>50000</v>
      </c>
    </row>
    <row r="193" spans="1:52">
      <c r="A193" s="267"/>
      <c r="B193" s="102" t="s">
        <v>42</v>
      </c>
      <c r="C193" s="39" t="s">
        <v>13</v>
      </c>
      <c r="D193" s="73" t="s">
        <v>6</v>
      </c>
      <c r="E193" s="39" t="s">
        <v>100</v>
      </c>
      <c r="F193" s="73" t="s">
        <v>313</v>
      </c>
      <c r="G193" s="101" t="s">
        <v>40</v>
      </c>
      <c r="H193" s="61">
        <v>40000</v>
      </c>
      <c r="I193" s="61">
        <v>50000</v>
      </c>
      <c r="J193" s="61">
        <v>50000</v>
      </c>
      <c r="K193" s="61"/>
      <c r="L193" s="61"/>
      <c r="M193" s="61"/>
      <c r="N193" s="61">
        <f t="shared" si="340"/>
        <v>40000</v>
      </c>
      <c r="O193" s="61">
        <f t="shared" si="341"/>
        <v>50000</v>
      </c>
      <c r="P193" s="61">
        <f t="shared" si="342"/>
        <v>50000</v>
      </c>
      <c r="Q193" s="61"/>
      <c r="R193" s="61"/>
      <c r="S193" s="61"/>
      <c r="T193" s="61">
        <f t="shared" si="343"/>
        <v>40000</v>
      </c>
      <c r="U193" s="61">
        <f t="shared" si="344"/>
        <v>50000</v>
      </c>
      <c r="V193" s="61">
        <f t="shared" si="345"/>
        <v>50000</v>
      </c>
      <c r="W193" s="61"/>
      <c r="X193" s="61"/>
      <c r="Y193" s="61"/>
      <c r="Z193" s="61">
        <f t="shared" si="346"/>
        <v>40000</v>
      </c>
      <c r="AA193" s="61">
        <f t="shared" si="347"/>
        <v>50000</v>
      </c>
      <c r="AB193" s="61">
        <f t="shared" si="348"/>
        <v>50000</v>
      </c>
      <c r="AC193" s="61">
        <v>-10000</v>
      </c>
      <c r="AD193" s="61"/>
      <c r="AE193" s="61"/>
      <c r="AF193" s="61">
        <f t="shared" si="434"/>
        <v>30000</v>
      </c>
      <c r="AG193" s="61">
        <f t="shared" si="435"/>
        <v>50000</v>
      </c>
      <c r="AH193" s="61">
        <f t="shared" si="436"/>
        <v>50000</v>
      </c>
      <c r="AI193" s="61">
        <v>20000</v>
      </c>
      <c r="AJ193" s="61"/>
      <c r="AK193" s="61"/>
      <c r="AL193" s="61">
        <f t="shared" si="352"/>
        <v>50000</v>
      </c>
      <c r="AM193" s="61">
        <f t="shared" si="353"/>
        <v>50000</v>
      </c>
      <c r="AN193" s="61">
        <f t="shared" si="354"/>
        <v>50000</v>
      </c>
      <c r="AO193" s="61"/>
      <c r="AP193" s="61"/>
      <c r="AQ193" s="61"/>
      <c r="AR193" s="61">
        <f t="shared" si="460"/>
        <v>50000</v>
      </c>
      <c r="AS193" s="61">
        <f t="shared" si="355"/>
        <v>50000</v>
      </c>
      <c r="AT193" s="61">
        <f t="shared" si="356"/>
        <v>50000</v>
      </c>
      <c r="AU193" s="61"/>
      <c r="AV193" s="61"/>
      <c r="AW193" s="61"/>
      <c r="AX193" s="61">
        <f t="shared" si="462"/>
        <v>50000</v>
      </c>
      <c r="AY193" s="61">
        <f t="shared" si="357"/>
        <v>50000</v>
      </c>
      <c r="AZ193" s="61">
        <f t="shared" si="358"/>
        <v>50000</v>
      </c>
    </row>
    <row r="194" spans="1:52" ht="26.4">
      <c r="A194" s="175" t="s">
        <v>355</v>
      </c>
      <c r="B194" s="81" t="s">
        <v>356</v>
      </c>
      <c r="C194" s="6" t="s">
        <v>13</v>
      </c>
      <c r="D194" s="6" t="s">
        <v>7</v>
      </c>
      <c r="E194" s="6" t="s">
        <v>100</v>
      </c>
      <c r="F194" s="6" t="s">
        <v>101</v>
      </c>
      <c r="G194" s="17"/>
      <c r="H194" s="58">
        <f>H195+H202+H205</f>
        <v>22022238.920000002</v>
      </c>
      <c r="I194" s="58">
        <f t="shared" ref="I194:J194" si="550">I195+I202+I205</f>
        <v>21882694.870000001</v>
      </c>
      <c r="J194" s="58">
        <f t="shared" si="550"/>
        <v>21888882.02</v>
      </c>
      <c r="K194" s="58">
        <f t="shared" ref="K194:M194" si="551">K195+K202+K205</f>
        <v>0</v>
      </c>
      <c r="L194" s="58">
        <f t="shared" si="551"/>
        <v>0</v>
      </c>
      <c r="M194" s="58">
        <f t="shared" si="551"/>
        <v>0</v>
      </c>
      <c r="N194" s="58">
        <f t="shared" si="340"/>
        <v>22022238.920000002</v>
      </c>
      <c r="O194" s="58">
        <f t="shared" si="341"/>
        <v>21882694.870000001</v>
      </c>
      <c r="P194" s="58">
        <f t="shared" si="342"/>
        <v>21888882.02</v>
      </c>
      <c r="Q194" s="58">
        <f t="shared" ref="Q194:S194" si="552">Q195+Q202+Q205</f>
        <v>0</v>
      </c>
      <c r="R194" s="58">
        <f t="shared" si="552"/>
        <v>0</v>
      </c>
      <c r="S194" s="58">
        <f t="shared" si="552"/>
        <v>0</v>
      </c>
      <c r="T194" s="58">
        <f t="shared" si="343"/>
        <v>22022238.920000002</v>
      </c>
      <c r="U194" s="58">
        <f t="shared" si="344"/>
        <v>21882694.870000001</v>
      </c>
      <c r="V194" s="58">
        <f t="shared" si="345"/>
        <v>21888882.02</v>
      </c>
      <c r="W194" s="58">
        <f t="shared" ref="W194:Y194" si="553">W195+W202+W205</f>
        <v>0</v>
      </c>
      <c r="X194" s="58">
        <f t="shared" si="553"/>
        <v>0</v>
      </c>
      <c r="Y194" s="58">
        <f t="shared" si="553"/>
        <v>0</v>
      </c>
      <c r="Z194" s="58">
        <f t="shared" si="346"/>
        <v>22022238.920000002</v>
      </c>
      <c r="AA194" s="58">
        <f t="shared" si="347"/>
        <v>21882694.870000001</v>
      </c>
      <c r="AB194" s="58">
        <f t="shared" si="348"/>
        <v>21888882.02</v>
      </c>
      <c r="AC194" s="58">
        <f t="shared" ref="AC194:AE194" si="554">AC195+AC202+AC205</f>
        <v>0</v>
      </c>
      <c r="AD194" s="58">
        <f t="shared" si="554"/>
        <v>0</v>
      </c>
      <c r="AE194" s="58">
        <f t="shared" si="554"/>
        <v>0</v>
      </c>
      <c r="AF194" s="58">
        <f t="shared" si="434"/>
        <v>22022238.920000002</v>
      </c>
      <c r="AG194" s="58">
        <f t="shared" si="435"/>
        <v>21882694.870000001</v>
      </c>
      <c r="AH194" s="58">
        <f t="shared" si="436"/>
        <v>21888882.02</v>
      </c>
      <c r="AI194" s="58">
        <f t="shared" ref="AI194:AK194" si="555">AI195+AI202+AI205</f>
        <v>196804.87</v>
      </c>
      <c r="AJ194" s="58">
        <f t="shared" si="555"/>
        <v>0</v>
      </c>
      <c r="AK194" s="58">
        <f t="shared" si="555"/>
        <v>0</v>
      </c>
      <c r="AL194" s="58">
        <f t="shared" si="352"/>
        <v>22219043.790000003</v>
      </c>
      <c r="AM194" s="58">
        <f t="shared" si="353"/>
        <v>21882694.870000001</v>
      </c>
      <c r="AN194" s="58">
        <f t="shared" si="354"/>
        <v>21888882.02</v>
      </c>
      <c r="AO194" s="58">
        <f t="shared" ref="AO194:AQ194" si="556">AO195+AO202+AO205</f>
        <v>100609</v>
      </c>
      <c r="AP194" s="58">
        <f t="shared" si="556"/>
        <v>0</v>
      </c>
      <c r="AQ194" s="58">
        <f t="shared" si="556"/>
        <v>0</v>
      </c>
      <c r="AR194" s="58">
        <f t="shared" si="460"/>
        <v>22319652.790000003</v>
      </c>
      <c r="AS194" s="58">
        <f t="shared" si="355"/>
        <v>21882694.870000001</v>
      </c>
      <c r="AT194" s="58">
        <f t="shared" si="356"/>
        <v>21888882.02</v>
      </c>
      <c r="AU194" s="58">
        <f t="shared" ref="AU194:AW194" si="557">AU195+AU202+AU205</f>
        <v>80000</v>
      </c>
      <c r="AV194" s="58">
        <f t="shared" si="557"/>
        <v>0</v>
      </c>
      <c r="AW194" s="58">
        <f t="shared" si="557"/>
        <v>0</v>
      </c>
      <c r="AX194" s="58">
        <f t="shared" si="462"/>
        <v>22399652.790000003</v>
      </c>
      <c r="AY194" s="58">
        <f t="shared" si="357"/>
        <v>21882694.870000001</v>
      </c>
      <c r="AZ194" s="58">
        <f t="shared" si="358"/>
        <v>21888882.02</v>
      </c>
    </row>
    <row r="195" spans="1:52" customFormat="1" ht="26.4">
      <c r="A195" s="289"/>
      <c r="B195" s="82" t="s">
        <v>55</v>
      </c>
      <c r="C195" s="35" t="s">
        <v>13</v>
      </c>
      <c r="D195" s="35" t="s">
        <v>7</v>
      </c>
      <c r="E195" s="35" t="s">
        <v>100</v>
      </c>
      <c r="F195" s="35" t="s">
        <v>122</v>
      </c>
      <c r="G195" s="36"/>
      <c r="H195" s="60">
        <f>H196+H198</f>
        <v>19080008</v>
      </c>
      <c r="I195" s="60">
        <f t="shared" ref="I195:J195" si="558">I196+I198</f>
        <v>18930008</v>
      </c>
      <c r="J195" s="60">
        <f t="shared" si="558"/>
        <v>18830008</v>
      </c>
      <c r="K195" s="60">
        <f t="shared" ref="K195:M195" si="559">K196+K198</f>
        <v>0</v>
      </c>
      <c r="L195" s="60">
        <f t="shared" si="559"/>
        <v>0</v>
      </c>
      <c r="M195" s="60">
        <f t="shared" si="559"/>
        <v>0</v>
      </c>
      <c r="N195" s="60">
        <f t="shared" si="340"/>
        <v>19080008</v>
      </c>
      <c r="O195" s="60">
        <f t="shared" si="341"/>
        <v>18930008</v>
      </c>
      <c r="P195" s="60">
        <f t="shared" si="342"/>
        <v>18830008</v>
      </c>
      <c r="Q195" s="60">
        <f t="shared" ref="Q195:S195" si="560">Q196+Q198</f>
        <v>0</v>
      </c>
      <c r="R195" s="60">
        <f t="shared" si="560"/>
        <v>0</v>
      </c>
      <c r="S195" s="60">
        <f t="shared" si="560"/>
        <v>0</v>
      </c>
      <c r="T195" s="60">
        <f t="shared" si="343"/>
        <v>19080008</v>
      </c>
      <c r="U195" s="60">
        <f t="shared" si="344"/>
        <v>18930008</v>
      </c>
      <c r="V195" s="60">
        <f t="shared" si="345"/>
        <v>18830008</v>
      </c>
      <c r="W195" s="60">
        <f t="shared" ref="W195:Y195" si="561">W196+W198</f>
        <v>0</v>
      </c>
      <c r="X195" s="60">
        <f t="shared" si="561"/>
        <v>0</v>
      </c>
      <c r="Y195" s="60">
        <f t="shared" si="561"/>
        <v>0</v>
      </c>
      <c r="Z195" s="60">
        <f t="shared" si="346"/>
        <v>19080008</v>
      </c>
      <c r="AA195" s="60">
        <f t="shared" si="347"/>
        <v>18930008</v>
      </c>
      <c r="AB195" s="60">
        <f t="shared" si="348"/>
        <v>18830008</v>
      </c>
      <c r="AC195" s="60">
        <f>AC196+AC198+AC200</f>
        <v>0</v>
      </c>
      <c r="AD195" s="60">
        <f t="shared" ref="AD195:AE195" si="562">AD196+AD198+AD200</f>
        <v>0</v>
      </c>
      <c r="AE195" s="60">
        <f t="shared" si="562"/>
        <v>0</v>
      </c>
      <c r="AF195" s="60">
        <f t="shared" si="434"/>
        <v>19080008</v>
      </c>
      <c r="AG195" s="60">
        <f t="shared" si="435"/>
        <v>18930008</v>
      </c>
      <c r="AH195" s="60">
        <f t="shared" si="436"/>
        <v>18830008</v>
      </c>
      <c r="AI195" s="60">
        <f>AI196+AI198+AI200</f>
        <v>196804.87</v>
      </c>
      <c r="AJ195" s="60">
        <f t="shared" ref="AJ195:AK195" si="563">AJ196+AJ198+AJ200</f>
        <v>0</v>
      </c>
      <c r="AK195" s="60">
        <f t="shared" si="563"/>
        <v>0</v>
      </c>
      <c r="AL195" s="60">
        <f t="shared" si="352"/>
        <v>19276812.870000001</v>
      </c>
      <c r="AM195" s="60">
        <f t="shared" si="353"/>
        <v>18930008</v>
      </c>
      <c r="AN195" s="60">
        <f t="shared" si="354"/>
        <v>18830008</v>
      </c>
      <c r="AO195" s="60">
        <f>AO196+AO198+AO200</f>
        <v>0</v>
      </c>
      <c r="AP195" s="60">
        <f t="shared" ref="AP195:AQ195" si="564">AP196+AP198+AP200</f>
        <v>0</v>
      </c>
      <c r="AQ195" s="60">
        <f t="shared" si="564"/>
        <v>0</v>
      </c>
      <c r="AR195" s="60">
        <f t="shared" si="460"/>
        <v>19276812.870000001</v>
      </c>
      <c r="AS195" s="60">
        <f t="shared" si="355"/>
        <v>18930008</v>
      </c>
      <c r="AT195" s="60">
        <f t="shared" si="356"/>
        <v>18830008</v>
      </c>
      <c r="AU195" s="60">
        <f>AU196+AU198+AU200</f>
        <v>80000</v>
      </c>
      <c r="AV195" s="60">
        <f t="shared" ref="AV195:AW195" si="565">AV196+AV198+AV200</f>
        <v>0</v>
      </c>
      <c r="AW195" s="60">
        <f t="shared" si="565"/>
        <v>0</v>
      </c>
      <c r="AX195" s="60">
        <f t="shared" si="462"/>
        <v>19356812.870000001</v>
      </c>
      <c r="AY195" s="60">
        <f t="shared" si="357"/>
        <v>18930008</v>
      </c>
      <c r="AZ195" s="60">
        <f t="shared" si="358"/>
        <v>18830008</v>
      </c>
    </row>
    <row r="196" spans="1:52" customFormat="1" ht="39.6">
      <c r="A196" s="290"/>
      <c r="B196" s="86" t="s">
        <v>51</v>
      </c>
      <c r="C196" s="35" t="s">
        <v>13</v>
      </c>
      <c r="D196" s="35" t="s">
        <v>7</v>
      </c>
      <c r="E196" s="35" t="s">
        <v>100</v>
      </c>
      <c r="F196" s="35" t="s">
        <v>122</v>
      </c>
      <c r="G196" s="36" t="s">
        <v>49</v>
      </c>
      <c r="H196" s="60">
        <f>H197</f>
        <v>18731008</v>
      </c>
      <c r="I196" s="60">
        <f t="shared" ref="I196:M196" si="566">I197</f>
        <v>18581008</v>
      </c>
      <c r="J196" s="60">
        <f t="shared" si="566"/>
        <v>18481008</v>
      </c>
      <c r="K196" s="60">
        <f t="shared" si="566"/>
        <v>0</v>
      </c>
      <c r="L196" s="60">
        <f t="shared" si="566"/>
        <v>0</v>
      </c>
      <c r="M196" s="60">
        <f t="shared" si="566"/>
        <v>0</v>
      </c>
      <c r="N196" s="60">
        <f t="shared" si="340"/>
        <v>18731008</v>
      </c>
      <c r="O196" s="60">
        <f t="shared" si="341"/>
        <v>18581008</v>
      </c>
      <c r="P196" s="60">
        <f t="shared" si="342"/>
        <v>18481008</v>
      </c>
      <c r="Q196" s="60">
        <f t="shared" ref="Q196:S196" si="567">Q197</f>
        <v>0</v>
      </c>
      <c r="R196" s="60">
        <f t="shared" si="567"/>
        <v>0</v>
      </c>
      <c r="S196" s="60">
        <f t="shared" si="567"/>
        <v>0</v>
      </c>
      <c r="T196" s="60">
        <f t="shared" si="343"/>
        <v>18731008</v>
      </c>
      <c r="U196" s="60">
        <f t="shared" si="344"/>
        <v>18581008</v>
      </c>
      <c r="V196" s="60">
        <f t="shared" si="345"/>
        <v>18481008</v>
      </c>
      <c r="W196" s="60">
        <f t="shared" ref="W196:Y196" si="568">W197</f>
        <v>0</v>
      </c>
      <c r="X196" s="60">
        <f t="shared" si="568"/>
        <v>0</v>
      </c>
      <c r="Y196" s="60">
        <f t="shared" si="568"/>
        <v>0</v>
      </c>
      <c r="Z196" s="60">
        <f t="shared" si="346"/>
        <v>18731008</v>
      </c>
      <c r="AA196" s="60">
        <f t="shared" si="347"/>
        <v>18581008</v>
      </c>
      <c r="AB196" s="60">
        <f t="shared" si="348"/>
        <v>18481008</v>
      </c>
      <c r="AC196" s="60">
        <f t="shared" ref="AC196:AE196" si="569">AC197</f>
        <v>30000</v>
      </c>
      <c r="AD196" s="60">
        <f t="shared" si="569"/>
        <v>0</v>
      </c>
      <c r="AE196" s="60">
        <f t="shared" si="569"/>
        <v>0</v>
      </c>
      <c r="AF196" s="60">
        <f t="shared" si="434"/>
        <v>18761008</v>
      </c>
      <c r="AG196" s="60">
        <f t="shared" si="435"/>
        <v>18581008</v>
      </c>
      <c r="AH196" s="60">
        <f t="shared" si="436"/>
        <v>18481008</v>
      </c>
      <c r="AI196" s="60">
        <f t="shared" ref="AI196:AK196" si="570">AI197</f>
        <v>196804.87</v>
      </c>
      <c r="AJ196" s="60">
        <f t="shared" si="570"/>
        <v>0</v>
      </c>
      <c r="AK196" s="60">
        <f t="shared" si="570"/>
        <v>0</v>
      </c>
      <c r="AL196" s="60">
        <f t="shared" si="352"/>
        <v>18957812.870000001</v>
      </c>
      <c r="AM196" s="60">
        <f t="shared" si="353"/>
        <v>18581008</v>
      </c>
      <c r="AN196" s="60">
        <f t="shared" si="354"/>
        <v>18481008</v>
      </c>
      <c r="AO196" s="60">
        <f t="shared" ref="AO196:AQ196" si="571">AO197</f>
        <v>0</v>
      </c>
      <c r="AP196" s="60">
        <f t="shared" si="571"/>
        <v>0</v>
      </c>
      <c r="AQ196" s="60">
        <f t="shared" si="571"/>
        <v>0</v>
      </c>
      <c r="AR196" s="60">
        <f t="shared" si="460"/>
        <v>18957812.870000001</v>
      </c>
      <c r="AS196" s="60">
        <f t="shared" si="355"/>
        <v>18581008</v>
      </c>
      <c r="AT196" s="60">
        <f t="shared" si="356"/>
        <v>18481008</v>
      </c>
      <c r="AU196" s="60">
        <f t="shared" ref="AU196:AW196" si="572">AU197</f>
        <v>80000</v>
      </c>
      <c r="AV196" s="60">
        <f t="shared" si="572"/>
        <v>0</v>
      </c>
      <c r="AW196" s="60">
        <f t="shared" si="572"/>
        <v>0</v>
      </c>
      <c r="AX196" s="60">
        <f t="shared" si="462"/>
        <v>19037812.870000001</v>
      </c>
      <c r="AY196" s="60">
        <f t="shared" si="357"/>
        <v>18581008</v>
      </c>
      <c r="AZ196" s="60">
        <f t="shared" si="358"/>
        <v>18481008</v>
      </c>
    </row>
    <row r="197" spans="1:52" customFormat="1">
      <c r="A197" s="290"/>
      <c r="B197" s="86" t="s">
        <v>52</v>
      </c>
      <c r="C197" s="35" t="s">
        <v>13</v>
      </c>
      <c r="D197" s="35" t="s">
        <v>7</v>
      </c>
      <c r="E197" s="35" t="s">
        <v>100</v>
      </c>
      <c r="F197" s="35" t="s">
        <v>122</v>
      </c>
      <c r="G197" s="36" t="s">
        <v>50</v>
      </c>
      <c r="H197" s="60">
        <f>14163601+4277407+10000+250000+30000</f>
        <v>18731008</v>
      </c>
      <c r="I197" s="60">
        <f>18731008-150000</f>
        <v>18581008</v>
      </c>
      <c r="J197" s="60">
        <f>18581008-100000</f>
        <v>18481008</v>
      </c>
      <c r="K197" s="60"/>
      <c r="L197" s="60"/>
      <c r="M197" s="60"/>
      <c r="N197" s="60">
        <f t="shared" si="340"/>
        <v>18731008</v>
      </c>
      <c r="O197" s="60">
        <f t="shared" si="341"/>
        <v>18581008</v>
      </c>
      <c r="P197" s="60">
        <f t="shared" si="342"/>
        <v>18481008</v>
      </c>
      <c r="Q197" s="60"/>
      <c r="R197" s="60"/>
      <c r="S197" s="60"/>
      <c r="T197" s="60">
        <f t="shared" si="343"/>
        <v>18731008</v>
      </c>
      <c r="U197" s="60">
        <f t="shared" si="344"/>
        <v>18581008</v>
      </c>
      <c r="V197" s="60">
        <f t="shared" si="345"/>
        <v>18481008</v>
      </c>
      <c r="W197" s="60"/>
      <c r="X197" s="60"/>
      <c r="Y197" s="60"/>
      <c r="Z197" s="60">
        <f t="shared" si="346"/>
        <v>18731008</v>
      </c>
      <c r="AA197" s="60">
        <f t="shared" si="347"/>
        <v>18581008</v>
      </c>
      <c r="AB197" s="60">
        <f t="shared" si="348"/>
        <v>18481008</v>
      </c>
      <c r="AC197" s="60">
        <v>30000</v>
      </c>
      <c r="AD197" s="60"/>
      <c r="AE197" s="60"/>
      <c r="AF197" s="60">
        <f t="shared" si="434"/>
        <v>18761008</v>
      </c>
      <c r="AG197" s="60">
        <f t="shared" si="435"/>
        <v>18581008</v>
      </c>
      <c r="AH197" s="60">
        <f t="shared" si="436"/>
        <v>18481008</v>
      </c>
      <c r="AI197" s="60">
        <f>166015.1+30789.77</f>
        <v>196804.87</v>
      </c>
      <c r="AJ197" s="60"/>
      <c r="AK197" s="60"/>
      <c r="AL197" s="60">
        <f t="shared" si="352"/>
        <v>18957812.870000001</v>
      </c>
      <c r="AM197" s="60">
        <f t="shared" si="353"/>
        <v>18581008</v>
      </c>
      <c r="AN197" s="60">
        <f t="shared" si="354"/>
        <v>18481008</v>
      </c>
      <c r="AO197" s="60"/>
      <c r="AP197" s="60"/>
      <c r="AQ197" s="60"/>
      <c r="AR197" s="60">
        <f t="shared" si="460"/>
        <v>18957812.870000001</v>
      </c>
      <c r="AS197" s="60">
        <f t="shared" si="355"/>
        <v>18581008</v>
      </c>
      <c r="AT197" s="60">
        <f t="shared" si="356"/>
        <v>18481008</v>
      </c>
      <c r="AU197" s="60">
        <v>80000</v>
      </c>
      <c r="AV197" s="60"/>
      <c r="AW197" s="60"/>
      <c r="AX197" s="60">
        <f t="shared" si="462"/>
        <v>19037812.870000001</v>
      </c>
      <c r="AY197" s="60">
        <f t="shared" si="357"/>
        <v>18581008</v>
      </c>
      <c r="AZ197" s="60">
        <f t="shared" si="358"/>
        <v>18481008</v>
      </c>
    </row>
    <row r="198" spans="1:52" customFormat="1" ht="26.4">
      <c r="A198" s="290"/>
      <c r="B198" s="82" t="s">
        <v>186</v>
      </c>
      <c r="C198" s="35" t="s">
        <v>13</v>
      </c>
      <c r="D198" s="35" t="s">
        <v>7</v>
      </c>
      <c r="E198" s="35" t="s">
        <v>100</v>
      </c>
      <c r="F198" s="35" t="s">
        <v>122</v>
      </c>
      <c r="G198" s="36" t="s">
        <v>32</v>
      </c>
      <c r="H198" s="60">
        <f>H199</f>
        <v>349000</v>
      </c>
      <c r="I198" s="60">
        <f t="shared" ref="I198:M198" si="573">I199</f>
        <v>349000</v>
      </c>
      <c r="J198" s="60">
        <f t="shared" si="573"/>
        <v>349000</v>
      </c>
      <c r="K198" s="60">
        <f t="shared" si="573"/>
        <v>0</v>
      </c>
      <c r="L198" s="60">
        <f t="shared" si="573"/>
        <v>0</v>
      </c>
      <c r="M198" s="60">
        <f t="shared" si="573"/>
        <v>0</v>
      </c>
      <c r="N198" s="60">
        <f t="shared" si="340"/>
        <v>349000</v>
      </c>
      <c r="O198" s="60">
        <f t="shared" si="341"/>
        <v>349000</v>
      </c>
      <c r="P198" s="60">
        <f t="shared" si="342"/>
        <v>349000</v>
      </c>
      <c r="Q198" s="60">
        <f t="shared" ref="Q198:S198" si="574">Q199</f>
        <v>0</v>
      </c>
      <c r="R198" s="60">
        <f t="shared" si="574"/>
        <v>0</v>
      </c>
      <c r="S198" s="60">
        <f t="shared" si="574"/>
        <v>0</v>
      </c>
      <c r="T198" s="60">
        <f t="shared" si="343"/>
        <v>349000</v>
      </c>
      <c r="U198" s="60">
        <f t="shared" si="344"/>
        <v>349000</v>
      </c>
      <c r="V198" s="60">
        <f t="shared" si="345"/>
        <v>349000</v>
      </c>
      <c r="W198" s="60">
        <f t="shared" ref="W198:Y198" si="575">W199</f>
        <v>0</v>
      </c>
      <c r="X198" s="60">
        <f t="shared" si="575"/>
        <v>0</v>
      </c>
      <c r="Y198" s="60">
        <f t="shared" si="575"/>
        <v>0</v>
      </c>
      <c r="Z198" s="60">
        <f t="shared" si="346"/>
        <v>349000</v>
      </c>
      <c r="AA198" s="60">
        <f t="shared" si="347"/>
        <v>349000</v>
      </c>
      <c r="AB198" s="60">
        <f t="shared" si="348"/>
        <v>349000</v>
      </c>
      <c r="AC198" s="60">
        <f t="shared" ref="AC198:AE198" si="576">AC199</f>
        <v>-30500</v>
      </c>
      <c r="AD198" s="60">
        <f t="shared" si="576"/>
        <v>0</v>
      </c>
      <c r="AE198" s="60">
        <f t="shared" si="576"/>
        <v>0</v>
      </c>
      <c r="AF198" s="60">
        <f t="shared" si="434"/>
        <v>318500</v>
      </c>
      <c r="AG198" s="60">
        <f t="shared" si="435"/>
        <v>349000</v>
      </c>
      <c r="AH198" s="60">
        <f t="shared" si="436"/>
        <v>349000</v>
      </c>
      <c r="AI198" s="60">
        <f t="shared" ref="AI198:AK198" si="577">AI199</f>
        <v>0</v>
      </c>
      <c r="AJ198" s="60">
        <f t="shared" si="577"/>
        <v>0</v>
      </c>
      <c r="AK198" s="60">
        <f t="shared" si="577"/>
        <v>0</v>
      </c>
      <c r="AL198" s="60">
        <f t="shared" si="352"/>
        <v>318500</v>
      </c>
      <c r="AM198" s="60">
        <f t="shared" si="353"/>
        <v>349000</v>
      </c>
      <c r="AN198" s="60">
        <f t="shared" si="354"/>
        <v>349000</v>
      </c>
      <c r="AO198" s="60">
        <f t="shared" ref="AO198:AQ198" si="578">AO199</f>
        <v>0</v>
      </c>
      <c r="AP198" s="60">
        <f t="shared" si="578"/>
        <v>0</v>
      </c>
      <c r="AQ198" s="60">
        <f t="shared" si="578"/>
        <v>0</v>
      </c>
      <c r="AR198" s="60">
        <f t="shared" si="460"/>
        <v>318500</v>
      </c>
      <c r="AS198" s="60">
        <f t="shared" si="355"/>
        <v>349000</v>
      </c>
      <c r="AT198" s="60">
        <f t="shared" si="356"/>
        <v>349000</v>
      </c>
      <c r="AU198" s="60">
        <f t="shared" ref="AU198:AW198" si="579">AU199</f>
        <v>0</v>
      </c>
      <c r="AV198" s="60">
        <f t="shared" si="579"/>
        <v>0</v>
      </c>
      <c r="AW198" s="60">
        <f t="shared" si="579"/>
        <v>0</v>
      </c>
      <c r="AX198" s="60">
        <f t="shared" si="462"/>
        <v>318500</v>
      </c>
      <c r="AY198" s="60">
        <f t="shared" si="357"/>
        <v>349000</v>
      </c>
      <c r="AZ198" s="60">
        <f t="shared" si="358"/>
        <v>349000</v>
      </c>
    </row>
    <row r="199" spans="1:52" customFormat="1" ht="26.4">
      <c r="A199" s="290"/>
      <c r="B199" s="86" t="s">
        <v>34</v>
      </c>
      <c r="C199" s="35" t="s">
        <v>13</v>
      </c>
      <c r="D199" s="35" t="s">
        <v>7</v>
      </c>
      <c r="E199" s="35" t="s">
        <v>100</v>
      </c>
      <c r="F199" s="35" t="s">
        <v>122</v>
      </c>
      <c r="G199" s="36" t="s">
        <v>33</v>
      </c>
      <c r="H199" s="60">
        <v>349000</v>
      </c>
      <c r="I199" s="60">
        <v>349000</v>
      </c>
      <c r="J199" s="60">
        <v>349000</v>
      </c>
      <c r="K199" s="60"/>
      <c r="L199" s="60"/>
      <c r="M199" s="60"/>
      <c r="N199" s="60">
        <f t="shared" si="340"/>
        <v>349000</v>
      </c>
      <c r="O199" s="60">
        <f t="shared" si="341"/>
        <v>349000</v>
      </c>
      <c r="P199" s="60">
        <f t="shared" si="342"/>
        <v>349000</v>
      </c>
      <c r="Q199" s="60"/>
      <c r="R199" s="60"/>
      <c r="S199" s="60"/>
      <c r="T199" s="60">
        <f t="shared" si="343"/>
        <v>349000</v>
      </c>
      <c r="U199" s="60">
        <f t="shared" si="344"/>
        <v>349000</v>
      </c>
      <c r="V199" s="60">
        <f t="shared" si="345"/>
        <v>349000</v>
      </c>
      <c r="W199" s="60"/>
      <c r="X199" s="60"/>
      <c r="Y199" s="60"/>
      <c r="Z199" s="60">
        <f t="shared" si="346"/>
        <v>349000</v>
      </c>
      <c r="AA199" s="60">
        <f t="shared" si="347"/>
        <v>349000</v>
      </c>
      <c r="AB199" s="60">
        <f t="shared" si="348"/>
        <v>349000</v>
      </c>
      <c r="AC199" s="60">
        <v>-30500</v>
      </c>
      <c r="AD199" s="60"/>
      <c r="AE199" s="60"/>
      <c r="AF199" s="60">
        <f t="shared" si="434"/>
        <v>318500</v>
      </c>
      <c r="AG199" s="60">
        <f t="shared" si="435"/>
        <v>349000</v>
      </c>
      <c r="AH199" s="60">
        <f t="shared" si="436"/>
        <v>349000</v>
      </c>
      <c r="AI199" s="60"/>
      <c r="AJ199" s="60"/>
      <c r="AK199" s="60"/>
      <c r="AL199" s="60">
        <f t="shared" si="352"/>
        <v>318500</v>
      </c>
      <c r="AM199" s="60">
        <f t="shared" si="353"/>
        <v>349000</v>
      </c>
      <c r="AN199" s="60">
        <f t="shared" si="354"/>
        <v>349000</v>
      </c>
      <c r="AO199" s="60"/>
      <c r="AP199" s="60"/>
      <c r="AQ199" s="60"/>
      <c r="AR199" s="60">
        <f t="shared" si="460"/>
        <v>318500</v>
      </c>
      <c r="AS199" s="60">
        <f t="shared" si="355"/>
        <v>349000</v>
      </c>
      <c r="AT199" s="60">
        <f t="shared" si="356"/>
        <v>349000</v>
      </c>
      <c r="AU199" s="60"/>
      <c r="AV199" s="60"/>
      <c r="AW199" s="60"/>
      <c r="AX199" s="60">
        <f t="shared" si="462"/>
        <v>318500</v>
      </c>
      <c r="AY199" s="60">
        <f t="shared" si="357"/>
        <v>349000</v>
      </c>
      <c r="AZ199" s="60">
        <f t="shared" si="358"/>
        <v>349000</v>
      </c>
    </row>
    <row r="200" spans="1:52" customFormat="1">
      <c r="A200" s="290"/>
      <c r="B200" s="71" t="s">
        <v>47</v>
      </c>
      <c r="C200" s="35" t="s">
        <v>13</v>
      </c>
      <c r="D200" s="35" t="s">
        <v>7</v>
      </c>
      <c r="E200" s="35" t="s">
        <v>100</v>
      </c>
      <c r="F200" s="35" t="s">
        <v>122</v>
      </c>
      <c r="G200" s="113" t="s">
        <v>45</v>
      </c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>
        <f>AC201</f>
        <v>500</v>
      </c>
      <c r="AD200" s="60">
        <f t="shared" ref="AD200:AE200" si="580">AD201</f>
        <v>0</v>
      </c>
      <c r="AE200" s="60">
        <f t="shared" si="580"/>
        <v>0</v>
      </c>
      <c r="AF200" s="60">
        <f t="shared" ref="AF200:AF201" si="581">Z200+AC200</f>
        <v>500</v>
      </c>
      <c r="AG200" s="60">
        <f t="shared" ref="AG200:AG201" si="582">AA200+AD200</f>
        <v>0</v>
      </c>
      <c r="AH200" s="60">
        <f t="shared" ref="AH200:AH201" si="583">AB200+AE200</f>
        <v>0</v>
      </c>
      <c r="AI200" s="60">
        <f>AI201</f>
        <v>0</v>
      </c>
      <c r="AJ200" s="60">
        <f t="shared" ref="AJ200:AK200" si="584">AJ201</f>
        <v>0</v>
      </c>
      <c r="AK200" s="60">
        <f t="shared" si="584"/>
        <v>0</v>
      </c>
      <c r="AL200" s="60">
        <f t="shared" si="352"/>
        <v>500</v>
      </c>
      <c r="AM200" s="60">
        <f t="shared" si="353"/>
        <v>0</v>
      </c>
      <c r="AN200" s="60">
        <f t="shared" si="354"/>
        <v>0</v>
      </c>
      <c r="AO200" s="60">
        <f>AO201</f>
        <v>0</v>
      </c>
      <c r="AP200" s="60">
        <f t="shared" ref="AP200:AQ200" si="585">AP201</f>
        <v>0</v>
      </c>
      <c r="AQ200" s="60">
        <f t="shared" si="585"/>
        <v>0</v>
      </c>
      <c r="AR200" s="60">
        <f t="shared" si="460"/>
        <v>500</v>
      </c>
      <c r="AS200" s="60">
        <f t="shared" si="355"/>
        <v>0</v>
      </c>
      <c r="AT200" s="60">
        <f t="shared" si="356"/>
        <v>0</v>
      </c>
      <c r="AU200" s="60">
        <f>AU201</f>
        <v>0</v>
      </c>
      <c r="AV200" s="60">
        <f t="shared" ref="AV200:AW200" si="586">AV201</f>
        <v>0</v>
      </c>
      <c r="AW200" s="60">
        <f t="shared" si="586"/>
        <v>0</v>
      </c>
      <c r="AX200" s="60">
        <f t="shared" si="462"/>
        <v>500</v>
      </c>
      <c r="AY200" s="60">
        <f t="shared" si="357"/>
        <v>0</v>
      </c>
      <c r="AZ200" s="60">
        <f t="shared" si="358"/>
        <v>0</v>
      </c>
    </row>
    <row r="201" spans="1:52" customFormat="1">
      <c r="A201" s="290"/>
      <c r="B201" s="139" t="s">
        <v>56</v>
      </c>
      <c r="C201" s="35" t="s">
        <v>13</v>
      </c>
      <c r="D201" s="35" t="s">
        <v>7</v>
      </c>
      <c r="E201" s="35" t="s">
        <v>100</v>
      </c>
      <c r="F201" s="35" t="s">
        <v>122</v>
      </c>
      <c r="G201" s="113" t="s">
        <v>57</v>
      </c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>
        <v>500</v>
      </c>
      <c r="AD201" s="60"/>
      <c r="AE201" s="60"/>
      <c r="AF201" s="60">
        <f t="shared" si="581"/>
        <v>500</v>
      </c>
      <c r="AG201" s="60">
        <f t="shared" si="582"/>
        <v>0</v>
      </c>
      <c r="AH201" s="60">
        <f t="shared" si="583"/>
        <v>0</v>
      </c>
      <c r="AI201" s="60"/>
      <c r="AJ201" s="60"/>
      <c r="AK201" s="60"/>
      <c r="AL201" s="60">
        <f t="shared" ref="AL201:AL209" si="587">AF201+AI201</f>
        <v>500</v>
      </c>
      <c r="AM201" s="60">
        <f t="shared" ref="AM201:AM209" si="588">AG201+AJ201</f>
        <v>0</v>
      </c>
      <c r="AN201" s="60">
        <f t="shared" ref="AN201:AN209" si="589">AH201+AK201</f>
        <v>0</v>
      </c>
      <c r="AO201" s="60"/>
      <c r="AP201" s="60"/>
      <c r="AQ201" s="60"/>
      <c r="AR201" s="60">
        <f t="shared" si="460"/>
        <v>500</v>
      </c>
      <c r="AS201" s="60">
        <f t="shared" ref="AS201:AS209" si="590">AM201+AP201</f>
        <v>0</v>
      </c>
      <c r="AT201" s="60">
        <f t="shared" ref="AT201:AT209" si="591">AN201+AQ201</f>
        <v>0</v>
      </c>
      <c r="AU201" s="60"/>
      <c r="AV201" s="60"/>
      <c r="AW201" s="60"/>
      <c r="AX201" s="60">
        <f t="shared" si="462"/>
        <v>500</v>
      </c>
      <c r="AY201" s="60">
        <f t="shared" ref="AY201:AY209" si="592">AS201+AV201</f>
        <v>0</v>
      </c>
      <c r="AZ201" s="60">
        <f t="shared" ref="AZ201:AZ209" si="593">AT201+AW201</f>
        <v>0</v>
      </c>
    </row>
    <row r="202" spans="1:52" customFormat="1" ht="26.4">
      <c r="A202" s="290"/>
      <c r="B202" s="82" t="s">
        <v>97</v>
      </c>
      <c r="C202" s="35" t="s">
        <v>13</v>
      </c>
      <c r="D202" s="35" t="s">
        <v>7</v>
      </c>
      <c r="E202" s="140" t="s">
        <v>100</v>
      </c>
      <c r="F202" s="140" t="s">
        <v>348</v>
      </c>
      <c r="G202" s="113"/>
      <c r="H202" s="61">
        <f>H203</f>
        <v>88836</v>
      </c>
      <c r="I202" s="61">
        <f t="shared" ref="I202:M203" si="594">I203</f>
        <v>73008</v>
      </c>
      <c r="J202" s="61">
        <f t="shared" si="594"/>
        <v>73008</v>
      </c>
      <c r="K202" s="61">
        <f t="shared" si="594"/>
        <v>0</v>
      </c>
      <c r="L202" s="61">
        <f t="shared" si="594"/>
        <v>0</v>
      </c>
      <c r="M202" s="61">
        <f t="shared" si="594"/>
        <v>0</v>
      </c>
      <c r="N202" s="61">
        <f t="shared" si="340"/>
        <v>88836</v>
      </c>
      <c r="O202" s="61">
        <f t="shared" si="341"/>
        <v>73008</v>
      </c>
      <c r="P202" s="61">
        <f t="shared" si="342"/>
        <v>73008</v>
      </c>
      <c r="Q202" s="61">
        <f t="shared" ref="Q202:S203" si="595">Q203</f>
        <v>0</v>
      </c>
      <c r="R202" s="61">
        <f t="shared" si="595"/>
        <v>0</v>
      </c>
      <c r="S202" s="61">
        <f t="shared" si="595"/>
        <v>0</v>
      </c>
      <c r="T202" s="61">
        <f t="shared" si="343"/>
        <v>88836</v>
      </c>
      <c r="U202" s="61">
        <f t="shared" si="344"/>
        <v>73008</v>
      </c>
      <c r="V202" s="61">
        <f t="shared" si="345"/>
        <v>73008</v>
      </c>
      <c r="W202" s="61">
        <f t="shared" ref="W202:Y203" si="596">W203</f>
        <v>0</v>
      </c>
      <c r="X202" s="61">
        <f t="shared" si="596"/>
        <v>0</v>
      </c>
      <c r="Y202" s="61">
        <f t="shared" si="596"/>
        <v>0</v>
      </c>
      <c r="Z202" s="61">
        <f t="shared" si="346"/>
        <v>88836</v>
      </c>
      <c r="AA202" s="61">
        <f t="shared" si="347"/>
        <v>73008</v>
      </c>
      <c r="AB202" s="61">
        <f t="shared" si="348"/>
        <v>73008</v>
      </c>
      <c r="AC202" s="61">
        <f t="shared" ref="AC202:AE203" si="597">AC203</f>
        <v>0</v>
      </c>
      <c r="AD202" s="61">
        <f t="shared" si="597"/>
        <v>0</v>
      </c>
      <c r="AE202" s="61">
        <f t="shared" si="597"/>
        <v>0</v>
      </c>
      <c r="AF202" s="61">
        <f t="shared" si="434"/>
        <v>88836</v>
      </c>
      <c r="AG202" s="61">
        <f t="shared" si="435"/>
        <v>73008</v>
      </c>
      <c r="AH202" s="61">
        <f t="shared" si="436"/>
        <v>73008</v>
      </c>
      <c r="AI202" s="61">
        <f t="shared" ref="AI202:AK203" si="598">AI203</f>
        <v>0</v>
      </c>
      <c r="AJ202" s="61">
        <f t="shared" si="598"/>
        <v>0</v>
      </c>
      <c r="AK202" s="61">
        <f t="shared" si="598"/>
        <v>0</v>
      </c>
      <c r="AL202" s="61">
        <f t="shared" si="587"/>
        <v>88836</v>
      </c>
      <c r="AM202" s="61">
        <f t="shared" si="588"/>
        <v>73008</v>
      </c>
      <c r="AN202" s="61">
        <f t="shared" si="589"/>
        <v>73008</v>
      </c>
      <c r="AO202" s="61">
        <f t="shared" ref="AO202:AQ203" si="599">AO203</f>
        <v>0</v>
      </c>
      <c r="AP202" s="61">
        <f t="shared" si="599"/>
        <v>0</v>
      </c>
      <c r="AQ202" s="61">
        <f t="shared" si="599"/>
        <v>0</v>
      </c>
      <c r="AR202" s="61">
        <f t="shared" si="460"/>
        <v>88836</v>
      </c>
      <c r="AS202" s="61">
        <f t="shared" si="590"/>
        <v>73008</v>
      </c>
      <c r="AT202" s="61">
        <f t="shared" si="591"/>
        <v>73008</v>
      </c>
      <c r="AU202" s="61">
        <f t="shared" ref="AU202:AW203" si="600">AU203</f>
        <v>0</v>
      </c>
      <c r="AV202" s="61">
        <f t="shared" si="600"/>
        <v>0</v>
      </c>
      <c r="AW202" s="61">
        <f t="shared" si="600"/>
        <v>0</v>
      </c>
      <c r="AX202" s="61">
        <f t="shared" si="462"/>
        <v>88836</v>
      </c>
      <c r="AY202" s="61">
        <f t="shared" si="592"/>
        <v>73008</v>
      </c>
      <c r="AZ202" s="61">
        <f t="shared" si="593"/>
        <v>73008</v>
      </c>
    </row>
    <row r="203" spans="1:52" customFormat="1">
      <c r="A203" s="290"/>
      <c r="B203" s="103" t="s">
        <v>35</v>
      </c>
      <c r="C203" s="35" t="s">
        <v>13</v>
      </c>
      <c r="D203" s="35" t="s">
        <v>7</v>
      </c>
      <c r="E203" s="140" t="s">
        <v>100</v>
      </c>
      <c r="F203" s="140" t="s">
        <v>348</v>
      </c>
      <c r="G203" s="113" t="s">
        <v>36</v>
      </c>
      <c r="H203" s="61">
        <f>H204</f>
        <v>88836</v>
      </c>
      <c r="I203" s="61">
        <f t="shared" si="594"/>
        <v>73008</v>
      </c>
      <c r="J203" s="61">
        <f t="shared" si="594"/>
        <v>73008</v>
      </c>
      <c r="K203" s="61">
        <f t="shared" si="594"/>
        <v>0</v>
      </c>
      <c r="L203" s="61">
        <f t="shared" si="594"/>
        <v>0</v>
      </c>
      <c r="M203" s="61">
        <f t="shared" si="594"/>
        <v>0</v>
      </c>
      <c r="N203" s="61">
        <f t="shared" si="340"/>
        <v>88836</v>
      </c>
      <c r="O203" s="61">
        <f t="shared" si="341"/>
        <v>73008</v>
      </c>
      <c r="P203" s="61">
        <f t="shared" si="342"/>
        <v>73008</v>
      </c>
      <c r="Q203" s="61">
        <f t="shared" si="595"/>
        <v>0</v>
      </c>
      <c r="R203" s="61">
        <f t="shared" si="595"/>
        <v>0</v>
      </c>
      <c r="S203" s="61">
        <f t="shared" si="595"/>
        <v>0</v>
      </c>
      <c r="T203" s="61">
        <f t="shared" si="343"/>
        <v>88836</v>
      </c>
      <c r="U203" s="61">
        <f t="shared" si="344"/>
        <v>73008</v>
      </c>
      <c r="V203" s="61">
        <f t="shared" si="345"/>
        <v>73008</v>
      </c>
      <c r="W203" s="61">
        <f t="shared" si="596"/>
        <v>0</v>
      </c>
      <c r="X203" s="61">
        <f t="shared" si="596"/>
        <v>0</v>
      </c>
      <c r="Y203" s="61">
        <f t="shared" si="596"/>
        <v>0</v>
      </c>
      <c r="Z203" s="61">
        <f t="shared" si="346"/>
        <v>88836</v>
      </c>
      <c r="AA203" s="61">
        <f t="shared" si="347"/>
        <v>73008</v>
      </c>
      <c r="AB203" s="61">
        <f t="shared" si="348"/>
        <v>73008</v>
      </c>
      <c r="AC203" s="61">
        <f t="shared" si="597"/>
        <v>0</v>
      </c>
      <c r="AD203" s="61">
        <f t="shared" si="597"/>
        <v>0</v>
      </c>
      <c r="AE203" s="61">
        <f t="shared" si="597"/>
        <v>0</v>
      </c>
      <c r="AF203" s="61">
        <f t="shared" si="434"/>
        <v>88836</v>
      </c>
      <c r="AG203" s="61">
        <f t="shared" si="435"/>
        <v>73008</v>
      </c>
      <c r="AH203" s="61">
        <f t="shared" si="436"/>
        <v>73008</v>
      </c>
      <c r="AI203" s="61">
        <f t="shared" si="598"/>
        <v>0</v>
      </c>
      <c r="AJ203" s="61">
        <f t="shared" si="598"/>
        <v>0</v>
      </c>
      <c r="AK203" s="61">
        <f t="shared" si="598"/>
        <v>0</v>
      </c>
      <c r="AL203" s="61">
        <f t="shared" si="587"/>
        <v>88836</v>
      </c>
      <c r="AM203" s="61">
        <f t="shared" si="588"/>
        <v>73008</v>
      </c>
      <c r="AN203" s="61">
        <f t="shared" si="589"/>
        <v>73008</v>
      </c>
      <c r="AO203" s="61">
        <f t="shared" si="599"/>
        <v>0</v>
      </c>
      <c r="AP203" s="61">
        <f t="shared" si="599"/>
        <v>0</v>
      </c>
      <c r="AQ203" s="61">
        <f t="shared" si="599"/>
        <v>0</v>
      </c>
      <c r="AR203" s="61">
        <f t="shared" si="460"/>
        <v>88836</v>
      </c>
      <c r="AS203" s="61">
        <f t="shared" si="590"/>
        <v>73008</v>
      </c>
      <c r="AT203" s="61">
        <f t="shared" si="591"/>
        <v>73008</v>
      </c>
      <c r="AU203" s="61">
        <f t="shared" si="600"/>
        <v>0</v>
      </c>
      <c r="AV203" s="61">
        <f t="shared" si="600"/>
        <v>0</v>
      </c>
      <c r="AW203" s="61">
        <f t="shared" si="600"/>
        <v>0</v>
      </c>
      <c r="AX203" s="61">
        <f t="shared" si="462"/>
        <v>88836</v>
      </c>
      <c r="AY203" s="61">
        <f t="shared" si="592"/>
        <v>73008</v>
      </c>
      <c r="AZ203" s="61">
        <f t="shared" si="593"/>
        <v>73008</v>
      </c>
    </row>
    <row r="204" spans="1:52" customFormat="1" ht="26.4">
      <c r="A204" s="290"/>
      <c r="B204" s="148" t="s">
        <v>38</v>
      </c>
      <c r="C204" s="35" t="s">
        <v>13</v>
      </c>
      <c r="D204" s="35" t="s">
        <v>7</v>
      </c>
      <c r="E204" s="140" t="s">
        <v>100</v>
      </c>
      <c r="F204" s="140" t="s">
        <v>348</v>
      </c>
      <c r="G204" s="113" t="s">
        <v>37</v>
      </c>
      <c r="H204" s="68">
        <v>88836</v>
      </c>
      <c r="I204" s="68">
        <v>73008</v>
      </c>
      <c r="J204" s="68">
        <v>73008</v>
      </c>
      <c r="K204" s="68"/>
      <c r="L204" s="68"/>
      <c r="M204" s="68"/>
      <c r="N204" s="68">
        <f t="shared" si="340"/>
        <v>88836</v>
      </c>
      <c r="O204" s="68">
        <f t="shared" si="341"/>
        <v>73008</v>
      </c>
      <c r="P204" s="68">
        <f t="shared" si="342"/>
        <v>73008</v>
      </c>
      <c r="Q204" s="68"/>
      <c r="R204" s="68"/>
      <c r="S204" s="68"/>
      <c r="T204" s="68">
        <f t="shared" si="343"/>
        <v>88836</v>
      </c>
      <c r="U204" s="68">
        <f t="shared" si="344"/>
        <v>73008</v>
      </c>
      <c r="V204" s="68">
        <f t="shared" si="345"/>
        <v>73008</v>
      </c>
      <c r="W204" s="68"/>
      <c r="X204" s="68"/>
      <c r="Y204" s="68"/>
      <c r="Z204" s="68">
        <f t="shared" si="346"/>
        <v>88836</v>
      </c>
      <c r="AA204" s="68">
        <f t="shared" si="347"/>
        <v>73008</v>
      </c>
      <c r="AB204" s="68">
        <f t="shared" si="348"/>
        <v>73008</v>
      </c>
      <c r="AC204" s="68"/>
      <c r="AD204" s="68"/>
      <c r="AE204" s="68"/>
      <c r="AF204" s="68">
        <f t="shared" si="434"/>
        <v>88836</v>
      </c>
      <c r="AG204" s="68">
        <f t="shared" si="435"/>
        <v>73008</v>
      </c>
      <c r="AH204" s="68">
        <f t="shared" si="436"/>
        <v>73008</v>
      </c>
      <c r="AI204" s="68"/>
      <c r="AJ204" s="68"/>
      <c r="AK204" s="68"/>
      <c r="AL204" s="68">
        <f t="shared" si="587"/>
        <v>88836</v>
      </c>
      <c r="AM204" s="68">
        <f t="shared" si="588"/>
        <v>73008</v>
      </c>
      <c r="AN204" s="68">
        <f t="shared" si="589"/>
        <v>73008</v>
      </c>
      <c r="AO204" s="68"/>
      <c r="AP204" s="68"/>
      <c r="AQ204" s="68"/>
      <c r="AR204" s="68">
        <f t="shared" si="460"/>
        <v>88836</v>
      </c>
      <c r="AS204" s="68">
        <f t="shared" si="590"/>
        <v>73008</v>
      </c>
      <c r="AT204" s="68">
        <f t="shared" si="591"/>
        <v>73008</v>
      </c>
      <c r="AU204" s="68"/>
      <c r="AV204" s="68"/>
      <c r="AW204" s="68"/>
      <c r="AX204" s="68">
        <f t="shared" si="462"/>
        <v>88836</v>
      </c>
      <c r="AY204" s="68">
        <f t="shared" si="592"/>
        <v>73008</v>
      </c>
      <c r="AZ204" s="68">
        <f t="shared" si="593"/>
        <v>73008</v>
      </c>
    </row>
    <row r="205" spans="1:52" customFormat="1" ht="52.8">
      <c r="A205" s="290"/>
      <c r="B205" s="102" t="s">
        <v>276</v>
      </c>
      <c r="C205" s="35" t="s">
        <v>13</v>
      </c>
      <c r="D205" s="35" t="s">
        <v>7</v>
      </c>
      <c r="E205" s="35" t="s">
        <v>100</v>
      </c>
      <c r="F205" s="35" t="s">
        <v>351</v>
      </c>
      <c r="G205" s="36"/>
      <c r="H205" s="60">
        <f>H208+H206</f>
        <v>2853394.92</v>
      </c>
      <c r="I205" s="60">
        <f t="shared" ref="I205:J205" si="601">I208+I206</f>
        <v>2879678.87</v>
      </c>
      <c r="J205" s="60">
        <f t="shared" si="601"/>
        <v>2985866.02</v>
      </c>
      <c r="K205" s="60">
        <f t="shared" ref="K205:M205" si="602">K208+K206</f>
        <v>0</v>
      </c>
      <c r="L205" s="60">
        <f t="shared" si="602"/>
        <v>0</v>
      </c>
      <c r="M205" s="60">
        <f t="shared" si="602"/>
        <v>0</v>
      </c>
      <c r="N205" s="60">
        <f t="shared" si="340"/>
        <v>2853394.92</v>
      </c>
      <c r="O205" s="60">
        <f t="shared" si="341"/>
        <v>2879678.87</v>
      </c>
      <c r="P205" s="60">
        <f t="shared" si="342"/>
        <v>2985866.02</v>
      </c>
      <c r="Q205" s="60">
        <f t="shared" ref="Q205:S205" si="603">Q208+Q206</f>
        <v>0</v>
      </c>
      <c r="R205" s="60">
        <f t="shared" si="603"/>
        <v>0</v>
      </c>
      <c r="S205" s="60">
        <f t="shared" si="603"/>
        <v>0</v>
      </c>
      <c r="T205" s="60">
        <f t="shared" si="343"/>
        <v>2853394.92</v>
      </c>
      <c r="U205" s="60">
        <f t="shared" si="344"/>
        <v>2879678.87</v>
      </c>
      <c r="V205" s="60">
        <f t="shared" si="345"/>
        <v>2985866.02</v>
      </c>
      <c r="W205" s="60">
        <f t="shared" ref="W205:Y205" si="604">W208+W206</f>
        <v>0</v>
      </c>
      <c r="X205" s="60">
        <f t="shared" si="604"/>
        <v>0</v>
      </c>
      <c r="Y205" s="60">
        <f t="shared" si="604"/>
        <v>0</v>
      </c>
      <c r="Z205" s="60">
        <f t="shared" si="346"/>
        <v>2853394.92</v>
      </c>
      <c r="AA205" s="60">
        <f t="shared" si="347"/>
        <v>2879678.87</v>
      </c>
      <c r="AB205" s="60">
        <f t="shared" si="348"/>
        <v>2985866.02</v>
      </c>
      <c r="AC205" s="60">
        <f t="shared" ref="AC205:AE205" si="605">AC208+AC206</f>
        <v>0</v>
      </c>
      <c r="AD205" s="60">
        <f t="shared" si="605"/>
        <v>0</v>
      </c>
      <c r="AE205" s="60">
        <f t="shared" si="605"/>
        <v>0</v>
      </c>
      <c r="AF205" s="60">
        <f t="shared" si="434"/>
        <v>2853394.92</v>
      </c>
      <c r="AG205" s="60">
        <f t="shared" si="435"/>
        <v>2879678.87</v>
      </c>
      <c r="AH205" s="60">
        <f t="shared" si="436"/>
        <v>2985866.02</v>
      </c>
      <c r="AI205" s="60">
        <f t="shared" ref="AI205:AK205" si="606">AI208+AI206</f>
        <v>0</v>
      </c>
      <c r="AJ205" s="60">
        <f t="shared" si="606"/>
        <v>0</v>
      </c>
      <c r="AK205" s="60">
        <f t="shared" si="606"/>
        <v>0</v>
      </c>
      <c r="AL205" s="60">
        <f t="shared" si="587"/>
        <v>2853394.92</v>
      </c>
      <c r="AM205" s="60">
        <f t="shared" si="588"/>
        <v>2879678.87</v>
      </c>
      <c r="AN205" s="60">
        <f t="shared" si="589"/>
        <v>2985866.02</v>
      </c>
      <c r="AO205" s="60">
        <f t="shared" ref="AO205:AQ205" si="607">AO208+AO206</f>
        <v>100609</v>
      </c>
      <c r="AP205" s="60">
        <f t="shared" si="607"/>
        <v>0</v>
      </c>
      <c r="AQ205" s="60">
        <f t="shared" si="607"/>
        <v>0</v>
      </c>
      <c r="AR205" s="60">
        <f t="shared" si="460"/>
        <v>2954003.92</v>
      </c>
      <c r="AS205" s="60">
        <f t="shared" si="590"/>
        <v>2879678.87</v>
      </c>
      <c r="AT205" s="60">
        <f t="shared" si="591"/>
        <v>2985866.02</v>
      </c>
      <c r="AU205" s="60">
        <f t="shared" ref="AU205:AW205" si="608">AU208+AU206</f>
        <v>0</v>
      </c>
      <c r="AV205" s="60">
        <f t="shared" si="608"/>
        <v>0</v>
      </c>
      <c r="AW205" s="60">
        <f t="shared" si="608"/>
        <v>0</v>
      </c>
      <c r="AX205" s="60">
        <f t="shared" si="462"/>
        <v>2954003.92</v>
      </c>
      <c r="AY205" s="60">
        <f t="shared" si="592"/>
        <v>2879678.87</v>
      </c>
      <c r="AZ205" s="60">
        <f t="shared" si="593"/>
        <v>2985866.02</v>
      </c>
    </row>
    <row r="206" spans="1:52" customFormat="1" ht="39.6">
      <c r="A206" s="290"/>
      <c r="B206" s="71" t="s">
        <v>51</v>
      </c>
      <c r="C206" s="35" t="s">
        <v>13</v>
      </c>
      <c r="D206" s="35" t="s">
        <v>7</v>
      </c>
      <c r="E206" s="140" t="s">
        <v>100</v>
      </c>
      <c r="F206" s="35" t="s">
        <v>351</v>
      </c>
      <c r="G206" s="113" t="s">
        <v>49</v>
      </c>
      <c r="H206" s="60">
        <f>H207</f>
        <v>2737800</v>
      </c>
      <c r="I206" s="60">
        <f t="shared" ref="I206:M206" si="609">I207</f>
        <v>2704678.87</v>
      </c>
      <c r="J206" s="60">
        <f t="shared" si="609"/>
        <v>2810866.02</v>
      </c>
      <c r="K206" s="60">
        <f t="shared" si="609"/>
        <v>0</v>
      </c>
      <c r="L206" s="60">
        <f t="shared" si="609"/>
        <v>0</v>
      </c>
      <c r="M206" s="60">
        <f t="shared" si="609"/>
        <v>0</v>
      </c>
      <c r="N206" s="60">
        <f t="shared" si="340"/>
        <v>2737800</v>
      </c>
      <c r="O206" s="60">
        <f t="shared" si="341"/>
        <v>2704678.87</v>
      </c>
      <c r="P206" s="60">
        <f t="shared" si="342"/>
        <v>2810866.02</v>
      </c>
      <c r="Q206" s="60">
        <f t="shared" ref="Q206:S206" si="610">Q207</f>
        <v>0</v>
      </c>
      <c r="R206" s="60">
        <f t="shared" si="610"/>
        <v>0</v>
      </c>
      <c r="S206" s="60">
        <f t="shared" si="610"/>
        <v>0</v>
      </c>
      <c r="T206" s="60">
        <f t="shared" si="343"/>
        <v>2737800</v>
      </c>
      <c r="U206" s="60">
        <f t="shared" si="344"/>
        <v>2704678.87</v>
      </c>
      <c r="V206" s="60">
        <f t="shared" si="345"/>
        <v>2810866.02</v>
      </c>
      <c r="W206" s="60">
        <f t="shared" ref="W206:Y206" si="611">W207</f>
        <v>0</v>
      </c>
      <c r="X206" s="60">
        <f t="shared" si="611"/>
        <v>0</v>
      </c>
      <c r="Y206" s="60">
        <f t="shared" si="611"/>
        <v>0</v>
      </c>
      <c r="Z206" s="60">
        <f t="shared" si="346"/>
        <v>2737800</v>
      </c>
      <c r="AA206" s="60">
        <f t="shared" si="347"/>
        <v>2704678.87</v>
      </c>
      <c r="AB206" s="60">
        <f t="shared" si="348"/>
        <v>2810866.02</v>
      </c>
      <c r="AC206" s="60">
        <f t="shared" ref="AC206:AE206" si="612">AC207</f>
        <v>0</v>
      </c>
      <c r="AD206" s="60">
        <f t="shared" si="612"/>
        <v>0</v>
      </c>
      <c r="AE206" s="60">
        <f t="shared" si="612"/>
        <v>0</v>
      </c>
      <c r="AF206" s="60">
        <f t="shared" si="434"/>
        <v>2737800</v>
      </c>
      <c r="AG206" s="60">
        <f t="shared" si="435"/>
        <v>2704678.87</v>
      </c>
      <c r="AH206" s="60">
        <f t="shared" si="436"/>
        <v>2810866.02</v>
      </c>
      <c r="AI206" s="60">
        <f t="shared" ref="AI206:AK206" si="613">AI207</f>
        <v>0</v>
      </c>
      <c r="AJ206" s="60">
        <f t="shared" si="613"/>
        <v>0</v>
      </c>
      <c r="AK206" s="60">
        <f t="shared" si="613"/>
        <v>0</v>
      </c>
      <c r="AL206" s="60">
        <f t="shared" si="587"/>
        <v>2737800</v>
      </c>
      <c r="AM206" s="60">
        <f t="shared" si="588"/>
        <v>2704678.87</v>
      </c>
      <c r="AN206" s="60">
        <f t="shared" si="589"/>
        <v>2810866.02</v>
      </c>
      <c r="AO206" s="60">
        <f t="shared" ref="AO206:AQ206" si="614">AO207</f>
        <v>178052.91</v>
      </c>
      <c r="AP206" s="60">
        <f t="shared" si="614"/>
        <v>0</v>
      </c>
      <c r="AQ206" s="60">
        <f t="shared" si="614"/>
        <v>0</v>
      </c>
      <c r="AR206" s="60">
        <f t="shared" si="460"/>
        <v>2915852.91</v>
      </c>
      <c r="AS206" s="60">
        <f t="shared" si="590"/>
        <v>2704678.87</v>
      </c>
      <c r="AT206" s="60">
        <f t="shared" si="591"/>
        <v>2810866.02</v>
      </c>
      <c r="AU206" s="60">
        <f t="shared" ref="AU206:AW206" si="615">AU207</f>
        <v>0</v>
      </c>
      <c r="AV206" s="60">
        <f t="shared" si="615"/>
        <v>0</v>
      </c>
      <c r="AW206" s="60">
        <f t="shared" si="615"/>
        <v>0</v>
      </c>
      <c r="AX206" s="60">
        <f t="shared" si="462"/>
        <v>2915852.91</v>
      </c>
      <c r="AY206" s="60">
        <f t="shared" si="592"/>
        <v>2704678.87</v>
      </c>
      <c r="AZ206" s="60">
        <f t="shared" si="593"/>
        <v>2810866.02</v>
      </c>
    </row>
    <row r="207" spans="1:52" customFormat="1">
      <c r="A207" s="290"/>
      <c r="B207" s="71" t="s">
        <v>52</v>
      </c>
      <c r="C207" s="35" t="s">
        <v>13</v>
      </c>
      <c r="D207" s="35" t="s">
        <v>7</v>
      </c>
      <c r="E207" s="140" t="s">
        <v>100</v>
      </c>
      <c r="F207" s="35" t="s">
        <v>351</v>
      </c>
      <c r="G207" s="113" t="s">
        <v>50</v>
      </c>
      <c r="H207" s="68">
        <v>2737800</v>
      </c>
      <c r="I207" s="68">
        <v>2704678.87</v>
      </c>
      <c r="J207" s="68">
        <v>2810866.02</v>
      </c>
      <c r="K207" s="68"/>
      <c r="L207" s="68"/>
      <c r="M207" s="68"/>
      <c r="N207" s="68">
        <f t="shared" si="340"/>
        <v>2737800</v>
      </c>
      <c r="O207" s="68">
        <f t="shared" si="341"/>
        <v>2704678.87</v>
      </c>
      <c r="P207" s="68">
        <f t="shared" si="342"/>
        <v>2810866.02</v>
      </c>
      <c r="Q207" s="68"/>
      <c r="R207" s="68"/>
      <c r="S207" s="68"/>
      <c r="T207" s="68">
        <f t="shared" si="343"/>
        <v>2737800</v>
      </c>
      <c r="U207" s="68">
        <f t="shared" si="344"/>
        <v>2704678.87</v>
      </c>
      <c r="V207" s="68">
        <f t="shared" si="345"/>
        <v>2810866.02</v>
      </c>
      <c r="W207" s="68"/>
      <c r="X207" s="68"/>
      <c r="Y207" s="68"/>
      <c r="Z207" s="68">
        <f t="shared" si="346"/>
        <v>2737800</v>
      </c>
      <c r="AA207" s="68">
        <f t="shared" si="347"/>
        <v>2704678.87</v>
      </c>
      <c r="AB207" s="68">
        <f t="shared" si="348"/>
        <v>2810866.02</v>
      </c>
      <c r="AC207" s="68"/>
      <c r="AD207" s="68"/>
      <c r="AE207" s="68"/>
      <c r="AF207" s="68">
        <f t="shared" si="434"/>
        <v>2737800</v>
      </c>
      <c r="AG207" s="68">
        <f t="shared" si="435"/>
        <v>2704678.87</v>
      </c>
      <c r="AH207" s="68">
        <f t="shared" si="436"/>
        <v>2810866.02</v>
      </c>
      <c r="AI207" s="68"/>
      <c r="AJ207" s="68"/>
      <c r="AK207" s="68"/>
      <c r="AL207" s="68">
        <f t="shared" si="587"/>
        <v>2737800</v>
      </c>
      <c r="AM207" s="68">
        <f t="shared" si="588"/>
        <v>2704678.87</v>
      </c>
      <c r="AN207" s="68">
        <f t="shared" si="589"/>
        <v>2810866.02</v>
      </c>
      <c r="AO207" s="68">
        <f>51455.41+100609+25988.5</f>
        <v>178052.91</v>
      </c>
      <c r="AP207" s="68"/>
      <c r="AQ207" s="68"/>
      <c r="AR207" s="68">
        <f t="shared" si="460"/>
        <v>2915852.91</v>
      </c>
      <c r="AS207" s="68">
        <f t="shared" si="590"/>
        <v>2704678.87</v>
      </c>
      <c r="AT207" s="68">
        <f t="shared" si="591"/>
        <v>2810866.02</v>
      </c>
      <c r="AU207" s="68"/>
      <c r="AV207" s="68"/>
      <c r="AW207" s="68"/>
      <c r="AX207" s="68">
        <f t="shared" si="462"/>
        <v>2915852.91</v>
      </c>
      <c r="AY207" s="68">
        <f t="shared" si="592"/>
        <v>2704678.87</v>
      </c>
      <c r="AZ207" s="68">
        <f t="shared" si="593"/>
        <v>2810866.02</v>
      </c>
    </row>
    <row r="208" spans="1:52" customFormat="1" ht="26.4">
      <c r="A208" s="290"/>
      <c r="B208" s="123" t="s">
        <v>186</v>
      </c>
      <c r="C208" s="35" t="s">
        <v>13</v>
      </c>
      <c r="D208" s="35" t="s">
        <v>7</v>
      </c>
      <c r="E208" s="140" t="s">
        <v>100</v>
      </c>
      <c r="F208" s="35" t="s">
        <v>351</v>
      </c>
      <c r="G208" s="113" t="s">
        <v>32</v>
      </c>
      <c r="H208" s="60">
        <f>H209</f>
        <v>115594.92</v>
      </c>
      <c r="I208" s="60">
        <f t="shared" ref="I208:M208" si="616">I209</f>
        <v>175000</v>
      </c>
      <c r="J208" s="60">
        <f t="shared" si="616"/>
        <v>175000</v>
      </c>
      <c r="K208" s="60">
        <f t="shared" si="616"/>
        <v>0</v>
      </c>
      <c r="L208" s="60">
        <f t="shared" si="616"/>
        <v>0</v>
      </c>
      <c r="M208" s="60">
        <f t="shared" si="616"/>
        <v>0</v>
      </c>
      <c r="N208" s="60">
        <f t="shared" si="340"/>
        <v>115594.92</v>
      </c>
      <c r="O208" s="60">
        <f t="shared" si="341"/>
        <v>175000</v>
      </c>
      <c r="P208" s="60">
        <f t="shared" si="342"/>
        <v>175000</v>
      </c>
      <c r="Q208" s="60">
        <f t="shared" ref="Q208:S208" si="617">Q209</f>
        <v>0</v>
      </c>
      <c r="R208" s="60">
        <f t="shared" si="617"/>
        <v>0</v>
      </c>
      <c r="S208" s="60">
        <f t="shared" si="617"/>
        <v>0</v>
      </c>
      <c r="T208" s="60">
        <f t="shared" si="343"/>
        <v>115594.92</v>
      </c>
      <c r="U208" s="60">
        <f t="shared" si="344"/>
        <v>175000</v>
      </c>
      <c r="V208" s="60">
        <f t="shared" si="345"/>
        <v>175000</v>
      </c>
      <c r="W208" s="60">
        <f t="shared" ref="W208:Y208" si="618">W209</f>
        <v>0</v>
      </c>
      <c r="X208" s="60">
        <f t="shared" si="618"/>
        <v>0</v>
      </c>
      <c r="Y208" s="60">
        <f t="shared" si="618"/>
        <v>0</v>
      </c>
      <c r="Z208" s="60">
        <f t="shared" si="346"/>
        <v>115594.92</v>
      </c>
      <c r="AA208" s="60">
        <f t="shared" si="347"/>
        <v>175000</v>
      </c>
      <c r="AB208" s="60">
        <f t="shared" si="348"/>
        <v>175000</v>
      </c>
      <c r="AC208" s="60">
        <f t="shared" ref="AC208:AE208" si="619">AC209</f>
        <v>0</v>
      </c>
      <c r="AD208" s="60">
        <f t="shared" si="619"/>
        <v>0</v>
      </c>
      <c r="AE208" s="60">
        <f t="shared" si="619"/>
        <v>0</v>
      </c>
      <c r="AF208" s="60">
        <f t="shared" si="434"/>
        <v>115594.92</v>
      </c>
      <c r="AG208" s="60">
        <f t="shared" si="435"/>
        <v>175000</v>
      </c>
      <c r="AH208" s="60">
        <f t="shared" si="436"/>
        <v>175000</v>
      </c>
      <c r="AI208" s="60">
        <f t="shared" ref="AI208:AK208" si="620">AI209</f>
        <v>0</v>
      </c>
      <c r="AJ208" s="60">
        <f t="shared" si="620"/>
        <v>0</v>
      </c>
      <c r="AK208" s="60">
        <f t="shared" si="620"/>
        <v>0</v>
      </c>
      <c r="AL208" s="60">
        <f t="shared" si="587"/>
        <v>115594.92</v>
      </c>
      <c r="AM208" s="60">
        <f t="shared" si="588"/>
        <v>175000</v>
      </c>
      <c r="AN208" s="60">
        <f t="shared" si="589"/>
        <v>175000</v>
      </c>
      <c r="AO208" s="60">
        <f t="shared" ref="AO208:AQ208" si="621">AO209</f>
        <v>-77443.91</v>
      </c>
      <c r="AP208" s="60">
        <f t="shared" si="621"/>
        <v>0</v>
      </c>
      <c r="AQ208" s="60">
        <f t="shared" si="621"/>
        <v>0</v>
      </c>
      <c r="AR208" s="60">
        <f t="shared" si="460"/>
        <v>38151.009999999995</v>
      </c>
      <c r="AS208" s="60">
        <f t="shared" si="590"/>
        <v>175000</v>
      </c>
      <c r="AT208" s="60">
        <f t="shared" si="591"/>
        <v>175000</v>
      </c>
      <c r="AU208" s="60">
        <f t="shared" ref="AU208:AW208" si="622">AU209</f>
        <v>0</v>
      </c>
      <c r="AV208" s="60">
        <f t="shared" si="622"/>
        <v>0</v>
      </c>
      <c r="AW208" s="60">
        <f t="shared" si="622"/>
        <v>0</v>
      </c>
      <c r="AX208" s="60">
        <f t="shared" si="462"/>
        <v>38151.009999999995</v>
      </c>
      <c r="AY208" s="60">
        <f t="shared" si="592"/>
        <v>175000</v>
      </c>
      <c r="AZ208" s="60">
        <f t="shared" si="593"/>
        <v>175000</v>
      </c>
    </row>
    <row r="209" spans="1:52" customFormat="1" ht="26.4">
      <c r="A209" s="291"/>
      <c r="B209" s="71" t="s">
        <v>34</v>
      </c>
      <c r="C209" s="35" t="s">
        <v>13</v>
      </c>
      <c r="D209" s="35" t="s">
        <v>7</v>
      </c>
      <c r="E209" s="140" t="s">
        <v>100</v>
      </c>
      <c r="F209" s="35" t="s">
        <v>351</v>
      </c>
      <c r="G209" s="113" t="s">
        <v>33</v>
      </c>
      <c r="H209" s="68">
        <v>115594.92</v>
      </c>
      <c r="I209" s="68">
        <v>175000</v>
      </c>
      <c r="J209" s="68">
        <v>175000</v>
      </c>
      <c r="K209" s="68"/>
      <c r="L209" s="68"/>
      <c r="M209" s="68"/>
      <c r="N209" s="68">
        <f t="shared" si="340"/>
        <v>115594.92</v>
      </c>
      <c r="O209" s="68">
        <f t="shared" si="341"/>
        <v>175000</v>
      </c>
      <c r="P209" s="68">
        <f t="shared" si="342"/>
        <v>175000</v>
      </c>
      <c r="Q209" s="68"/>
      <c r="R209" s="68"/>
      <c r="S209" s="68"/>
      <c r="T209" s="68">
        <f t="shared" si="343"/>
        <v>115594.92</v>
      </c>
      <c r="U209" s="68">
        <f t="shared" si="344"/>
        <v>175000</v>
      </c>
      <c r="V209" s="68">
        <f t="shared" si="345"/>
        <v>175000</v>
      </c>
      <c r="W209" s="68"/>
      <c r="X209" s="68"/>
      <c r="Y209" s="68"/>
      <c r="Z209" s="68">
        <f t="shared" si="346"/>
        <v>115594.92</v>
      </c>
      <c r="AA209" s="68">
        <f t="shared" si="347"/>
        <v>175000</v>
      </c>
      <c r="AB209" s="68">
        <f t="shared" si="348"/>
        <v>175000</v>
      </c>
      <c r="AC209" s="68"/>
      <c r="AD209" s="68"/>
      <c r="AE209" s="68"/>
      <c r="AF209" s="68">
        <f t="shared" si="434"/>
        <v>115594.92</v>
      </c>
      <c r="AG209" s="68">
        <f t="shared" si="435"/>
        <v>175000</v>
      </c>
      <c r="AH209" s="68">
        <f t="shared" si="436"/>
        <v>175000</v>
      </c>
      <c r="AI209" s="68"/>
      <c r="AJ209" s="68"/>
      <c r="AK209" s="68"/>
      <c r="AL209" s="68">
        <f t="shared" si="587"/>
        <v>115594.92</v>
      </c>
      <c r="AM209" s="68">
        <f t="shared" si="588"/>
        <v>175000</v>
      </c>
      <c r="AN209" s="68">
        <f t="shared" si="589"/>
        <v>175000</v>
      </c>
      <c r="AO209" s="68">
        <v>-77443.91</v>
      </c>
      <c r="AP209" s="68"/>
      <c r="AQ209" s="68"/>
      <c r="AR209" s="68">
        <f t="shared" si="460"/>
        <v>38151.009999999995</v>
      </c>
      <c r="AS209" s="68">
        <f t="shared" si="590"/>
        <v>175000</v>
      </c>
      <c r="AT209" s="68">
        <f t="shared" si="591"/>
        <v>175000</v>
      </c>
      <c r="AU209" s="68"/>
      <c r="AV209" s="68"/>
      <c r="AW209" s="68"/>
      <c r="AX209" s="68">
        <f t="shared" si="462"/>
        <v>38151.009999999995</v>
      </c>
      <c r="AY209" s="68">
        <f t="shared" si="592"/>
        <v>175000</v>
      </c>
      <c r="AZ209" s="68">
        <f t="shared" si="593"/>
        <v>175000</v>
      </c>
    </row>
    <row r="210" spans="1:52">
      <c r="A210" s="72"/>
      <c r="B210" s="85"/>
      <c r="C210" s="5"/>
      <c r="D210" s="5"/>
      <c r="E210" s="5"/>
      <c r="F210" s="5"/>
      <c r="G210" s="1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</row>
    <row r="211" spans="1:52" ht="27.6">
      <c r="A211" s="177" t="s">
        <v>10</v>
      </c>
      <c r="B211" s="96" t="s">
        <v>287</v>
      </c>
      <c r="C211" s="7" t="s">
        <v>16</v>
      </c>
      <c r="D211" s="7" t="s">
        <v>21</v>
      </c>
      <c r="E211" s="7" t="s">
        <v>100</v>
      </c>
      <c r="F211" s="7" t="s">
        <v>101</v>
      </c>
      <c r="G211" s="18"/>
      <c r="H211" s="58">
        <f t="shared" ref="H211:M211" si="623">H212+H240+H268+H281</f>
        <v>137283891.71000001</v>
      </c>
      <c r="I211" s="58">
        <f t="shared" si="623"/>
        <v>132060940.11</v>
      </c>
      <c r="J211" s="58">
        <f t="shared" si="623"/>
        <v>131923458.63000001</v>
      </c>
      <c r="K211" s="58">
        <f t="shared" si="623"/>
        <v>8289916.75</v>
      </c>
      <c r="L211" s="58">
        <f t="shared" si="623"/>
        <v>-40106.019999999997</v>
      </c>
      <c r="M211" s="58">
        <f t="shared" si="623"/>
        <v>-18795.18</v>
      </c>
      <c r="N211" s="58">
        <f t="shared" si="340"/>
        <v>145573808.46000001</v>
      </c>
      <c r="O211" s="58">
        <f t="shared" si="341"/>
        <v>132020834.09</v>
      </c>
      <c r="P211" s="58">
        <f t="shared" si="342"/>
        <v>131904663.45</v>
      </c>
      <c r="Q211" s="58">
        <f>Q212+Q240+Q268+Q281</f>
        <v>9936964.0999999996</v>
      </c>
      <c r="R211" s="58">
        <f>R212+R240+R268+R281</f>
        <v>0</v>
      </c>
      <c r="S211" s="58">
        <f>S212+S240+S268+S281</f>
        <v>0</v>
      </c>
      <c r="T211" s="58">
        <f t="shared" ref="T211:T286" si="624">N211+Q211</f>
        <v>155510772.56</v>
      </c>
      <c r="U211" s="58">
        <f t="shared" ref="U211:U286" si="625">O211+R211</f>
        <v>132020834.09</v>
      </c>
      <c r="V211" s="58">
        <f t="shared" ref="V211:V286" si="626">P211+S211</f>
        <v>131904663.45</v>
      </c>
      <c r="W211" s="58">
        <f>W212+W240+W268+W281</f>
        <v>117399.99999999988</v>
      </c>
      <c r="X211" s="58">
        <f>X212+X240+X268+X281</f>
        <v>0</v>
      </c>
      <c r="Y211" s="58">
        <f>Y212+Y240+Y268+Y281</f>
        <v>0</v>
      </c>
      <c r="Z211" s="58">
        <f t="shared" ref="Z211:Z286" si="627">T211+W211</f>
        <v>155628172.56</v>
      </c>
      <c r="AA211" s="58">
        <f t="shared" ref="AA211:AA286" si="628">U211+X211</f>
        <v>132020834.09</v>
      </c>
      <c r="AB211" s="58">
        <f t="shared" ref="AB211:AB286" si="629">V211+Y211</f>
        <v>131904663.45</v>
      </c>
      <c r="AC211" s="58">
        <f>AC212+AC240+AC268+AC281</f>
        <v>-1340727.71</v>
      </c>
      <c r="AD211" s="58">
        <f>AD212+AD240+AD268+AD281</f>
        <v>0</v>
      </c>
      <c r="AE211" s="58">
        <f>AE212+AE240+AE268+AE281</f>
        <v>0</v>
      </c>
      <c r="AF211" s="58">
        <f t="shared" ref="AF211:AF286" si="630">Z211+AC211</f>
        <v>154287444.84999999</v>
      </c>
      <c r="AG211" s="58">
        <f t="shared" ref="AG211:AG286" si="631">AA211+AD211</f>
        <v>132020834.09</v>
      </c>
      <c r="AH211" s="58">
        <f t="shared" ref="AH211:AH286" si="632">AB211+AE211</f>
        <v>131904663.45</v>
      </c>
      <c r="AI211" s="58">
        <f>AI212+AI240+AI268+AI281</f>
        <v>65981</v>
      </c>
      <c r="AJ211" s="58">
        <f>AJ212+AJ240+AJ268+AJ281</f>
        <v>0</v>
      </c>
      <c r="AK211" s="58">
        <f>AK212+AK240+AK268+AK281</f>
        <v>0</v>
      </c>
      <c r="AL211" s="58">
        <f t="shared" ref="AL211:AL286" si="633">AF211+AI211</f>
        <v>154353425.84999999</v>
      </c>
      <c r="AM211" s="58">
        <f t="shared" ref="AM211:AM286" si="634">AG211+AJ211</f>
        <v>132020834.09</v>
      </c>
      <c r="AN211" s="58">
        <f t="shared" ref="AN211:AN286" si="635">AH211+AK211</f>
        <v>131904663.45</v>
      </c>
      <c r="AO211" s="58">
        <f>AO212+AO240+AO268+AO281</f>
        <v>4528165.62</v>
      </c>
      <c r="AP211" s="58">
        <f>AP212+AP240+AP268+AP281</f>
        <v>0</v>
      </c>
      <c r="AQ211" s="58">
        <f>AQ212+AQ240+AQ268+AQ281</f>
        <v>0</v>
      </c>
      <c r="AR211" s="58">
        <f t="shared" ref="AR211:AR286" si="636">AL211+AO211</f>
        <v>158881591.47</v>
      </c>
      <c r="AS211" s="58">
        <f t="shared" ref="AS211:AS286" si="637">AM211+AP211</f>
        <v>132020834.09</v>
      </c>
      <c r="AT211" s="58">
        <f t="shared" ref="AT211:AT286" si="638">AN211+AQ211</f>
        <v>131904663.45</v>
      </c>
      <c r="AU211" s="58">
        <f>AU212+AU240+AU268+AU281</f>
        <v>409999.99999999977</v>
      </c>
      <c r="AV211" s="58">
        <f>AV212+AV240+AV268+AV281</f>
        <v>0</v>
      </c>
      <c r="AW211" s="58">
        <f>AW212+AW240+AW268+AW281</f>
        <v>0</v>
      </c>
      <c r="AX211" s="58">
        <f t="shared" ref="AX211:AX286" si="639">AR211+AU211</f>
        <v>159291591.47</v>
      </c>
      <c r="AY211" s="58">
        <f t="shared" ref="AY211:AY286" si="640">AS211+AV211</f>
        <v>132020834.09</v>
      </c>
      <c r="AZ211" s="58">
        <f t="shared" ref="AZ211:AZ286" si="641">AT211+AW211</f>
        <v>131904663.45</v>
      </c>
    </row>
    <row r="212" spans="1:52" ht="39.6">
      <c r="A212" s="175" t="s">
        <v>79</v>
      </c>
      <c r="B212" s="81" t="s">
        <v>77</v>
      </c>
      <c r="C212" s="6" t="s">
        <v>16</v>
      </c>
      <c r="D212" s="6" t="s">
        <v>3</v>
      </c>
      <c r="E212" s="6" t="s">
        <v>100</v>
      </c>
      <c r="F212" s="6" t="s">
        <v>101</v>
      </c>
      <c r="G212" s="18"/>
      <c r="H212" s="58">
        <f>H219+H222+H225+H234+H228+H216</f>
        <v>76313477</v>
      </c>
      <c r="I212" s="58">
        <f>I219+I222+I225+I234+I228+I216</f>
        <v>71427991.379999995</v>
      </c>
      <c r="J212" s="58">
        <f>J219+J222+J225+J234+J228+J216</f>
        <v>71222926.019999996</v>
      </c>
      <c r="K212" s="58">
        <f>K219+K222+K225+K234+K228+K216+K237</f>
        <v>5250000</v>
      </c>
      <c r="L212" s="58">
        <f>L219+L222+L225+L234+L228+L216+L237</f>
        <v>0</v>
      </c>
      <c r="M212" s="58">
        <f>M219+M222+M225+M234+M228+M216+M237</f>
        <v>0</v>
      </c>
      <c r="N212" s="58">
        <f t="shared" si="340"/>
        <v>81563477</v>
      </c>
      <c r="O212" s="58">
        <f t="shared" si="341"/>
        <v>71427991.379999995</v>
      </c>
      <c r="P212" s="58">
        <f t="shared" si="342"/>
        <v>71222926.019999996</v>
      </c>
      <c r="Q212" s="58">
        <f>Q219+Q222+Q225+Q234+Q228+Q216+Q237+Q231</f>
        <v>-2360000</v>
      </c>
      <c r="R212" s="58">
        <f t="shared" ref="R212:S212" si="642">R219+R222+R225+R234+R228+R216+R237+R231</f>
        <v>0</v>
      </c>
      <c r="S212" s="58">
        <f t="shared" si="642"/>
        <v>0</v>
      </c>
      <c r="T212" s="58">
        <f t="shared" si="624"/>
        <v>79203477</v>
      </c>
      <c r="U212" s="58">
        <f t="shared" si="625"/>
        <v>71427991.379999995</v>
      </c>
      <c r="V212" s="58">
        <f t="shared" si="626"/>
        <v>71222926.019999996</v>
      </c>
      <c r="W212" s="58">
        <f>W219+W222+W225+W234+W228+W216+W237+W231</f>
        <v>1126824.42</v>
      </c>
      <c r="X212" s="58">
        <f t="shared" ref="X212:Y212" si="643">X219+X222+X225+X234+X228+X216+X237+X231</f>
        <v>0</v>
      </c>
      <c r="Y212" s="58">
        <f t="shared" si="643"/>
        <v>0</v>
      </c>
      <c r="Z212" s="58">
        <f t="shared" si="627"/>
        <v>80330301.420000002</v>
      </c>
      <c r="AA212" s="58">
        <f t="shared" si="628"/>
        <v>71427991.379999995</v>
      </c>
      <c r="AB212" s="58">
        <f t="shared" si="629"/>
        <v>71222926.019999996</v>
      </c>
      <c r="AC212" s="58">
        <f>AC219+AC222+AC225+AC234+AC228+AC216+AC237+AC231</f>
        <v>-1330000</v>
      </c>
      <c r="AD212" s="58">
        <f t="shared" ref="AD212:AE212" si="644">AD219+AD222+AD225+AD234+AD228+AD216+AD237+AD231</f>
        <v>0</v>
      </c>
      <c r="AE212" s="58">
        <f t="shared" si="644"/>
        <v>0</v>
      </c>
      <c r="AF212" s="58">
        <f t="shared" si="630"/>
        <v>79000301.420000002</v>
      </c>
      <c r="AG212" s="58">
        <f t="shared" si="631"/>
        <v>71427991.379999995</v>
      </c>
      <c r="AH212" s="58">
        <f t="shared" si="632"/>
        <v>71222926.019999996</v>
      </c>
      <c r="AI212" s="58">
        <f>AI219+AI222+AI225+AI234+AI228+AI216+AI237+AI231+AI213</f>
        <v>100000</v>
      </c>
      <c r="AJ212" s="58">
        <f t="shared" ref="AJ212:AK212" si="645">AJ219+AJ222+AJ225+AJ234+AJ228+AJ216+AJ237+AJ231</f>
        <v>0</v>
      </c>
      <c r="AK212" s="58">
        <f t="shared" si="645"/>
        <v>0</v>
      </c>
      <c r="AL212" s="58">
        <f t="shared" si="633"/>
        <v>79100301.420000002</v>
      </c>
      <c r="AM212" s="58">
        <f t="shared" si="634"/>
        <v>71427991.379999995</v>
      </c>
      <c r="AN212" s="58">
        <f t="shared" si="635"/>
        <v>71222926.019999996</v>
      </c>
      <c r="AO212" s="58">
        <f>AO219+AO222+AO225+AO234+AO228+AO216+AO237+AO231+AO213</f>
        <v>3356165.62</v>
      </c>
      <c r="AP212" s="58">
        <f t="shared" ref="AP212:AQ212" si="646">AP219+AP222+AP225+AP234+AP228+AP216+AP237+AP231</f>
        <v>0</v>
      </c>
      <c r="AQ212" s="58">
        <f t="shared" si="646"/>
        <v>0</v>
      </c>
      <c r="AR212" s="58">
        <f t="shared" si="636"/>
        <v>82456467.040000007</v>
      </c>
      <c r="AS212" s="58">
        <f t="shared" si="637"/>
        <v>71427991.379999995</v>
      </c>
      <c r="AT212" s="58">
        <f t="shared" si="638"/>
        <v>71222926.019999996</v>
      </c>
      <c r="AU212" s="58">
        <f>AU219+AU222+AU225+AU234+AU228+AU216+AU237+AU231+AU213</f>
        <v>2579830.09</v>
      </c>
      <c r="AV212" s="58">
        <f t="shared" ref="AV212:AW212" si="647">AV219+AV222+AV225+AV234+AV228+AV216+AV237+AV231</f>
        <v>0</v>
      </c>
      <c r="AW212" s="58">
        <f t="shared" si="647"/>
        <v>0</v>
      </c>
      <c r="AX212" s="58">
        <f t="shared" si="639"/>
        <v>85036297.13000001</v>
      </c>
      <c r="AY212" s="58">
        <f t="shared" si="640"/>
        <v>71427991.379999995</v>
      </c>
      <c r="AZ212" s="58">
        <f t="shared" si="641"/>
        <v>71222926.019999996</v>
      </c>
    </row>
    <row r="213" spans="1:52">
      <c r="A213" s="264"/>
      <c r="B213" s="82" t="s">
        <v>253</v>
      </c>
      <c r="C213" s="39" t="s">
        <v>16</v>
      </c>
      <c r="D213" s="39" t="s">
        <v>3</v>
      </c>
      <c r="E213" s="39" t="s">
        <v>100</v>
      </c>
      <c r="F213" s="225" t="s">
        <v>126</v>
      </c>
      <c r="G213" s="3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64">
        <f>AI214</f>
        <v>50000</v>
      </c>
      <c r="AJ213" s="64"/>
      <c r="AK213" s="64"/>
      <c r="AL213" s="64">
        <f t="shared" si="633"/>
        <v>50000</v>
      </c>
      <c r="AM213" s="64">
        <f t="shared" si="634"/>
        <v>0</v>
      </c>
      <c r="AN213" s="64">
        <f t="shared" si="635"/>
        <v>0</v>
      </c>
      <c r="AO213" s="64">
        <f>AO214</f>
        <v>0</v>
      </c>
      <c r="AP213" s="64"/>
      <c r="AQ213" s="64"/>
      <c r="AR213" s="64">
        <f t="shared" si="636"/>
        <v>50000</v>
      </c>
      <c r="AS213" s="64">
        <f t="shared" si="637"/>
        <v>0</v>
      </c>
      <c r="AT213" s="64">
        <f t="shared" si="638"/>
        <v>0</v>
      </c>
      <c r="AU213" s="64">
        <f>AU214</f>
        <v>0</v>
      </c>
      <c r="AV213" s="64"/>
      <c r="AW213" s="64"/>
      <c r="AX213" s="64">
        <f t="shared" si="639"/>
        <v>50000</v>
      </c>
      <c r="AY213" s="64">
        <f t="shared" si="640"/>
        <v>0</v>
      </c>
      <c r="AZ213" s="64">
        <f t="shared" si="641"/>
        <v>0</v>
      </c>
    </row>
    <row r="214" spans="1:52" ht="26.4">
      <c r="A214" s="266"/>
      <c r="B214" s="74" t="s">
        <v>41</v>
      </c>
      <c r="C214" s="39" t="s">
        <v>16</v>
      </c>
      <c r="D214" s="39" t="s">
        <v>3</v>
      </c>
      <c r="E214" s="39" t="s">
        <v>100</v>
      </c>
      <c r="F214" s="225" t="s">
        <v>126</v>
      </c>
      <c r="G214" s="226" t="s">
        <v>39</v>
      </c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  <c r="AD214" s="58"/>
      <c r="AE214" s="58"/>
      <c r="AF214" s="58"/>
      <c r="AG214" s="58"/>
      <c r="AH214" s="58"/>
      <c r="AI214" s="64">
        <f>AI215</f>
        <v>50000</v>
      </c>
      <c r="AJ214" s="64"/>
      <c r="AK214" s="64"/>
      <c r="AL214" s="64">
        <f t="shared" si="633"/>
        <v>50000</v>
      </c>
      <c r="AM214" s="64">
        <f t="shared" si="634"/>
        <v>0</v>
      </c>
      <c r="AN214" s="64">
        <f t="shared" si="635"/>
        <v>0</v>
      </c>
      <c r="AO214" s="64">
        <f>AO215</f>
        <v>0</v>
      </c>
      <c r="AP214" s="64"/>
      <c r="AQ214" s="64"/>
      <c r="AR214" s="64">
        <f t="shared" si="636"/>
        <v>50000</v>
      </c>
      <c r="AS214" s="64">
        <f t="shared" si="637"/>
        <v>0</v>
      </c>
      <c r="AT214" s="64">
        <f t="shared" si="638"/>
        <v>0</v>
      </c>
      <c r="AU214" s="64">
        <f>AU215</f>
        <v>0</v>
      </c>
      <c r="AV214" s="64"/>
      <c r="AW214" s="64"/>
      <c r="AX214" s="64">
        <f t="shared" si="639"/>
        <v>50000</v>
      </c>
      <c r="AY214" s="64">
        <f t="shared" si="640"/>
        <v>0</v>
      </c>
      <c r="AZ214" s="64">
        <f t="shared" si="641"/>
        <v>0</v>
      </c>
    </row>
    <row r="215" spans="1:52">
      <c r="A215" s="266"/>
      <c r="B215" s="102" t="s">
        <v>42</v>
      </c>
      <c r="C215" s="39" t="s">
        <v>16</v>
      </c>
      <c r="D215" s="39" t="s">
        <v>3</v>
      </c>
      <c r="E215" s="39" t="s">
        <v>100</v>
      </c>
      <c r="F215" s="225" t="s">
        <v>126</v>
      </c>
      <c r="G215" s="226" t="s">
        <v>40</v>
      </c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215">
        <v>50000</v>
      </c>
      <c r="AJ215" s="64"/>
      <c r="AK215" s="64"/>
      <c r="AL215" s="64">
        <f t="shared" si="633"/>
        <v>50000</v>
      </c>
      <c r="AM215" s="64">
        <f t="shared" si="634"/>
        <v>0</v>
      </c>
      <c r="AN215" s="64">
        <f t="shared" si="635"/>
        <v>0</v>
      </c>
      <c r="AO215" s="215"/>
      <c r="AP215" s="64"/>
      <c r="AQ215" s="64"/>
      <c r="AR215" s="64">
        <f t="shared" si="636"/>
        <v>50000</v>
      </c>
      <c r="AS215" s="64">
        <f t="shared" si="637"/>
        <v>0</v>
      </c>
      <c r="AT215" s="64">
        <f t="shared" si="638"/>
        <v>0</v>
      </c>
      <c r="AU215" s="215"/>
      <c r="AV215" s="64"/>
      <c r="AW215" s="64"/>
      <c r="AX215" s="64">
        <f t="shared" si="639"/>
        <v>50000</v>
      </c>
      <c r="AY215" s="64">
        <f t="shared" si="640"/>
        <v>0</v>
      </c>
      <c r="AZ215" s="64">
        <f t="shared" si="641"/>
        <v>0</v>
      </c>
    </row>
    <row r="216" spans="1:52" ht="26.4">
      <c r="A216" s="266"/>
      <c r="B216" s="82" t="s">
        <v>213</v>
      </c>
      <c r="C216" s="5" t="s">
        <v>16</v>
      </c>
      <c r="D216" s="5" t="s">
        <v>3</v>
      </c>
      <c r="E216" s="5" t="s">
        <v>100</v>
      </c>
      <c r="F216" s="73" t="s">
        <v>163</v>
      </c>
      <c r="G216" s="17"/>
      <c r="H216" s="64">
        <f>H217</f>
        <v>3000000</v>
      </c>
      <c r="I216" s="64">
        <f t="shared" ref="I216:M216" si="648">I217</f>
        <v>500000</v>
      </c>
      <c r="J216" s="64">
        <f t="shared" si="648"/>
        <v>0</v>
      </c>
      <c r="K216" s="64">
        <f t="shared" si="648"/>
        <v>3000000</v>
      </c>
      <c r="L216" s="64">
        <f t="shared" si="648"/>
        <v>0</v>
      </c>
      <c r="M216" s="64">
        <f t="shared" si="648"/>
        <v>0</v>
      </c>
      <c r="N216" s="64">
        <f t="shared" si="340"/>
        <v>6000000</v>
      </c>
      <c r="O216" s="64">
        <f t="shared" si="341"/>
        <v>500000</v>
      </c>
      <c r="P216" s="64">
        <f t="shared" si="342"/>
        <v>0</v>
      </c>
      <c r="Q216" s="64">
        <f t="shared" ref="Q216:S217" si="649">Q217</f>
        <v>0</v>
      </c>
      <c r="R216" s="64">
        <f t="shared" si="649"/>
        <v>0</v>
      </c>
      <c r="S216" s="64">
        <f t="shared" si="649"/>
        <v>0</v>
      </c>
      <c r="T216" s="64">
        <f t="shared" si="624"/>
        <v>6000000</v>
      </c>
      <c r="U216" s="64">
        <f t="shared" si="625"/>
        <v>500000</v>
      </c>
      <c r="V216" s="64">
        <f t="shared" si="626"/>
        <v>0</v>
      </c>
      <c r="W216" s="64">
        <f t="shared" ref="W216:Y217" si="650">W217</f>
        <v>1009424.42</v>
      </c>
      <c r="X216" s="64">
        <f t="shared" si="650"/>
        <v>0</v>
      </c>
      <c r="Y216" s="64">
        <f t="shared" si="650"/>
        <v>0</v>
      </c>
      <c r="Z216" s="64">
        <f t="shared" si="627"/>
        <v>7009424.4199999999</v>
      </c>
      <c r="AA216" s="64">
        <f t="shared" si="628"/>
        <v>500000</v>
      </c>
      <c r="AB216" s="64">
        <f t="shared" si="629"/>
        <v>0</v>
      </c>
      <c r="AC216" s="64">
        <f t="shared" ref="AC216:AE217" si="651">AC217</f>
        <v>0</v>
      </c>
      <c r="AD216" s="64">
        <f t="shared" si="651"/>
        <v>0</v>
      </c>
      <c r="AE216" s="64">
        <f t="shared" si="651"/>
        <v>0</v>
      </c>
      <c r="AF216" s="64">
        <f t="shared" si="630"/>
        <v>7009424.4199999999</v>
      </c>
      <c r="AG216" s="64">
        <f t="shared" si="631"/>
        <v>500000</v>
      </c>
      <c r="AH216" s="64">
        <f t="shared" si="632"/>
        <v>0</v>
      </c>
      <c r="AI216" s="64">
        <f t="shared" ref="AI216:AK217" si="652">AI217</f>
        <v>0</v>
      </c>
      <c r="AJ216" s="64">
        <f t="shared" si="652"/>
        <v>0</v>
      </c>
      <c r="AK216" s="64">
        <f t="shared" si="652"/>
        <v>0</v>
      </c>
      <c r="AL216" s="64">
        <f t="shared" si="633"/>
        <v>7009424.4199999999</v>
      </c>
      <c r="AM216" s="64">
        <f t="shared" si="634"/>
        <v>500000</v>
      </c>
      <c r="AN216" s="64">
        <f t="shared" si="635"/>
        <v>0</v>
      </c>
      <c r="AO216" s="64">
        <f t="shared" ref="AO216:AQ217" si="653">AO217</f>
        <v>0</v>
      </c>
      <c r="AP216" s="64">
        <f t="shared" si="653"/>
        <v>0</v>
      </c>
      <c r="AQ216" s="64">
        <f t="shared" si="653"/>
        <v>0</v>
      </c>
      <c r="AR216" s="64">
        <f t="shared" si="636"/>
        <v>7009424.4199999999</v>
      </c>
      <c r="AS216" s="64">
        <f t="shared" si="637"/>
        <v>500000</v>
      </c>
      <c r="AT216" s="64">
        <f t="shared" si="638"/>
        <v>0</v>
      </c>
      <c r="AU216" s="64">
        <f t="shared" ref="AU216:AW217" si="654">AU217</f>
        <v>423277.78</v>
      </c>
      <c r="AV216" s="64">
        <f t="shared" si="654"/>
        <v>0</v>
      </c>
      <c r="AW216" s="64">
        <f t="shared" si="654"/>
        <v>0</v>
      </c>
      <c r="AX216" s="64">
        <f t="shared" si="639"/>
        <v>7432702.2000000002</v>
      </c>
      <c r="AY216" s="64">
        <f t="shared" si="640"/>
        <v>500000</v>
      </c>
      <c r="AZ216" s="64">
        <f t="shared" si="641"/>
        <v>0</v>
      </c>
    </row>
    <row r="217" spans="1:52" ht="26.4">
      <c r="A217" s="266"/>
      <c r="B217" s="74" t="s">
        <v>41</v>
      </c>
      <c r="C217" s="5" t="s">
        <v>16</v>
      </c>
      <c r="D217" s="5" t="s">
        <v>3</v>
      </c>
      <c r="E217" s="5" t="s">
        <v>100</v>
      </c>
      <c r="F217" s="73" t="s">
        <v>163</v>
      </c>
      <c r="G217" s="17" t="s">
        <v>39</v>
      </c>
      <c r="H217" s="64">
        <f>H218</f>
        <v>3000000</v>
      </c>
      <c r="I217" s="64">
        <f t="shared" ref="I217:M217" si="655">I218</f>
        <v>500000</v>
      </c>
      <c r="J217" s="64">
        <f t="shared" si="655"/>
        <v>0</v>
      </c>
      <c r="K217" s="64">
        <f t="shared" si="655"/>
        <v>3000000</v>
      </c>
      <c r="L217" s="64">
        <f t="shared" si="655"/>
        <v>0</v>
      </c>
      <c r="M217" s="64">
        <f t="shared" si="655"/>
        <v>0</v>
      </c>
      <c r="N217" s="64">
        <f t="shared" si="340"/>
        <v>6000000</v>
      </c>
      <c r="O217" s="64">
        <f t="shared" si="341"/>
        <v>500000</v>
      </c>
      <c r="P217" s="64">
        <f t="shared" si="342"/>
        <v>0</v>
      </c>
      <c r="Q217" s="64">
        <f t="shared" si="649"/>
        <v>0</v>
      </c>
      <c r="R217" s="64">
        <f t="shared" si="649"/>
        <v>0</v>
      </c>
      <c r="S217" s="64">
        <f t="shared" si="649"/>
        <v>0</v>
      </c>
      <c r="T217" s="64">
        <f t="shared" si="624"/>
        <v>6000000</v>
      </c>
      <c r="U217" s="64">
        <f t="shared" si="625"/>
        <v>500000</v>
      </c>
      <c r="V217" s="64">
        <f t="shared" si="626"/>
        <v>0</v>
      </c>
      <c r="W217" s="64">
        <f t="shared" si="650"/>
        <v>1009424.42</v>
      </c>
      <c r="X217" s="64">
        <f t="shared" si="650"/>
        <v>0</v>
      </c>
      <c r="Y217" s="64">
        <f t="shared" si="650"/>
        <v>0</v>
      </c>
      <c r="Z217" s="64">
        <f t="shared" si="627"/>
        <v>7009424.4199999999</v>
      </c>
      <c r="AA217" s="64">
        <f t="shared" si="628"/>
        <v>500000</v>
      </c>
      <c r="AB217" s="64">
        <f t="shared" si="629"/>
        <v>0</v>
      </c>
      <c r="AC217" s="64">
        <f t="shared" si="651"/>
        <v>0</v>
      </c>
      <c r="AD217" s="64">
        <f t="shared" si="651"/>
        <v>0</v>
      </c>
      <c r="AE217" s="64">
        <f t="shared" si="651"/>
        <v>0</v>
      </c>
      <c r="AF217" s="64">
        <f t="shared" si="630"/>
        <v>7009424.4199999999</v>
      </c>
      <c r="AG217" s="64">
        <f t="shared" si="631"/>
        <v>500000</v>
      </c>
      <c r="AH217" s="64">
        <f t="shared" si="632"/>
        <v>0</v>
      </c>
      <c r="AI217" s="64">
        <f t="shared" si="652"/>
        <v>0</v>
      </c>
      <c r="AJ217" s="64">
        <f t="shared" si="652"/>
        <v>0</v>
      </c>
      <c r="AK217" s="64">
        <f t="shared" si="652"/>
        <v>0</v>
      </c>
      <c r="AL217" s="64">
        <f t="shared" si="633"/>
        <v>7009424.4199999999</v>
      </c>
      <c r="AM217" s="64">
        <f t="shared" si="634"/>
        <v>500000</v>
      </c>
      <c r="AN217" s="64">
        <f t="shared" si="635"/>
        <v>0</v>
      </c>
      <c r="AO217" s="64">
        <f t="shared" si="653"/>
        <v>0</v>
      </c>
      <c r="AP217" s="64">
        <f t="shared" si="653"/>
        <v>0</v>
      </c>
      <c r="AQ217" s="64">
        <f t="shared" si="653"/>
        <v>0</v>
      </c>
      <c r="AR217" s="64">
        <f t="shared" si="636"/>
        <v>7009424.4199999999</v>
      </c>
      <c r="AS217" s="64">
        <f t="shared" si="637"/>
        <v>500000</v>
      </c>
      <c r="AT217" s="64">
        <f t="shared" si="638"/>
        <v>0</v>
      </c>
      <c r="AU217" s="64">
        <f t="shared" si="654"/>
        <v>423277.78</v>
      </c>
      <c r="AV217" s="64">
        <f t="shared" si="654"/>
        <v>0</v>
      </c>
      <c r="AW217" s="64">
        <f t="shared" si="654"/>
        <v>0</v>
      </c>
      <c r="AX217" s="64">
        <f t="shared" si="639"/>
        <v>7432702.2000000002</v>
      </c>
      <c r="AY217" s="64">
        <f t="shared" si="640"/>
        <v>500000</v>
      </c>
      <c r="AZ217" s="64">
        <f t="shared" si="641"/>
        <v>0</v>
      </c>
    </row>
    <row r="218" spans="1:52">
      <c r="A218" s="266"/>
      <c r="B218" s="102" t="s">
        <v>42</v>
      </c>
      <c r="C218" s="5" t="s">
        <v>16</v>
      </c>
      <c r="D218" s="5" t="s">
        <v>3</v>
      </c>
      <c r="E218" s="5" t="s">
        <v>100</v>
      </c>
      <c r="F218" s="73" t="s">
        <v>163</v>
      </c>
      <c r="G218" s="17" t="s">
        <v>40</v>
      </c>
      <c r="H218" s="61">
        <v>3000000</v>
      </c>
      <c r="I218" s="61">
        <v>500000</v>
      </c>
      <c r="J218" s="61"/>
      <c r="K218" s="61">
        <v>3000000</v>
      </c>
      <c r="L218" s="61"/>
      <c r="M218" s="61"/>
      <c r="N218" s="61">
        <f t="shared" si="340"/>
        <v>6000000</v>
      </c>
      <c r="O218" s="61">
        <f t="shared" si="341"/>
        <v>500000</v>
      </c>
      <c r="P218" s="61">
        <f t="shared" si="342"/>
        <v>0</v>
      </c>
      <c r="Q218" s="61"/>
      <c r="R218" s="61"/>
      <c r="S218" s="61"/>
      <c r="T218" s="61">
        <f t="shared" si="624"/>
        <v>6000000</v>
      </c>
      <c r="U218" s="61">
        <f t="shared" si="625"/>
        <v>500000</v>
      </c>
      <c r="V218" s="61">
        <f t="shared" si="626"/>
        <v>0</v>
      </c>
      <c r="W218" s="61">
        <v>1009424.42</v>
      </c>
      <c r="X218" s="61"/>
      <c r="Y218" s="61"/>
      <c r="Z218" s="61">
        <f t="shared" si="627"/>
        <v>7009424.4199999999</v>
      </c>
      <c r="AA218" s="61">
        <f t="shared" si="628"/>
        <v>500000</v>
      </c>
      <c r="AB218" s="61">
        <f t="shared" si="629"/>
        <v>0</v>
      </c>
      <c r="AC218" s="61"/>
      <c r="AD218" s="61"/>
      <c r="AE218" s="61"/>
      <c r="AF218" s="61">
        <f t="shared" si="630"/>
        <v>7009424.4199999999</v>
      </c>
      <c r="AG218" s="61">
        <f t="shared" si="631"/>
        <v>500000</v>
      </c>
      <c r="AH218" s="61">
        <f t="shared" si="632"/>
        <v>0</v>
      </c>
      <c r="AI218" s="61"/>
      <c r="AJ218" s="61"/>
      <c r="AK218" s="61"/>
      <c r="AL218" s="61">
        <f t="shared" si="633"/>
        <v>7009424.4199999999</v>
      </c>
      <c r="AM218" s="61">
        <f t="shared" si="634"/>
        <v>500000</v>
      </c>
      <c r="AN218" s="61">
        <f t="shared" si="635"/>
        <v>0</v>
      </c>
      <c r="AO218" s="61"/>
      <c r="AP218" s="61"/>
      <c r="AQ218" s="61"/>
      <c r="AR218" s="61">
        <f t="shared" si="636"/>
        <v>7009424.4199999999</v>
      </c>
      <c r="AS218" s="61">
        <f t="shared" si="637"/>
        <v>500000</v>
      </c>
      <c r="AT218" s="61">
        <f t="shared" si="638"/>
        <v>0</v>
      </c>
      <c r="AU218" s="61">
        <v>423277.78</v>
      </c>
      <c r="AV218" s="61"/>
      <c r="AW218" s="61"/>
      <c r="AX218" s="61">
        <f t="shared" si="639"/>
        <v>7432702.2000000002</v>
      </c>
      <c r="AY218" s="61">
        <f t="shared" si="640"/>
        <v>500000</v>
      </c>
      <c r="AZ218" s="61">
        <f t="shared" si="641"/>
        <v>0</v>
      </c>
    </row>
    <row r="219" spans="1:52">
      <c r="A219" s="266"/>
      <c r="B219" s="56" t="s">
        <v>218</v>
      </c>
      <c r="C219" s="5" t="s">
        <v>16</v>
      </c>
      <c r="D219" s="5" t="s">
        <v>3</v>
      </c>
      <c r="E219" s="5" t="s">
        <v>100</v>
      </c>
      <c r="F219" s="5" t="s">
        <v>109</v>
      </c>
      <c r="G219" s="17"/>
      <c r="H219" s="57">
        <f>H220</f>
        <v>630000</v>
      </c>
      <c r="I219" s="57">
        <f t="shared" ref="I219:M220" si="656">I220</f>
        <v>630000</v>
      </c>
      <c r="J219" s="57">
        <f t="shared" si="656"/>
        <v>630000</v>
      </c>
      <c r="K219" s="57">
        <f t="shared" si="656"/>
        <v>0</v>
      </c>
      <c r="L219" s="57">
        <f t="shared" si="656"/>
        <v>0</v>
      </c>
      <c r="M219" s="57">
        <f t="shared" si="656"/>
        <v>0</v>
      </c>
      <c r="N219" s="57">
        <f t="shared" si="340"/>
        <v>630000</v>
      </c>
      <c r="O219" s="57">
        <f t="shared" si="341"/>
        <v>630000</v>
      </c>
      <c r="P219" s="57">
        <f t="shared" si="342"/>
        <v>630000</v>
      </c>
      <c r="Q219" s="57">
        <f t="shared" ref="Q219:S220" si="657">Q220</f>
        <v>0</v>
      </c>
      <c r="R219" s="57">
        <f t="shared" si="657"/>
        <v>0</v>
      </c>
      <c r="S219" s="57">
        <f t="shared" si="657"/>
        <v>0</v>
      </c>
      <c r="T219" s="57">
        <f t="shared" si="624"/>
        <v>630000</v>
      </c>
      <c r="U219" s="57">
        <f t="shared" si="625"/>
        <v>630000</v>
      </c>
      <c r="V219" s="57">
        <f t="shared" si="626"/>
        <v>630000</v>
      </c>
      <c r="W219" s="57">
        <f t="shared" ref="W219:Y220" si="658">W220</f>
        <v>0</v>
      </c>
      <c r="X219" s="57">
        <f t="shared" si="658"/>
        <v>0</v>
      </c>
      <c r="Y219" s="57">
        <f t="shared" si="658"/>
        <v>0</v>
      </c>
      <c r="Z219" s="57">
        <f t="shared" si="627"/>
        <v>630000</v>
      </c>
      <c r="AA219" s="57">
        <f t="shared" si="628"/>
        <v>630000</v>
      </c>
      <c r="AB219" s="57">
        <f t="shared" si="629"/>
        <v>630000</v>
      </c>
      <c r="AC219" s="57">
        <f t="shared" ref="AC219:AE220" si="659">AC220</f>
        <v>0</v>
      </c>
      <c r="AD219" s="57">
        <f t="shared" si="659"/>
        <v>0</v>
      </c>
      <c r="AE219" s="57">
        <f t="shared" si="659"/>
        <v>0</v>
      </c>
      <c r="AF219" s="57">
        <f t="shared" si="630"/>
        <v>630000</v>
      </c>
      <c r="AG219" s="57">
        <f t="shared" si="631"/>
        <v>630000</v>
      </c>
      <c r="AH219" s="57">
        <f t="shared" si="632"/>
        <v>630000</v>
      </c>
      <c r="AI219" s="57">
        <f t="shared" ref="AI219:AK220" si="660">AI220</f>
        <v>80000</v>
      </c>
      <c r="AJ219" s="57">
        <f t="shared" si="660"/>
        <v>0</v>
      </c>
      <c r="AK219" s="57">
        <f t="shared" si="660"/>
        <v>0</v>
      </c>
      <c r="AL219" s="57">
        <f t="shared" si="633"/>
        <v>710000</v>
      </c>
      <c r="AM219" s="57">
        <f t="shared" si="634"/>
        <v>630000</v>
      </c>
      <c r="AN219" s="57">
        <f t="shared" si="635"/>
        <v>630000</v>
      </c>
      <c r="AO219" s="57">
        <f t="shared" ref="AO219:AQ220" si="661">AO220</f>
        <v>0</v>
      </c>
      <c r="AP219" s="57">
        <f t="shared" si="661"/>
        <v>0</v>
      </c>
      <c r="AQ219" s="57">
        <f t="shared" si="661"/>
        <v>0</v>
      </c>
      <c r="AR219" s="57">
        <f t="shared" si="636"/>
        <v>710000</v>
      </c>
      <c r="AS219" s="57">
        <f t="shared" si="637"/>
        <v>630000</v>
      </c>
      <c r="AT219" s="57">
        <f t="shared" si="638"/>
        <v>630000</v>
      </c>
      <c r="AU219" s="57">
        <f t="shared" ref="AU219:AW220" si="662">AU220</f>
        <v>0</v>
      </c>
      <c r="AV219" s="57">
        <f t="shared" si="662"/>
        <v>0</v>
      </c>
      <c r="AW219" s="57">
        <f t="shared" si="662"/>
        <v>0</v>
      </c>
      <c r="AX219" s="57">
        <f t="shared" si="639"/>
        <v>710000</v>
      </c>
      <c r="AY219" s="57">
        <f t="shared" si="640"/>
        <v>630000</v>
      </c>
      <c r="AZ219" s="57">
        <f t="shared" si="641"/>
        <v>630000</v>
      </c>
    </row>
    <row r="220" spans="1:52" ht="26.4">
      <c r="A220" s="266"/>
      <c r="B220" s="27" t="s">
        <v>41</v>
      </c>
      <c r="C220" s="5" t="s">
        <v>16</v>
      </c>
      <c r="D220" s="5" t="s">
        <v>3</v>
      </c>
      <c r="E220" s="5" t="s">
        <v>100</v>
      </c>
      <c r="F220" s="5" t="s">
        <v>109</v>
      </c>
      <c r="G220" s="17" t="s">
        <v>39</v>
      </c>
      <c r="H220" s="57">
        <f>H221</f>
        <v>630000</v>
      </c>
      <c r="I220" s="57">
        <f t="shared" si="656"/>
        <v>630000</v>
      </c>
      <c r="J220" s="57">
        <f t="shared" si="656"/>
        <v>630000</v>
      </c>
      <c r="K220" s="57">
        <f t="shared" si="656"/>
        <v>0</v>
      </c>
      <c r="L220" s="57">
        <f t="shared" si="656"/>
        <v>0</v>
      </c>
      <c r="M220" s="57">
        <f t="shared" si="656"/>
        <v>0</v>
      </c>
      <c r="N220" s="57">
        <f t="shared" si="340"/>
        <v>630000</v>
      </c>
      <c r="O220" s="57">
        <f t="shared" si="341"/>
        <v>630000</v>
      </c>
      <c r="P220" s="57">
        <f t="shared" si="342"/>
        <v>630000</v>
      </c>
      <c r="Q220" s="57">
        <f t="shared" si="657"/>
        <v>0</v>
      </c>
      <c r="R220" s="57">
        <f t="shared" si="657"/>
        <v>0</v>
      </c>
      <c r="S220" s="57">
        <f t="shared" si="657"/>
        <v>0</v>
      </c>
      <c r="T220" s="57">
        <f t="shared" si="624"/>
        <v>630000</v>
      </c>
      <c r="U220" s="57">
        <f t="shared" si="625"/>
        <v>630000</v>
      </c>
      <c r="V220" s="57">
        <f t="shared" si="626"/>
        <v>630000</v>
      </c>
      <c r="W220" s="57">
        <f t="shared" si="658"/>
        <v>0</v>
      </c>
      <c r="X220" s="57">
        <f t="shared" si="658"/>
        <v>0</v>
      </c>
      <c r="Y220" s="57">
        <f t="shared" si="658"/>
        <v>0</v>
      </c>
      <c r="Z220" s="57">
        <f t="shared" si="627"/>
        <v>630000</v>
      </c>
      <c r="AA220" s="57">
        <f t="shared" si="628"/>
        <v>630000</v>
      </c>
      <c r="AB220" s="57">
        <f t="shared" si="629"/>
        <v>630000</v>
      </c>
      <c r="AC220" s="57">
        <f t="shared" si="659"/>
        <v>0</v>
      </c>
      <c r="AD220" s="57">
        <f t="shared" si="659"/>
        <v>0</v>
      </c>
      <c r="AE220" s="57">
        <f t="shared" si="659"/>
        <v>0</v>
      </c>
      <c r="AF220" s="57">
        <f t="shared" si="630"/>
        <v>630000</v>
      </c>
      <c r="AG220" s="57">
        <f t="shared" si="631"/>
        <v>630000</v>
      </c>
      <c r="AH220" s="57">
        <f t="shared" si="632"/>
        <v>630000</v>
      </c>
      <c r="AI220" s="57">
        <f t="shared" si="660"/>
        <v>80000</v>
      </c>
      <c r="AJ220" s="57">
        <f t="shared" si="660"/>
        <v>0</v>
      </c>
      <c r="AK220" s="57">
        <f t="shared" si="660"/>
        <v>0</v>
      </c>
      <c r="AL220" s="57">
        <f t="shared" si="633"/>
        <v>710000</v>
      </c>
      <c r="AM220" s="57">
        <f t="shared" si="634"/>
        <v>630000</v>
      </c>
      <c r="AN220" s="57">
        <f t="shared" si="635"/>
        <v>630000</v>
      </c>
      <c r="AO220" s="57">
        <f t="shared" si="661"/>
        <v>0</v>
      </c>
      <c r="AP220" s="57">
        <f t="shared" si="661"/>
        <v>0</v>
      </c>
      <c r="AQ220" s="57">
        <f t="shared" si="661"/>
        <v>0</v>
      </c>
      <c r="AR220" s="57">
        <f t="shared" si="636"/>
        <v>710000</v>
      </c>
      <c r="AS220" s="57">
        <f t="shared" si="637"/>
        <v>630000</v>
      </c>
      <c r="AT220" s="57">
        <f t="shared" si="638"/>
        <v>630000</v>
      </c>
      <c r="AU220" s="57">
        <f t="shared" si="662"/>
        <v>0</v>
      </c>
      <c r="AV220" s="57">
        <f t="shared" si="662"/>
        <v>0</v>
      </c>
      <c r="AW220" s="57">
        <f t="shared" si="662"/>
        <v>0</v>
      </c>
      <c r="AX220" s="57">
        <f t="shared" si="639"/>
        <v>710000</v>
      </c>
      <c r="AY220" s="57">
        <f t="shared" si="640"/>
        <v>630000</v>
      </c>
      <c r="AZ220" s="57">
        <f t="shared" si="641"/>
        <v>630000</v>
      </c>
    </row>
    <row r="221" spans="1:52">
      <c r="A221" s="266"/>
      <c r="B221" s="26" t="s">
        <v>42</v>
      </c>
      <c r="C221" s="5" t="s">
        <v>16</v>
      </c>
      <c r="D221" s="5" t="s">
        <v>3</v>
      </c>
      <c r="E221" s="5" t="s">
        <v>100</v>
      </c>
      <c r="F221" s="5" t="s">
        <v>109</v>
      </c>
      <c r="G221" s="17" t="s">
        <v>40</v>
      </c>
      <c r="H221" s="61">
        <v>630000</v>
      </c>
      <c r="I221" s="61">
        <v>630000</v>
      </c>
      <c r="J221" s="61">
        <v>630000</v>
      </c>
      <c r="K221" s="61"/>
      <c r="L221" s="61"/>
      <c r="M221" s="61"/>
      <c r="N221" s="61">
        <f t="shared" si="340"/>
        <v>630000</v>
      </c>
      <c r="O221" s="61">
        <f t="shared" si="341"/>
        <v>630000</v>
      </c>
      <c r="P221" s="61">
        <f t="shared" si="342"/>
        <v>630000</v>
      </c>
      <c r="Q221" s="61"/>
      <c r="R221" s="61"/>
      <c r="S221" s="61"/>
      <c r="T221" s="61">
        <f t="shared" si="624"/>
        <v>630000</v>
      </c>
      <c r="U221" s="61">
        <f t="shared" si="625"/>
        <v>630000</v>
      </c>
      <c r="V221" s="61">
        <f t="shared" si="626"/>
        <v>630000</v>
      </c>
      <c r="W221" s="61"/>
      <c r="X221" s="61"/>
      <c r="Y221" s="61"/>
      <c r="Z221" s="61">
        <f t="shared" si="627"/>
        <v>630000</v>
      </c>
      <c r="AA221" s="61">
        <f t="shared" si="628"/>
        <v>630000</v>
      </c>
      <c r="AB221" s="61">
        <f t="shared" si="629"/>
        <v>630000</v>
      </c>
      <c r="AC221" s="61"/>
      <c r="AD221" s="61"/>
      <c r="AE221" s="61"/>
      <c r="AF221" s="61">
        <f t="shared" si="630"/>
        <v>630000</v>
      </c>
      <c r="AG221" s="61">
        <f t="shared" si="631"/>
        <v>630000</v>
      </c>
      <c r="AH221" s="61">
        <f t="shared" si="632"/>
        <v>630000</v>
      </c>
      <c r="AI221" s="61">
        <f>50000+30000</f>
        <v>80000</v>
      </c>
      <c r="AJ221" s="61"/>
      <c r="AK221" s="61"/>
      <c r="AL221" s="61">
        <f t="shared" si="633"/>
        <v>710000</v>
      </c>
      <c r="AM221" s="61">
        <f t="shared" si="634"/>
        <v>630000</v>
      </c>
      <c r="AN221" s="61">
        <f t="shared" si="635"/>
        <v>630000</v>
      </c>
      <c r="AO221" s="61"/>
      <c r="AP221" s="61"/>
      <c r="AQ221" s="61"/>
      <c r="AR221" s="61">
        <f t="shared" si="636"/>
        <v>710000</v>
      </c>
      <c r="AS221" s="61">
        <f t="shared" si="637"/>
        <v>630000</v>
      </c>
      <c r="AT221" s="61">
        <f t="shared" si="638"/>
        <v>630000</v>
      </c>
      <c r="AU221" s="61"/>
      <c r="AV221" s="61"/>
      <c r="AW221" s="61"/>
      <c r="AX221" s="61">
        <f t="shared" si="639"/>
        <v>710000</v>
      </c>
      <c r="AY221" s="61">
        <f t="shared" si="640"/>
        <v>630000</v>
      </c>
      <c r="AZ221" s="61">
        <f t="shared" si="641"/>
        <v>630000</v>
      </c>
    </row>
    <row r="222" spans="1:52">
      <c r="A222" s="266"/>
      <c r="B222" s="56" t="s">
        <v>219</v>
      </c>
      <c r="C222" s="5" t="s">
        <v>16</v>
      </c>
      <c r="D222" s="5" t="s">
        <v>3</v>
      </c>
      <c r="E222" s="5" t="s">
        <v>100</v>
      </c>
      <c r="F222" s="5" t="s">
        <v>110</v>
      </c>
      <c r="G222" s="17"/>
      <c r="H222" s="57">
        <f>H223</f>
        <v>68150508</v>
      </c>
      <c r="I222" s="57">
        <f t="shared" ref="I222:M223" si="663">I223</f>
        <v>69435703.379999995</v>
      </c>
      <c r="J222" s="57">
        <f t="shared" si="663"/>
        <v>69800147.019999996</v>
      </c>
      <c r="K222" s="57">
        <f t="shared" si="663"/>
        <v>0</v>
      </c>
      <c r="L222" s="57">
        <f t="shared" si="663"/>
        <v>0</v>
      </c>
      <c r="M222" s="57">
        <f t="shared" si="663"/>
        <v>0</v>
      </c>
      <c r="N222" s="57">
        <f t="shared" ref="N222:N303" si="664">H222+K222</f>
        <v>68150508</v>
      </c>
      <c r="O222" s="57">
        <f t="shared" ref="O222:O303" si="665">I222+L222</f>
        <v>69435703.379999995</v>
      </c>
      <c r="P222" s="57">
        <f t="shared" ref="P222:P303" si="666">J222+M222</f>
        <v>69800147.019999996</v>
      </c>
      <c r="Q222" s="57">
        <f t="shared" ref="Q222:S223" si="667">Q223</f>
        <v>0</v>
      </c>
      <c r="R222" s="57">
        <f t="shared" si="667"/>
        <v>0</v>
      </c>
      <c r="S222" s="57">
        <f t="shared" si="667"/>
        <v>0</v>
      </c>
      <c r="T222" s="57">
        <f t="shared" si="624"/>
        <v>68150508</v>
      </c>
      <c r="U222" s="57">
        <f t="shared" si="625"/>
        <v>69435703.379999995</v>
      </c>
      <c r="V222" s="57">
        <f t="shared" si="626"/>
        <v>69800147.019999996</v>
      </c>
      <c r="W222" s="57">
        <f t="shared" ref="W222:Y223" si="668">W223</f>
        <v>0</v>
      </c>
      <c r="X222" s="57">
        <f t="shared" si="668"/>
        <v>0</v>
      </c>
      <c r="Y222" s="57">
        <f t="shared" si="668"/>
        <v>0</v>
      </c>
      <c r="Z222" s="57">
        <f t="shared" si="627"/>
        <v>68150508</v>
      </c>
      <c r="AA222" s="57">
        <f t="shared" si="628"/>
        <v>69435703.379999995</v>
      </c>
      <c r="AB222" s="57">
        <f t="shared" si="629"/>
        <v>69800147.019999996</v>
      </c>
      <c r="AC222" s="57">
        <f t="shared" ref="AC222:AE223" si="669">AC223</f>
        <v>0</v>
      </c>
      <c r="AD222" s="57">
        <f t="shared" si="669"/>
        <v>0</v>
      </c>
      <c r="AE222" s="57">
        <f t="shared" si="669"/>
        <v>0</v>
      </c>
      <c r="AF222" s="57">
        <f t="shared" si="630"/>
        <v>68150508</v>
      </c>
      <c r="AG222" s="57">
        <f t="shared" si="631"/>
        <v>69435703.379999995</v>
      </c>
      <c r="AH222" s="57">
        <f t="shared" si="632"/>
        <v>69800147.019999996</v>
      </c>
      <c r="AI222" s="57">
        <f t="shared" ref="AI222:AK223" si="670">AI223</f>
        <v>-30000</v>
      </c>
      <c r="AJ222" s="57">
        <f t="shared" si="670"/>
        <v>0</v>
      </c>
      <c r="AK222" s="57">
        <f t="shared" si="670"/>
        <v>0</v>
      </c>
      <c r="AL222" s="57">
        <f t="shared" si="633"/>
        <v>68120508</v>
      </c>
      <c r="AM222" s="57">
        <f t="shared" si="634"/>
        <v>69435703.379999995</v>
      </c>
      <c r="AN222" s="57">
        <f t="shared" si="635"/>
        <v>69800147.019999996</v>
      </c>
      <c r="AO222" s="57">
        <f t="shared" ref="AO222:AQ223" si="671">AO223</f>
        <v>3356165.62</v>
      </c>
      <c r="AP222" s="57">
        <f t="shared" si="671"/>
        <v>0</v>
      </c>
      <c r="AQ222" s="57">
        <f t="shared" si="671"/>
        <v>0</v>
      </c>
      <c r="AR222" s="57">
        <f t="shared" si="636"/>
        <v>71476673.620000005</v>
      </c>
      <c r="AS222" s="57">
        <f t="shared" si="637"/>
        <v>69435703.379999995</v>
      </c>
      <c r="AT222" s="57">
        <f t="shared" si="638"/>
        <v>69800147.019999996</v>
      </c>
      <c r="AU222" s="57">
        <f t="shared" ref="AU222:AW223" si="672">AU223</f>
        <v>2350627.9699999997</v>
      </c>
      <c r="AV222" s="57">
        <f t="shared" si="672"/>
        <v>0</v>
      </c>
      <c r="AW222" s="57">
        <f t="shared" si="672"/>
        <v>0</v>
      </c>
      <c r="AX222" s="57">
        <f t="shared" si="639"/>
        <v>73827301.590000004</v>
      </c>
      <c r="AY222" s="57">
        <f t="shared" si="640"/>
        <v>69435703.379999995</v>
      </c>
      <c r="AZ222" s="57">
        <f t="shared" si="641"/>
        <v>69800147.019999996</v>
      </c>
    </row>
    <row r="223" spans="1:52" ht="26.4">
      <c r="A223" s="266"/>
      <c r="B223" s="27" t="s">
        <v>41</v>
      </c>
      <c r="C223" s="5" t="s">
        <v>16</v>
      </c>
      <c r="D223" s="5" t="s">
        <v>3</v>
      </c>
      <c r="E223" s="5" t="s">
        <v>100</v>
      </c>
      <c r="F223" s="5" t="s">
        <v>110</v>
      </c>
      <c r="G223" s="17" t="s">
        <v>39</v>
      </c>
      <c r="H223" s="57">
        <f>H224</f>
        <v>68150508</v>
      </c>
      <c r="I223" s="57">
        <f t="shared" si="663"/>
        <v>69435703.379999995</v>
      </c>
      <c r="J223" s="57">
        <f t="shared" si="663"/>
        <v>69800147.019999996</v>
      </c>
      <c r="K223" s="57">
        <f t="shared" si="663"/>
        <v>0</v>
      </c>
      <c r="L223" s="57">
        <f t="shared" si="663"/>
        <v>0</v>
      </c>
      <c r="M223" s="57">
        <f t="shared" si="663"/>
        <v>0</v>
      </c>
      <c r="N223" s="57">
        <f t="shared" si="664"/>
        <v>68150508</v>
      </c>
      <c r="O223" s="57">
        <f t="shared" si="665"/>
        <v>69435703.379999995</v>
      </c>
      <c r="P223" s="57">
        <f t="shared" si="666"/>
        <v>69800147.019999996</v>
      </c>
      <c r="Q223" s="57">
        <f t="shared" si="667"/>
        <v>0</v>
      </c>
      <c r="R223" s="57">
        <f t="shared" si="667"/>
        <v>0</v>
      </c>
      <c r="S223" s="57">
        <f t="shared" si="667"/>
        <v>0</v>
      </c>
      <c r="T223" s="57">
        <f t="shared" si="624"/>
        <v>68150508</v>
      </c>
      <c r="U223" s="57">
        <f t="shared" si="625"/>
        <v>69435703.379999995</v>
      </c>
      <c r="V223" s="57">
        <f t="shared" si="626"/>
        <v>69800147.019999996</v>
      </c>
      <c r="W223" s="57">
        <f t="shared" si="668"/>
        <v>0</v>
      </c>
      <c r="X223" s="57">
        <f t="shared" si="668"/>
        <v>0</v>
      </c>
      <c r="Y223" s="57">
        <f t="shared" si="668"/>
        <v>0</v>
      </c>
      <c r="Z223" s="57">
        <f t="shared" si="627"/>
        <v>68150508</v>
      </c>
      <c r="AA223" s="57">
        <f t="shared" si="628"/>
        <v>69435703.379999995</v>
      </c>
      <c r="AB223" s="57">
        <f t="shared" si="629"/>
        <v>69800147.019999996</v>
      </c>
      <c r="AC223" s="57">
        <f t="shared" si="669"/>
        <v>0</v>
      </c>
      <c r="AD223" s="57">
        <f t="shared" si="669"/>
        <v>0</v>
      </c>
      <c r="AE223" s="57">
        <f t="shared" si="669"/>
        <v>0</v>
      </c>
      <c r="AF223" s="57">
        <f t="shared" si="630"/>
        <v>68150508</v>
      </c>
      <c r="AG223" s="57">
        <f t="shared" si="631"/>
        <v>69435703.379999995</v>
      </c>
      <c r="AH223" s="57">
        <f t="shared" si="632"/>
        <v>69800147.019999996</v>
      </c>
      <c r="AI223" s="57">
        <f t="shared" si="670"/>
        <v>-30000</v>
      </c>
      <c r="AJ223" s="57">
        <f t="shared" si="670"/>
        <v>0</v>
      </c>
      <c r="AK223" s="57">
        <f t="shared" si="670"/>
        <v>0</v>
      </c>
      <c r="AL223" s="57">
        <f t="shared" si="633"/>
        <v>68120508</v>
      </c>
      <c r="AM223" s="57">
        <f t="shared" si="634"/>
        <v>69435703.379999995</v>
      </c>
      <c r="AN223" s="57">
        <f t="shared" si="635"/>
        <v>69800147.019999996</v>
      </c>
      <c r="AO223" s="57">
        <f t="shared" si="671"/>
        <v>3356165.62</v>
      </c>
      <c r="AP223" s="57">
        <f t="shared" si="671"/>
        <v>0</v>
      </c>
      <c r="AQ223" s="57">
        <f t="shared" si="671"/>
        <v>0</v>
      </c>
      <c r="AR223" s="57">
        <f t="shared" si="636"/>
        <v>71476673.620000005</v>
      </c>
      <c r="AS223" s="57">
        <f t="shared" si="637"/>
        <v>69435703.379999995</v>
      </c>
      <c r="AT223" s="57">
        <f t="shared" si="638"/>
        <v>69800147.019999996</v>
      </c>
      <c r="AU223" s="57">
        <f t="shared" si="672"/>
        <v>2350627.9699999997</v>
      </c>
      <c r="AV223" s="57">
        <f t="shared" si="672"/>
        <v>0</v>
      </c>
      <c r="AW223" s="57">
        <f t="shared" si="672"/>
        <v>0</v>
      </c>
      <c r="AX223" s="57">
        <f t="shared" si="639"/>
        <v>73827301.590000004</v>
      </c>
      <c r="AY223" s="57">
        <f t="shared" si="640"/>
        <v>69435703.379999995</v>
      </c>
      <c r="AZ223" s="57">
        <f t="shared" si="641"/>
        <v>69800147.019999996</v>
      </c>
    </row>
    <row r="224" spans="1:52">
      <c r="A224" s="266"/>
      <c r="B224" s="26" t="s">
        <v>42</v>
      </c>
      <c r="C224" s="5" t="s">
        <v>16</v>
      </c>
      <c r="D224" s="5" t="s">
        <v>3</v>
      </c>
      <c r="E224" s="5" t="s">
        <v>100</v>
      </c>
      <c r="F224" s="5" t="s">
        <v>110</v>
      </c>
      <c r="G224" s="17" t="s">
        <v>40</v>
      </c>
      <c r="H224" s="61">
        <f>67650508+500000</f>
        <v>68150508</v>
      </c>
      <c r="I224" s="61">
        <f>69235703.38+200000</f>
        <v>69435703.379999995</v>
      </c>
      <c r="J224" s="61">
        <f>69600147.02+200000</f>
        <v>69800147.019999996</v>
      </c>
      <c r="K224" s="61"/>
      <c r="L224" s="61"/>
      <c r="M224" s="61"/>
      <c r="N224" s="61">
        <f t="shared" si="664"/>
        <v>68150508</v>
      </c>
      <c r="O224" s="61">
        <f t="shared" si="665"/>
        <v>69435703.379999995</v>
      </c>
      <c r="P224" s="61">
        <f t="shared" si="666"/>
        <v>69800147.019999996</v>
      </c>
      <c r="Q224" s="61"/>
      <c r="R224" s="61"/>
      <c r="S224" s="61"/>
      <c r="T224" s="61">
        <f t="shared" si="624"/>
        <v>68150508</v>
      </c>
      <c r="U224" s="61">
        <f t="shared" si="625"/>
        <v>69435703.379999995</v>
      </c>
      <c r="V224" s="61">
        <f t="shared" si="626"/>
        <v>69800147.019999996</v>
      </c>
      <c r="W224" s="61"/>
      <c r="X224" s="61"/>
      <c r="Y224" s="61"/>
      <c r="Z224" s="61">
        <f t="shared" si="627"/>
        <v>68150508</v>
      </c>
      <c r="AA224" s="61">
        <f t="shared" si="628"/>
        <v>69435703.379999995</v>
      </c>
      <c r="AB224" s="61">
        <f t="shared" si="629"/>
        <v>69800147.019999996</v>
      </c>
      <c r="AC224" s="61"/>
      <c r="AD224" s="61"/>
      <c r="AE224" s="61"/>
      <c r="AF224" s="61">
        <f t="shared" si="630"/>
        <v>68150508</v>
      </c>
      <c r="AG224" s="61">
        <f t="shared" si="631"/>
        <v>69435703.379999995</v>
      </c>
      <c r="AH224" s="61">
        <f t="shared" si="632"/>
        <v>69800147.019999996</v>
      </c>
      <c r="AI224" s="61">
        <v>-30000</v>
      </c>
      <c r="AJ224" s="61"/>
      <c r="AK224" s="61"/>
      <c r="AL224" s="61">
        <f t="shared" si="633"/>
        <v>68120508</v>
      </c>
      <c r="AM224" s="61">
        <f t="shared" si="634"/>
        <v>69435703.379999995</v>
      </c>
      <c r="AN224" s="61">
        <f t="shared" si="635"/>
        <v>69800147.019999996</v>
      </c>
      <c r="AO224" s="61">
        <f>2000000+1356165.62</f>
        <v>3356165.62</v>
      </c>
      <c r="AP224" s="61"/>
      <c r="AQ224" s="61"/>
      <c r="AR224" s="61">
        <f t="shared" si="636"/>
        <v>71476673.620000005</v>
      </c>
      <c r="AS224" s="61">
        <f t="shared" si="637"/>
        <v>69435703.379999995</v>
      </c>
      <c r="AT224" s="61">
        <f t="shared" si="638"/>
        <v>69800147.019999996</v>
      </c>
      <c r="AU224" s="61">
        <f>-97946.28+980161.31-31587.06+1500000</f>
        <v>2350627.9699999997</v>
      </c>
      <c r="AV224" s="61"/>
      <c r="AW224" s="61"/>
      <c r="AX224" s="61">
        <f t="shared" si="639"/>
        <v>73827301.590000004</v>
      </c>
      <c r="AY224" s="61">
        <f t="shared" si="640"/>
        <v>69435703.379999995</v>
      </c>
      <c r="AZ224" s="61">
        <f t="shared" si="641"/>
        <v>69800147.019999996</v>
      </c>
    </row>
    <row r="225" spans="1:52">
      <c r="A225" s="266"/>
      <c r="B225" s="111" t="s">
        <v>220</v>
      </c>
      <c r="C225" s="5" t="s">
        <v>16</v>
      </c>
      <c r="D225" s="5" t="s">
        <v>3</v>
      </c>
      <c r="E225" s="5" t="s">
        <v>100</v>
      </c>
      <c r="F225" s="5" t="s">
        <v>111</v>
      </c>
      <c r="G225" s="17"/>
      <c r="H225" s="57">
        <f>H226</f>
        <v>300000</v>
      </c>
      <c r="I225" s="57">
        <f t="shared" ref="I225:M226" si="673">I226</f>
        <v>100000</v>
      </c>
      <c r="J225" s="57">
        <f t="shared" si="673"/>
        <v>0</v>
      </c>
      <c r="K225" s="57">
        <f t="shared" si="673"/>
        <v>0</v>
      </c>
      <c r="L225" s="57">
        <f t="shared" si="673"/>
        <v>0</v>
      </c>
      <c r="M225" s="57">
        <f t="shared" si="673"/>
        <v>0</v>
      </c>
      <c r="N225" s="57">
        <f t="shared" si="664"/>
        <v>300000</v>
      </c>
      <c r="O225" s="57">
        <f t="shared" si="665"/>
        <v>100000</v>
      </c>
      <c r="P225" s="57">
        <f t="shared" si="666"/>
        <v>0</v>
      </c>
      <c r="Q225" s="57">
        <f t="shared" ref="Q225:S226" si="674">Q226</f>
        <v>-140000</v>
      </c>
      <c r="R225" s="57">
        <f t="shared" si="674"/>
        <v>0</v>
      </c>
      <c r="S225" s="57">
        <f t="shared" si="674"/>
        <v>0</v>
      </c>
      <c r="T225" s="57">
        <f t="shared" si="624"/>
        <v>160000</v>
      </c>
      <c r="U225" s="57">
        <f t="shared" si="625"/>
        <v>100000</v>
      </c>
      <c r="V225" s="57">
        <f t="shared" si="626"/>
        <v>0</v>
      </c>
      <c r="W225" s="57">
        <f t="shared" ref="W225:Y226" si="675">W226</f>
        <v>0</v>
      </c>
      <c r="X225" s="57">
        <f t="shared" si="675"/>
        <v>0</v>
      </c>
      <c r="Y225" s="57">
        <f t="shared" si="675"/>
        <v>0</v>
      </c>
      <c r="Z225" s="57">
        <f t="shared" si="627"/>
        <v>160000</v>
      </c>
      <c r="AA225" s="57">
        <f t="shared" si="628"/>
        <v>100000</v>
      </c>
      <c r="AB225" s="57">
        <f t="shared" si="629"/>
        <v>0</v>
      </c>
      <c r="AC225" s="57">
        <f t="shared" ref="AC225:AE226" si="676">AC226</f>
        <v>0</v>
      </c>
      <c r="AD225" s="57">
        <f t="shared" si="676"/>
        <v>0</v>
      </c>
      <c r="AE225" s="57">
        <f t="shared" si="676"/>
        <v>0</v>
      </c>
      <c r="AF225" s="57">
        <f t="shared" si="630"/>
        <v>160000</v>
      </c>
      <c r="AG225" s="57">
        <f t="shared" si="631"/>
        <v>100000</v>
      </c>
      <c r="AH225" s="57">
        <f t="shared" si="632"/>
        <v>0</v>
      </c>
      <c r="AI225" s="57">
        <f t="shared" ref="AI225:AK226" si="677">AI226</f>
        <v>0</v>
      </c>
      <c r="AJ225" s="57">
        <f t="shared" si="677"/>
        <v>0</v>
      </c>
      <c r="AK225" s="57">
        <f t="shared" si="677"/>
        <v>0</v>
      </c>
      <c r="AL225" s="57">
        <f t="shared" si="633"/>
        <v>160000</v>
      </c>
      <c r="AM225" s="57">
        <f t="shared" si="634"/>
        <v>100000</v>
      </c>
      <c r="AN225" s="57">
        <f t="shared" si="635"/>
        <v>0</v>
      </c>
      <c r="AO225" s="57">
        <f t="shared" ref="AO225:AQ226" si="678">AO226</f>
        <v>0</v>
      </c>
      <c r="AP225" s="57">
        <f t="shared" si="678"/>
        <v>0</v>
      </c>
      <c r="AQ225" s="57">
        <f t="shared" si="678"/>
        <v>0</v>
      </c>
      <c r="AR225" s="57">
        <f t="shared" si="636"/>
        <v>160000</v>
      </c>
      <c r="AS225" s="57">
        <f t="shared" si="637"/>
        <v>100000</v>
      </c>
      <c r="AT225" s="57">
        <f t="shared" si="638"/>
        <v>0</v>
      </c>
      <c r="AU225" s="57">
        <f t="shared" ref="AU225:AW226" si="679">AU226</f>
        <v>-5000</v>
      </c>
      <c r="AV225" s="57">
        <f t="shared" si="679"/>
        <v>0</v>
      </c>
      <c r="AW225" s="57">
        <f t="shared" si="679"/>
        <v>0</v>
      </c>
      <c r="AX225" s="57">
        <f t="shared" si="639"/>
        <v>155000</v>
      </c>
      <c r="AY225" s="57">
        <f t="shared" si="640"/>
        <v>100000</v>
      </c>
      <c r="AZ225" s="57">
        <f t="shared" si="641"/>
        <v>0</v>
      </c>
    </row>
    <row r="226" spans="1:52" ht="26.4">
      <c r="A226" s="266"/>
      <c r="B226" s="56" t="s">
        <v>186</v>
      </c>
      <c r="C226" s="5" t="s">
        <v>16</v>
      </c>
      <c r="D226" s="5" t="s">
        <v>3</v>
      </c>
      <c r="E226" s="5" t="s">
        <v>100</v>
      </c>
      <c r="F226" s="5" t="s">
        <v>111</v>
      </c>
      <c r="G226" s="17" t="s">
        <v>32</v>
      </c>
      <c r="H226" s="57">
        <f>H227</f>
        <v>300000</v>
      </c>
      <c r="I226" s="57">
        <f t="shared" si="673"/>
        <v>100000</v>
      </c>
      <c r="J226" s="57">
        <f t="shared" si="673"/>
        <v>0</v>
      </c>
      <c r="K226" s="57">
        <f t="shared" si="673"/>
        <v>0</v>
      </c>
      <c r="L226" s="57">
        <f t="shared" si="673"/>
        <v>0</v>
      </c>
      <c r="M226" s="57">
        <f t="shared" si="673"/>
        <v>0</v>
      </c>
      <c r="N226" s="57">
        <f t="shared" si="664"/>
        <v>300000</v>
      </c>
      <c r="O226" s="57">
        <f t="shared" si="665"/>
        <v>100000</v>
      </c>
      <c r="P226" s="57">
        <f t="shared" si="666"/>
        <v>0</v>
      </c>
      <c r="Q226" s="57">
        <f t="shared" si="674"/>
        <v>-140000</v>
      </c>
      <c r="R226" s="57">
        <f t="shared" si="674"/>
        <v>0</v>
      </c>
      <c r="S226" s="57">
        <f t="shared" si="674"/>
        <v>0</v>
      </c>
      <c r="T226" s="57">
        <f t="shared" si="624"/>
        <v>160000</v>
      </c>
      <c r="U226" s="57">
        <f t="shared" si="625"/>
        <v>100000</v>
      </c>
      <c r="V226" s="57">
        <f t="shared" si="626"/>
        <v>0</v>
      </c>
      <c r="W226" s="57">
        <f t="shared" si="675"/>
        <v>0</v>
      </c>
      <c r="X226" s="57">
        <f t="shared" si="675"/>
        <v>0</v>
      </c>
      <c r="Y226" s="57">
        <f t="shared" si="675"/>
        <v>0</v>
      </c>
      <c r="Z226" s="57">
        <f t="shared" si="627"/>
        <v>160000</v>
      </c>
      <c r="AA226" s="57">
        <f t="shared" si="628"/>
        <v>100000</v>
      </c>
      <c r="AB226" s="57">
        <f t="shared" si="629"/>
        <v>0</v>
      </c>
      <c r="AC226" s="57">
        <f t="shared" si="676"/>
        <v>0</v>
      </c>
      <c r="AD226" s="57">
        <f t="shared" si="676"/>
        <v>0</v>
      </c>
      <c r="AE226" s="57">
        <f t="shared" si="676"/>
        <v>0</v>
      </c>
      <c r="AF226" s="57">
        <f t="shared" si="630"/>
        <v>160000</v>
      </c>
      <c r="AG226" s="57">
        <f t="shared" si="631"/>
        <v>100000</v>
      </c>
      <c r="AH226" s="57">
        <f t="shared" si="632"/>
        <v>0</v>
      </c>
      <c r="AI226" s="57">
        <f t="shared" si="677"/>
        <v>0</v>
      </c>
      <c r="AJ226" s="57">
        <f t="shared" si="677"/>
        <v>0</v>
      </c>
      <c r="AK226" s="57">
        <f t="shared" si="677"/>
        <v>0</v>
      </c>
      <c r="AL226" s="57">
        <f t="shared" si="633"/>
        <v>160000</v>
      </c>
      <c r="AM226" s="57">
        <f t="shared" si="634"/>
        <v>100000</v>
      </c>
      <c r="AN226" s="57">
        <f t="shared" si="635"/>
        <v>0</v>
      </c>
      <c r="AO226" s="57">
        <f t="shared" si="678"/>
        <v>0</v>
      </c>
      <c r="AP226" s="57">
        <f t="shared" si="678"/>
        <v>0</v>
      </c>
      <c r="AQ226" s="57">
        <f t="shared" si="678"/>
        <v>0</v>
      </c>
      <c r="AR226" s="57">
        <f t="shared" si="636"/>
        <v>160000</v>
      </c>
      <c r="AS226" s="57">
        <f t="shared" si="637"/>
        <v>100000</v>
      </c>
      <c r="AT226" s="57">
        <f t="shared" si="638"/>
        <v>0</v>
      </c>
      <c r="AU226" s="57">
        <f t="shared" si="679"/>
        <v>-5000</v>
      </c>
      <c r="AV226" s="57">
        <f t="shared" si="679"/>
        <v>0</v>
      </c>
      <c r="AW226" s="57">
        <f t="shared" si="679"/>
        <v>0</v>
      </c>
      <c r="AX226" s="57">
        <f t="shared" si="639"/>
        <v>155000</v>
      </c>
      <c r="AY226" s="57">
        <f t="shared" si="640"/>
        <v>100000</v>
      </c>
      <c r="AZ226" s="57">
        <f t="shared" si="641"/>
        <v>0</v>
      </c>
    </row>
    <row r="227" spans="1:52" ht="26.4">
      <c r="A227" s="266"/>
      <c r="B227" s="28" t="s">
        <v>34</v>
      </c>
      <c r="C227" s="5" t="s">
        <v>16</v>
      </c>
      <c r="D227" s="5" t="s">
        <v>3</v>
      </c>
      <c r="E227" s="5" t="s">
        <v>100</v>
      </c>
      <c r="F227" s="5" t="s">
        <v>111</v>
      </c>
      <c r="G227" s="17" t="s">
        <v>33</v>
      </c>
      <c r="H227" s="61">
        <v>300000</v>
      </c>
      <c r="I227" s="61">
        <v>100000</v>
      </c>
      <c r="J227" s="61"/>
      <c r="K227" s="61"/>
      <c r="L227" s="61"/>
      <c r="M227" s="61"/>
      <c r="N227" s="61">
        <f t="shared" si="664"/>
        <v>300000</v>
      </c>
      <c r="O227" s="61">
        <f t="shared" si="665"/>
        <v>100000</v>
      </c>
      <c r="P227" s="61">
        <f t="shared" si="666"/>
        <v>0</v>
      </c>
      <c r="Q227" s="61">
        <v>-140000</v>
      </c>
      <c r="R227" s="61"/>
      <c r="S227" s="61"/>
      <c r="T227" s="61">
        <f t="shared" si="624"/>
        <v>160000</v>
      </c>
      <c r="U227" s="61">
        <f t="shared" si="625"/>
        <v>100000</v>
      </c>
      <c r="V227" s="61">
        <f t="shared" si="626"/>
        <v>0</v>
      </c>
      <c r="W227" s="61"/>
      <c r="X227" s="61"/>
      <c r="Y227" s="61"/>
      <c r="Z227" s="61">
        <f t="shared" si="627"/>
        <v>160000</v>
      </c>
      <c r="AA227" s="61">
        <f t="shared" si="628"/>
        <v>100000</v>
      </c>
      <c r="AB227" s="61">
        <f t="shared" si="629"/>
        <v>0</v>
      </c>
      <c r="AC227" s="61"/>
      <c r="AD227" s="61"/>
      <c r="AE227" s="61"/>
      <c r="AF227" s="61">
        <f t="shared" si="630"/>
        <v>160000</v>
      </c>
      <c r="AG227" s="61">
        <f t="shared" si="631"/>
        <v>100000</v>
      </c>
      <c r="AH227" s="61">
        <f t="shared" si="632"/>
        <v>0</v>
      </c>
      <c r="AI227" s="61"/>
      <c r="AJ227" s="61"/>
      <c r="AK227" s="61"/>
      <c r="AL227" s="61">
        <f t="shared" si="633"/>
        <v>160000</v>
      </c>
      <c r="AM227" s="61">
        <f t="shared" si="634"/>
        <v>100000</v>
      </c>
      <c r="AN227" s="61">
        <f t="shared" si="635"/>
        <v>0</v>
      </c>
      <c r="AO227" s="61"/>
      <c r="AP227" s="61"/>
      <c r="AQ227" s="61"/>
      <c r="AR227" s="61">
        <f t="shared" si="636"/>
        <v>160000</v>
      </c>
      <c r="AS227" s="61">
        <f t="shared" si="637"/>
        <v>100000</v>
      </c>
      <c r="AT227" s="61">
        <f t="shared" si="638"/>
        <v>0</v>
      </c>
      <c r="AU227" s="61">
        <v>-5000</v>
      </c>
      <c r="AV227" s="61"/>
      <c r="AW227" s="61"/>
      <c r="AX227" s="61">
        <f t="shared" si="639"/>
        <v>155000</v>
      </c>
      <c r="AY227" s="61">
        <f t="shared" si="640"/>
        <v>100000</v>
      </c>
      <c r="AZ227" s="61">
        <f t="shared" si="641"/>
        <v>0</v>
      </c>
    </row>
    <row r="228" spans="1:52" ht="39.6">
      <c r="A228" s="266"/>
      <c r="B228" s="56" t="s">
        <v>215</v>
      </c>
      <c r="C228" s="5" t="s">
        <v>16</v>
      </c>
      <c r="D228" s="5" t="s">
        <v>3</v>
      </c>
      <c r="E228" s="5" t="s">
        <v>100</v>
      </c>
      <c r="F228" s="5" t="s">
        <v>105</v>
      </c>
      <c r="G228" s="17"/>
      <c r="H228" s="57">
        <f>H229</f>
        <v>732969</v>
      </c>
      <c r="I228" s="57">
        <f t="shared" ref="I228:M229" si="680">I229</f>
        <v>762288</v>
      </c>
      <c r="J228" s="57">
        <f t="shared" si="680"/>
        <v>792779</v>
      </c>
      <c r="K228" s="57">
        <f t="shared" si="680"/>
        <v>0</v>
      </c>
      <c r="L228" s="57">
        <f t="shared" si="680"/>
        <v>0</v>
      </c>
      <c r="M228" s="57">
        <f t="shared" si="680"/>
        <v>0</v>
      </c>
      <c r="N228" s="57">
        <f t="shared" ref="N228:P230" si="681">H228+K228</f>
        <v>732969</v>
      </c>
      <c r="O228" s="57">
        <f t="shared" si="681"/>
        <v>762288</v>
      </c>
      <c r="P228" s="57">
        <f t="shared" si="681"/>
        <v>792779</v>
      </c>
      <c r="Q228" s="57">
        <f t="shared" ref="Q228:S229" si="682">Q229</f>
        <v>0</v>
      </c>
      <c r="R228" s="57">
        <f t="shared" si="682"/>
        <v>0</v>
      </c>
      <c r="S228" s="57">
        <f t="shared" si="682"/>
        <v>0</v>
      </c>
      <c r="T228" s="57">
        <f t="shared" ref="T228:V230" si="683">N228+Q228</f>
        <v>732969</v>
      </c>
      <c r="U228" s="57">
        <f t="shared" si="683"/>
        <v>762288</v>
      </c>
      <c r="V228" s="57">
        <f t="shared" si="683"/>
        <v>792779</v>
      </c>
      <c r="W228" s="57">
        <f t="shared" ref="W228:Y229" si="684">W229</f>
        <v>0</v>
      </c>
      <c r="X228" s="57">
        <f t="shared" si="684"/>
        <v>0</v>
      </c>
      <c r="Y228" s="57">
        <f t="shared" si="684"/>
        <v>0</v>
      </c>
      <c r="Z228" s="57">
        <f t="shared" si="627"/>
        <v>732969</v>
      </c>
      <c r="AA228" s="57">
        <f t="shared" si="628"/>
        <v>762288</v>
      </c>
      <c r="AB228" s="57">
        <f t="shared" si="629"/>
        <v>792779</v>
      </c>
      <c r="AC228" s="57">
        <f t="shared" ref="AC228:AE229" si="685">AC229</f>
        <v>0</v>
      </c>
      <c r="AD228" s="57">
        <f t="shared" si="685"/>
        <v>0</v>
      </c>
      <c r="AE228" s="57">
        <f t="shared" si="685"/>
        <v>0</v>
      </c>
      <c r="AF228" s="57">
        <f t="shared" si="630"/>
        <v>732969</v>
      </c>
      <c r="AG228" s="57">
        <f t="shared" si="631"/>
        <v>762288</v>
      </c>
      <c r="AH228" s="57">
        <f t="shared" si="632"/>
        <v>792779</v>
      </c>
      <c r="AI228" s="57">
        <f t="shared" ref="AI228:AK229" si="686">AI229</f>
        <v>0</v>
      </c>
      <c r="AJ228" s="57">
        <f t="shared" si="686"/>
        <v>0</v>
      </c>
      <c r="AK228" s="57">
        <f t="shared" si="686"/>
        <v>0</v>
      </c>
      <c r="AL228" s="57">
        <f t="shared" si="633"/>
        <v>732969</v>
      </c>
      <c r="AM228" s="57">
        <f t="shared" si="634"/>
        <v>762288</v>
      </c>
      <c r="AN228" s="57">
        <f t="shared" si="635"/>
        <v>792779</v>
      </c>
      <c r="AO228" s="57">
        <f t="shared" ref="AO228:AQ229" si="687">AO229</f>
        <v>0</v>
      </c>
      <c r="AP228" s="57">
        <f t="shared" si="687"/>
        <v>0</v>
      </c>
      <c r="AQ228" s="57">
        <f t="shared" si="687"/>
        <v>0</v>
      </c>
      <c r="AR228" s="57">
        <f t="shared" si="636"/>
        <v>732969</v>
      </c>
      <c r="AS228" s="57">
        <f t="shared" si="637"/>
        <v>762288</v>
      </c>
      <c r="AT228" s="57">
        <f t="shared" si="638"/>
        <v>792779</v>
      </c>
      <c r="AU228" s="57">
        <f t="shared" ref="AU228:AW229" si="688">AU229</f>
        <v>-189075.66</v>
      </c>
      <c r="AV228" s="57">
        <f t="shared" si="688"/>
        <v>0</v>
      </c>
      <c r="AW228" s="57">
        <f t="shared" si="688"/>
        <v>0</v>
      </c>
      <c r="AX228" s="57">
        <f t="shared" si="639"/>
        <v>543893.34</v>
      </c>
      <c r="AY228" s="57">
        <f t="shared" si="640"/>
        <v>762288</v>
      </c>
      <c r="AZ228" s="57">
        <f t="shared" si="641"/>
        <v>792779</v>
      </c>
    </row>
    <row r="229" spans="1:52" ht="26.4">
      <c r="A229" s="266"/>
      <c r="B229" s="27" t="s">
        <v>41</v>
      </c>
      <c r="C229" s="5" t="s">
        <v>16</v>
      </c>
      <c r="D229" s="5" t="s">
        <v>3</v>
      </c>
      <c r="E229" s="5" t="s">
        <v>100</v>
      </c>
      <c r="F229" s="5" t="s">
        <v>105</v>
      </c>
      <c r="G229" s="17" t="s">
        <v>39</v>
      </c>
      <c r="H229" s="57">
        <f>H230</f>
        <v>732969</v>
      </c>
      <c r="I229" s="57">
        <f t="shared" si="680"/>
        <v>762288</v>
      </c>
      <c r="J229" s="57">
        <f t="shared" si="680"/>
        <v>792779</v>
      </c>
      <c r="K229" s="57">
        <f t="shared" si="680"/>
        <v>0</v>
      </c>
      <c r="L229" s="57">
        <f t="shared" si="680"/>
        <v>0</v>
      </c>
      <c r="M229" s="57">
        <f t="shared" si="680"/>
        <v>0</v>
      </c>
      <c r="N229" s="57">
        <f t="shared" si="681"/>
        <v>732969</v>
      </c>
      <c r="O229" s="57">
        <f t="shared" si="681"/>
        <v>762288</v>
      </c>
      <c r="P229" s="57">
        <f t="shared" si="681"/>
        <v>792779</v>
      </c>
      <c r="Q229" s="57">
        <f t="shared" si="682"/>
        <v>0</v>
      </c>
      <c r="R229" s="57">
        <f t="shared" si="682"/>
        <v>0</v>
      </c>
      <c r="S229" s="57">
        <f t="shared" si="682"/>
        <v>0</v>
      </c>
      <c r="T229" s="57">
        <f t="shared" si="683"/>
        <v>732969</v>
      </c>
      <c r="U229" s="57">
        <f t="shared" si="683"/>
        <v>762288</v>
      </c>
      <c r="V229" s="57">
        <f t="shared" si="683"/>
        <v>792779</v>
      </c>
      <c r="W229" s="57">
        <f t="shared" si="684"/>
        <v>0</v>
      </c>
      <c r="X229" s="57">
        <f t="shared" si="684"/>
        <v>0</v>
      </c>
      <c r="Y229" s="57">
        <f t="shared" si="684"/>
        <v>0</v>
      </c>
      <c r="Z229" s="57">
        <f t="shared" si="627"/>
        <v>732969</v>
      </c>
      <c r="AA229" s="57">
        <f t="shared" si="628"/>
        <v>762288</v>
      </c>
      <c r="AB229" s="57">
        <f t="shared" si="629"/>
        <v>792779</v>
      </c>
      <c r="AC229" s="57">
        <f t="shared" si="685"/>
        <v>0</v>
      </c>
      <c r="AD229" s="57">
        <f t="shared" si="685"/>
        <v>0</v>
      </c>
      <c r="AE229" s="57">
        <f t="shared" si="685"/>
        <v>0</v>
      </c>
      <c r="AF229" s="57">
        <f t="shared" si="630"/>
        <v>732969</v>
      </c>
      <c r="AG229" s="57">
        <f t="shared" si="631"/>
        <v>762288</v>
      </c>
      <c r="AH229" s="57">
        <f t="shared" si="632"/>
        <v>792779</v>
      </c>
      <c r="AI229" s="57">
        <f t="shared" si="686"/>
        <v>0</v>
      </c>
      <c r="AJ229" s="57">
        <f t="shared" si="686"/>
        <v>0</v>
      </c>
      <c r="AK229" s="57">
        <f t="shared" si="686"/>
        <v>0</v>
      </c>
      <c r="AL229" s="57">
        <f t="shared" si="633"/>
        <v>732969</v>
      </c>
      <c r="AM229" s="57">
        <f t="shared" si="634"/>
        <v>762288</v>
      </c>
      <c r="AN229" s="57">
        <f t="shared" si="635"/>
        <v>792779</v>
      </c>
      <c r="AO229" s="57">
        <f t="shared" si="687"/>
        <v>0</v>
      </c>
      <c r="AP229" s="57">
        <f t="shared" si="687"/>
        <v>0</v>
      </c>
      <c r="AQ229" s="57">
        <f t="shared" si="687"/>
        <v>0</v>
      </c>
      <c r="AR229" s="57">
        <f t="shared" si="636"/>
        <v>732969</v>
      </c>
      <c r="AS229" s="57">
        <f t="shared" si="637"/>
        <v>762288</v>
      </c>
      <c r="AT229" s="57">
        <f t="shared" si="638"/>
        <v>792779</v>
      </c>
      <c r="AU229" s="57">
        <f t="shared" si="688"/>
        <v>-189075.66</v>
      </c>
      <c r="AV229" s="57">
        <f t="shared" si="688"/>
        <v>0</v>
      </c>
      <c r="AW229" s="57">
        <f t="shared" si="688"/>
        <v>0</v>
      </c>
      <c r="AX229" s="57">
        <f t="shared" si="639"/>
        <v>543893.34</v>
      </c>
      <c r="AY229" s="57">
        <f t="shared" si="640"/>
        <v>762288</v>
      </c>
      <c r="AZ229" s="57">
        <f t="shared" si="641"/>
        <v>792779</v>
      </c>
    </row>
    <row r="230" spans="1:52">
      <c r="A230" s="266"/>
      <c r="B230" s="26" t="s">
        <v>42</v>
      </c>
      <c r="C230" s="5" t="s">
        <v>16</v>
      </c>
      <c r="D230" s="5" t="s">
        <v>3</v>
      </c>
      <c r="E230" s="5" t="s">
        <v>100</v>
      </c>
      <c r="F230" s="5" t="s">
        <v>105</v>
      </c>
      <c r="G230" s="17" t="s">
        <v>40</v>
      </c>
      <c r="H230" s="61">
        <v>732969</v>
      </c>
      <c r="I230" s="61">
        <v>762288</v>
      </c>
      <c r="J230" s="61">
        <v>792779</v>
      </c>
      <c r="K230" s="61"/>
      <c r="L230" s="61"/>
      <c r="M230" s="61"/>
      <c r="N230" s="61">
        <f t="shared" si="681"/>
        <v>732969</v>
      </c>
      <c r="O230" s="61">
        <f t="shared" si="681"/>
        <v>762288</v>
      </c>
      <c r="P230" s="61">
        <f t="shared" si="681"/>
        <v>792779</v>
      </c>
      <c r="Q230" s="61"/>
      <c r="R230" s="61"/>
      <c r="S230" s="61"/>
      <c r="T230" s="61">
        <f t="shared" si="683"/>
        <v>732969</v>
      </c>
      <c r="U230" s="61">
        <f t="shared" si="683"/>
        <v>762288</v>
      </c>
      <c r="V230" s="61">
        <f t="shared" si="683"/>
        <v>792779</v>
      </c>
      <c r="W230" s="61"/>
      <c r="X230" s="61"/>
      <c r="Y230" s="61"/>
      <c r="Z230" s="61">
        <f t="shared" si="627"/>
        <v>732969</v>
      </c>
      <c r="AA230" s="61">
        <f t="shared" si="628"/>
        <v>762288</v>
      </c>
      <c r="AB230" s="61">
        <f t="shared" si="629"/>
        <v>792779</v>
      </c>
      <c r="AC230" s="61"/>
      <c r="AD230" s="61"/>
      <c r="AE230" s="61"/>
      <c r="AF230" s="61">
        <f t="shared" si="630"/>
        <v>732969</v>
      </c>
      <c r="AG230" s="61">
        <f t="shared" si="631"/>
        <v>762288</v>
      </c>
      <c r="AH230" s="61">
        <f t="shared" si="632"/>
        <v>792779</v>
      </c>
      <c r="AI230" s="61"/>
      <c r="AJ230" s="61"/>
      <c r="AK230" s="61"/>
      <c r="AL230" s="61">
        <f t="shared" si="633"/>
        <v>732969</v>
      </c>
      <c r="AM230" s="61">
        <f t="shared" si="634"/>
        <v>762288</v>
      </c>
      <c r="AN230" s="61">
        <f t="shared" si="635"/>
        <v>792779</v>
      </c>
      <c r="AO230" s="61"/>
      <c r="AP230" s="61"/>
      <c r="AQ230" s="61"/>
      <c r="AR230" s="61">
        <f t="shared" si="636"/>
        <v>732969</v>
      </c>
      <c r="AS230" s="61">
        <f t="shared" si="637"/>
        <v>762288</v>
      </c>
      <c r="AT230" s="61">
        <f t="shared" si="638"/>
        <v>792779</v>
      </c>
      <c r="AU230" s="61">
        <v>-189075.66</v>
      </c>
      <c r="AV230" s="61"/>
      <c r="AW230" s="61"/>
      <c r="AX230" s="61">
        <f t="shared" si="639"/>
        <v>543893.34</v>
      </c>
      <c r="AY230" s="61">
        <f t="shared" si="640"/>
        <v>762288</v>
      </c>
      <c r="AZ230" s="61">
        <f t="shared" si="641"/>
        <v>792779</v>
      </c>
    </row>
    <row r="231" spans="1:52">
      <c r="A231" s="266"/>
      <c r="B231" s="26" t="s">
        <v>170</v>
      </c>
      <c r="C231" s="5" t="s">
        <v>16</v>
      </c>
      <c r="D231" s="5" t="s">
        <v>3</v>
      </c>
      <c r="E231" s="5" t="s">
        <v>100</v>
      </c>
      <c r="F231" s="5" t="s">
        <v>169</v>
      </c>
      <c r="G231" s="17"/>
      <c r="H231" s="61"/>
      <c r="I231" s="61"/>
      <c r="J231" s="61"/>
      <c r="K231" s="61"/>
      <c r="L231" s="61"/>
      <c r="M231" s="61"/>
      <c r="N231" s="61"/>
      <c r="O231" s="61"/>
      <c r="P231" s="61"/>
      <c r="Q231" s="61">
        <f>Q232</f>
        <v>650000</v>
      </c>
      <c r="R231" s="61">
        <f t="shared" ref="R231:S232" si="689">R232</f>
        <v>0</v>
      </c>
      <c r="S231" s="61">
        <f t="shared" si="689"/>
        <v>0</v>
      </c>
      <c r="T231" s="61">
        <f t="shared" ref="T231:T233" si="690">N231+Q231</f>
        <v>650000</v>
      </c>
      <c r="U231" s="61">
        <f t="shared" ref="U231:U233" si="691">O231+R231</f>
        <v>0</v>
      </c>
      <c r="V231" s="61">
        <f t="shared" ref="V231:V233" si="692">P231+S231</f>
        <v>0</v>
      </c>
      <c r="W231" s="61">
        <f>W232</f>
        <v>117400</v>
      </c>
      <c r="X231" s="61">
        <f t="shared" ref="X231:Y232" si="693">X232</f>
        <v>0</v>
      </c>
      <c r="Y231" s="61">
        <f t="shared" si="693"/>
        <v>0</v>
      </c>
      <c r="Z231" s="61">
        <f t="shared" si="627"/>
        <v>767400</v>
      </c>
      <c r="AA231" s="61">
        <f t="shared" si="628"/>
        <v>0</v>
      </c>
      <c r="AB231" s="61">
        <f t="shared" si="629"/>
        <v>0</v>
      </c>
      <c r="AC231" s="61">
        <f>AC232</f>
        <v>0</v>
      </c>
      <c r="AD231" s="61">
        <f t="shared" ref="AD231:AE232" si="694">AD232</f>
        <v>0</v>
      </c>
      <c r="AE231" s="61">
        <f t="shared" si="694"/>
        <v>0</v>
      </c>
      <c r="AF231" s="61">
        <f t="shared" si="630"/>
        <v>767400</v>
      </c>
      <c r="AG231" s="61">
        <f t="shared" si="631"/>
        <v>0</v>
      </c>
      <c r="AH231" s="61">
        <f t="shared" si="632"/>
        <v>0</v>
      </c>
      <c r="AI231" s="61">
        <f>AI232</f>
        <v>0</v>
      </c>
      <c r="AJ231" s="61">
        <f t="shared" ref="AJ231:AK232" si="695">AJ232</f>
        <v>0</v>
      </c>
      <c r="AK231" s="61">
        <f t="shared" si="695"/>
        <v>0</v>
      </c>
      <c r="AL231" s="61">
        <f t="shared" si="633"/>
        <v>767400</v>
      </c>
      <c r="AM231" s="61">
        <f t="shared" si="634"/>
        <v>0</v>
      </c>
      <c r="AN231" s="61">
        <f t="shared" si="635"/>
        <v>0</v>
      </c>
      <c r="AO231" s="61">
        <f>AO232</f>
        <v>0</v>
      </c>
      <c r="AP231" s="61">
        <f t="shared" ref="AP231:AQ232" si="696">AP232</f>
        <v>0</v>
      </c>
      <c r="AQ231" s="61">
        <f t="shared" si="696"/>
        <v>0</v>
      </c>
      <c r="AR231" s="61">
        <f t="shared" si="636"/>
        <v>767400</v>
      </c>
      <c r="AS231" s="61">
        <f t="shared" si="637"/>
        <v>0</v>
      </c>
      <c r="AT231" s="61">
        <f t="shared" si="638"/>
        <v>0</v>
      </c>
      <c r="AU231" s="61">
        <f>AU232</f>
        <v>0</v>
      </c>
      <c r="AV231" s="61">
        <f t="shared" ref="AV231:AW232" si="697">AV232</f>
        <v>0</v>
      </c>
      <c r="AW231" s="61">
        <f t="shared" si="697"/>
        <v>0</v>
      </c>
      <c r="AX231" s="61">
        <f t="shared" si="639"/>
        <v>767400</v>
      </c>
      <c r="AY231" s="61">
        <f t="shared" si="640"/>
        <v>0</v>
      </c>
      <c r="AZ231" s="61">
        <f t="shared" si="641"/>
        <v>0</v>
      </c>
    </row>
    <row r="232" spans="1:52" ht="26.4">
      <c r="A232" s="266"/>
      <c r="B232" s="26" t="s">
        <v>41</v>
      </c>
      <c r="C232" s="5" t="s">
        <v>16</v>
      </c>
      <c r="D232" s="5" t="s">
        <v>3</v>
      </c>
      <c r="E232" s="5" t="s">
        <v>100</v>
      </c>
      <c r="F232" s="5" t="s">
        <v>169</v>
      </c>
      <c r="G232" s="17" t="s">
        <v>39</v>
      </c>
      <c r="H232" s="61"/>
      <c r="I232" s="61"/>
      <c r="J232" s="61"/>
      <c r="K232" s="61"/>
      <c r="L232" s="61"/>
      <c r="M232" s="61"/>
      <c r="N232" s="61"/>
      <c r="O232" s="61"/>
      <c r="P232" s="61"/>
      <c r="Q232" s="61">
        <f>Q233</f>
        <v>650000</v>
      </c>
      <c r="R232" s="61">
        <f t="shared" si="689"/>
        <v>0</v>
      </c>
      <c r="S232" s="61">
        <f t="shared" si="689"/>
        <v>0</v>
      </c>
      <c r="T232" s="61">
        <f t="shared" si="690"/>
        <v>650000</v>
      </c>
      <c r="U232" s="61">
        <f t="shared" si="691"/>
        <v>0</v>
      </c>
      <c r="V232" s="61">
        <f t="shared" si="692"/>
        <v>0</v>
      </c>
      <c r="W232" s="61">
        <f>W233</f>
        <v>117400</v>
      </c>
      <c r="X232" s="61">
        <f t="shared" si="693"/>
        <v>0</v>
      </c>
      <c r="Y232" s="61">
        <f t="shared" si="693"/>
        <v>0</v>
      </c>
      <c r="Z232" s="61">
        <f t="shared" si="627"/>
        <v>767400</v>
      </c>
      <c r="AA232" s="61">
        <f t="shared" si="628"/>
        <v>0</v>
      </c>
      <c r="AB232" s="61">
        <f t="shared" si="629"/>
        <v>0</v>
      </c>
      <c r="AC232" s="61">
        <f>AC233</f>
        <v>0</v>
      </c>
      <c r="AD232" s="61">
        <f t="shared" si="694"/>
        <v>0</v>
      </c>
      <c r="AE232" s="61">
        <f t="shared" si="694"/>
        <v>0</v>
      </c>
      <c r="AF232" s="61">
        <f t="shared" si="630"/>
        <v>767400</v>
      </c>
      <c r="AG232" s="61">
        <f t="shared" si="631"/>
        <v>0</v>
      </c>
      <c r="AH232" s="61">
        <f t="shared" si="632"/>
        <v>0</v>
      </c>
      <c r="AI232" s="61">
        <f>AI233</f>
        <v>0</v>
      </c>
      <c r="AJ232" s="61">
        <f t="shared" si="695"/>
        <v>0</v>
      </c>
      <c r="AK232" s="61">
        <f t="shared" si="695"/>
        <v>0</v>
      </c>
      <c r="AL232" s="61">
        <f t="shared" si="633"/>
        <v>767400</v>
      </c>
      <c r="AM232" s="61">
        <f t="shared" si="634"/>
        <v>0</v>
      </c>
      <c r="AN232" s="61">
        <f t="shared" si="635"/>
        <v>0</v>
      </c>
      <c r="AO232" s="61">
        <f>AO233</f>
        <v>0</v>
      </c>
      <c r="AP232" s="61">
        <f t="shared" si="696"/>
        <v>0</v>
      </c>
      <c r="AQ232" s="61">
        <f t="shared" si="696"/>
        <v>0</v>
      </c>
      <c r="AR232" s="61">
        <f t="shared" si="636"/>
        <v>767400</v>
      </c>
      <c r="AS232" s="61">
        <f t="shared" si="637"/>
        <v>0</v>
      </c>
      <c r="AT232" s="61">
        <f t="shared" si="638"/>
        <v>0</v>
      </c>
      <c r="AU232" s="61">
        <f>AU233</f>
        <v>0</v>
      </c>
      <c r="AV232" s="61">
        <f t="shared" si="697"/>
        <v>0</v>
      </c>
      <c r="AW232" s="61">
        <f t="shared" si="697"/>
        <v>0</v>
      </c>
      <c r="AX232" s="61">
        <f t="shared" si="639"/>
        <v>767400</v>
      </c>
      <c r="AY232" s="61">
        <f t="shared" si="640"/>
        <v>0</v>
      </c>
      <c r="AZ232" s="61">
        <f t="shared" si="641"/>
        <v>0</v>
      </c>
    </row>
    <row r="233" spans="1:52">
      <c r="A233" s="266"/>
      <c r="B233" s="26" t="s">
        <v>42</v>
      </c>
      <c r="C233" s="5" t="s">
        <v>16</v>
      </c>
      <c r="D233" s="5" t="s">
        <v>3</v>
      </c>
      <c r="E233" s="5" t="s">
        <v>100</v>
      </c>
      <c r="F233" s="5" t="s">
        <v>169</v>
      </c>
      <c r="G233" s="17" t="s">
        <v>40</v>
      </c>
      <c r="H233" s="61"/>
      <c r="I233" s="61"/>
      <c r="J233" s="61"/>
      <c r="K233" s="61"/>
      <c r="L233" s="61"/>
      <c r="M233" s="61"/>
      <c r="N233" s="61"/>
      <c r="O233" s="61"/>
      <c r="P233" s="61"/>
      <c r="Q233" s="61">
        <v>650000</v>
      </c>
      <c r="R233" s="61"/>
      <c r="S233" s="61"/>
      <c r="T233" s="61">
        <f t="shared" si="690"/>
        <v>650000</v>
      </c>
      <c r="U233" s="61">
        <f t="shared" si="691"/>
        <v>0</v>
      </c>
      <c r="V233" s="61">
        <f t="shared" si="692"/>
        <v>0</v>
      </c>
      <c r="W233" s="61">
        <v>117400</v>
      </c>
      <c r="X233" s="61"/>
      <c r="Y233" s="61"/>
      <c r="Z233" s="61">
        <f t="shared" si="627"/>
        <v>767400</v>
      </c>
      <c r="AA233" s="61">
        <f t="shared" si="628"/>
        <v>0</v>
      </c>
      <c r="AB233" s="61">
        <f t="shared" si="629"/>
        <v>0</v>
      </c>
      <c r="AC233" s="61"/>
      <c r="AD233" s="61"/>
      <c r="AE233" s="61"/>
      <c r="AF233" s="61">
        <f t="shared" si="630"/>
        <v>767400</v>
      </c>
      <c r="AG233" s="61">
        <f t="shared" si="631"/>
        <v>0</v>
      </c>
      <c r="AH233" s="61">
        <f t="shared" si="632"/>
        <v>0</v>
      </c>
      <c r="AI233" s="61"/>
      <c r="AJ233" s="61"/>
      <c r="AK233" s="61"/>
      <c r="AL233" s="61">
        <f t="shared" si="633"/>
        <v>767400</v>
      </c>
      <c r="AM233" s="61">
        <f t="shared" si="634"/>
        <v>0</v>
      </c>
      <c r="AN233" s="61">
        <f t="shared" si="635"/>
        <v>0</v>
      </c>
      <c r="AO233" s="61"/>
      <c r="AP233" s="61"/>
      <c r="AQ233" s="61"/>
      <c r="AR233" s="61">
        <f t="shared" si="636"/>
        <v>767400</v>
      </c>
      <c r="AS233" s="61">
        <f t="shared" si="637"/>
        <v>0</v>
      </c>
      <c r="AT233" s="61">
        <f t="shared" si="638"/>
        <v>0</v>
      </c>
      <c r="AU233" s="61"/>
      <c r="AV233" s="61"/>
      <c r="AW233" s="61"/>
      <c r="AX233" s="61">
        <f t="shared" si="639"/>
        <v>767400</v>
      </c>
      <c r="AY233" s="61">
        <f t="shared" si="640"/>
        <v>0</v>
      </c>
      <c r="AZ233" s="61">
        <f t="shared" si="641"/>
        <v>0</v>
      </c>
    </row>
    <row r="234" spans="1:52" ht="26.4">
      <c r="A234" s="266"/>
      <c r="B234" s="111" t="s">
        <v>221</v>
      </c>
      <c r="C234" s="5" t="s">
        <v>16</v>
      </c>
      <c r="D234" s="5" t="s">
        <v>3</v>
      </c>
      <c r="E234" s="5" t="s">
        <v>100</v>
      </c>
      <c r="F234" s="73" t="s">
        <v>320</v>
      </c>
      <c r="G234" s="17"/>
      <c r="H234" s="67">
        <f>H235</f>
        <v>3500000</v>
      </c>
      <c r="I234" s="67">
        <f t="shared" ref="I234:M235" si="698">I235</f>
        <v>0</v>
      </c>
      <c r="J234" s="67">
        <f t="shared" si="698"/>
        <v>0</v>
      </c>
      <c r="K234" s="67">
        <f t="shared" si="698"/>
        <v>1000000</v>
      </c>
      <c r="L234" s="67">
        <f t="shared" si="698"/>
        <v>0</v>
      </c>
      <c r="M234" s="67">
        <f t="shared" si="698"/>
        <v>0</v>
      </c>
      <c r="N234" s="67">
        <f t="shared" si="664"/>
        <v>4500000</v>
      </c>
      <c r="O234" s="67">
        <f t="shared" si="665"/>
        <v>0</v>
      </c>
      <c r="P234" s="67">
        <f t="shared" si="666"/>
        <v>0</v>
      </c>
      <c r="Q234" s="67">
        <f t="shared" ref="Q234:S235" si="699">Q235</f>
        <v>-1620000</v>
      </c>
      <c r="R234" s="67">
        <f t="shared" si="699"/>
        <v>0</v>
      </c>
      <c r="S234" s="67">
        <f t="shared" si="699"/>
        <v>0</v>
      </c>
      <c r="T234" s="67">
        <f t="shared" si="624"/>
        <v>2880000</v>
      </c>
      <c r="U234" s="67">
        <f t="shared" si="625"/>
        <v>0</v>
      </c>
      <c r="V234" s="67">
        <f t="shared" si="626"/>
        <v>0</v>
      </c>
      <c r="W234" s="67">
        <f t="shared" ref="W234:Y235" si="700">W235</f>
        <v>0</v>
      </c>
      <c r="X234" s="67">
        <f t="shared" si="700"/>
        <v>0</v>
      </c>
      <c r="Y234" s="67">
        <f t="shared" si="700"/>
        <v>0</v>
      </c>
      <c r="Z234" s="67">
        <f t="shared" si="627"/>
        <v>2880000</v>
      </c>
      <c r="AA234" s="67">
        <f t="shared" si="628"/>
        <v>0</v>
      </c>
      <c r="AB234" s="67">
        <f t="shared" si="629"/>
        <v>0</v>
      </c>
      <c r="AC234" s="67">
        <f t="shared" ref="AC234:AE235" si="701">AC235</f>
        <v>-1330000</v>
      </c>
      <c r="AD234" s="67">
        <f t="shared" si="701"/>
        <v>0</v>
      </c>
      <c r="AE234" s="67">
        <f t="shared" si="701"/>
        <v>0</v>
      </c>
      <c r="AF234" s="67">
        <f t="shared" si="630"/>
        <v>1550000</v>
      </c>
      <c r="AG234" s="67">
        <f t="shared" si="631"/>
        <v>0</v>
      </c>
      <c r="AH234" s="67">
        <f t="shared" si="632"/>
        <v>0</v>
      </c>
      <c r="AI234" s="67">
        <f t="shared" ref="AI234:AK235" si="702">AI235</f>
        <v>0</v>
      </c>
      <c r="AJ234" s="67">
        <f t="shared" si="702"/>
        <v>0</v>
      </c>
      <c r="AK234" s="67">
        <f t="shared" si="702"/>
        <v>0</v>
      </c>
      <c r="AL234" s="67">
        <f t="shared" si="633"/>
        <v>1550000</v>
      </c>
      <c r="AM234" s="67">
        <f t="shared" si="634"/>
        <v>0</v>
      </c>
      <c r="AN234" s="67">
        <f t="shared" si="635"/>
        <v>0</v>
      </c>
      <c r="AO234" s="67">
        <f t="shared" ref="AO234:AQ235" si="703">AO235</f>
        <v>0</v>
      </c>
      <c r="AP234" s="67">
        <f t="shared" si="703"/>
        <v>0</v>
      </c>
      <c r="AQ234" s="67">
        <f t="shared" si="703"/>
        <v>0</v>
      </c>
      <c r="AR234" s="67">
        <f t="shared" si="636"/>
        <v>1550000</v>
      </c>
      <c r="AS234" s="67">
        <f t="shared" si="637"/>
        <v>0</v>
      </c>
      <c r="AT234" s="67">
        <f t="shared" si="638"/>
        <v>0</v>
      </c>
      <c r="AU234" s="67">
        <f t="shared" ref="AU234:AW235" si="704">AU235</f>
        <v>0</v>
      </c>
      <c r="AV234" s="67">
        <f t="shared" si="704"/>
        <v>0</v>
      </c>
      <c r="AW234" s="67">
        <f t="shared" si="704"/>
        <v>0</v>
      </c>
      <c r="AX234" s="67">
        <f t="shared" si="639"/>
        <v>1550000</v>
      </c>
      <c r="AY234" s="67">
        <f t="shared" si="640"/>
        <v>0</v>
      </c>
      <c r="AZ234" s="67">
        <f t="shared" si="641"/>
        <v>0</v>
      </c>
    </row>
    <row r="235" spans="1:52" ht="26.4">
      <c r="A235" s="266"/>
      <c r="B235" s="27" t="s">
        <v>41</v>
      </c>
      <c r="C235" s="5" t="s">
        <v>16</v>
      </c>
      <c r="D235" s="5" t="s">
        <v>3</v>
      </c>
      <c r="E235" s="5" t="s">
        <v>100</v>
      </c>
      <c r="F235" s="73" t="s">
        <v>320</v>
      </c>
      <c r="G235" s="55" t="s">
        <v>39</v>
      </c>
      <c r="H235" s="67">
        <f>H236</f>
        <v>3500000</v>
      </c>
      <c r="I235" s="67">
        <f t="shared" si="698"/>
        <v>0</v>
      </c>
      <c r="J235" s="67">
        <f t="shared" si="698"/>
        <v>0</v>
      </c>
      <c r="K235" s="67">
        <f t="shared" si="698"/>
        <v>1000000</v>
      </c>
      <c r="L235" s="67">
        <f t="shared" si="698"/>
        <v>0</v>
      </c>
      <c r="M235" s="67">
        <f t="shared" si="698"/>
        <v>0</v>
      </c>
      <c r="N235" s="67">
        <f t="shared" si="664"/>
        <v>4500000</v>
      </c>
      <c r="O235" s="67">
        <f t="shared" si="665"/>
        <v>0</v>
      </c>
      <c r="P235" s="67">
        <f t="shared" si="666"/>
        <v>0</v>
      </c>
      <c r="Q235" s="67">
        <f t="shared" si="699"/>
        <v>-1620000</v>
      </c>
      <c r="R235" s="67">
        <f t="shared" si="699"/>
        <v>0</v>
      </c>
      <c r="S235" s="67">
        <f t="shared" si="699"/>
        <v>0</v>
      </c>
      <c r="T235" s="67">
        <f t="shared" si="624"/>
        <v>2880000</v>
      </c>
      <c r="U235" s="67">
        <f t="shared" si="625"/>
        <v>0</v>
      </c>
      <c r="V235" s="67">
        <f t="shared" si="626"/>
        <v>0</v>
      </c>
      <c r="W235" s="67">
        <f t="shared" si="700"/>
        <v>0</v>
      </c>
      <c r="X235" s="67">
        <f t="shared" si="700"/>
        <v>0</v>
      </c>
      <c r="Y235" s="67">
        <f t="shared" si="700"/>
        <v>0</v>
      </c>
      <c r="Z235" s="67">
        <f t="shared" si="627"/>
        <v>2880000</v>
      </c>
      <c r="AA235" s="67">
        <f t="shared" si="628"/>
        <v>0</v>
      </c>
      <c r="AB235" s="67">
        <f t="shared" si="629"/>
        <v>0</v>
      </c>
      <c r="AC235" s="67">
        <f t="shared" si="701"/>
        <v>-1330000</v>
      </c>
      <c r="AD235" s="67">
        <f t="shared" si="701"/>
        <v>0</v>
      </c>
      <c r="AE235" s="67">
        <f t="shared" si="701"/>
        <v>0</v>
      </c>
      <c r="AF235" s="67">
        <f t="shared" si="630"/>
        <v>1550000</v>
      </c>
      <c r="AG235" s="67">
        <f t="shared" si="631"/>
        <v>0</v>
      </c>
      <c r="AH235" s="67">
        <f t="shared" si="632"/>
        <v>0</v>
      </c>
      <c r="AI235" s="67">
        <f t="shared" si="702"/>
        <v>0</v>
      </c>
      <c r="AJ235" s="67">
        <f t="shared" si="702"/>
        <v>0</v>
      </c>
      <c r="AK235" s="67">
        <f t="shared" si="702"/>
        <v>0</v>
      </c>
      <c r="AL235" s="67">
        <f t="shared" si="633"/>
        <v>1550000</v>
      </c>
      <c r="AM235" s="67">
        <f t="shared" si="634"/>
        <v>0</v>
      </c>
      <c r="AN235" s="67">
        <f t="shared" si="635"/>
        <v>0</v>
      </c>
      <c r="AO235" s="67">
        <f t="shared" si="703"/>
        <v>0</v>
      </c>
      <c r="AP235" s="67">
        <f t="shared" si="703"/>
        <v>0</v>
      </c>
      <c r="AQ235" s="67">
        <f t="shared" si="703"/>
        <v>0</v>
      </c>
      <c r="AR235" s="67">
        <f t="shared" si="636"/>
        <v>1550000</v>
      </c>
      <c r="AS235" s="67">
        <f t="shared" si="637"/>
        <v>0</v>
      </c>
      <c r="AT235" s="67">
        <f t="shared" si="638"/>
        <v>0</v>
      </c>
      <c r="AU235" s="67">
        <f t="shared" si="704"/>
        <v>0</v>
      </c>
      <c r="AV235" s="67">
        <f t="shared" si="704"/>
        <v>0</v>
      </c>
      <c r="AW235" s="67">
        <f t="shared" si="704"/>
        <v>0</v>
      </c>
      <c r="AX235" s="67">
        <f t="shared" si="639"/>
        <v>1550000</v>
      </c>
      <c r="AY235" s="67">
        <f t="shared" si="640"/>
        <v>0</v>
      </c>
      <c r="AZ235" s="67">
        <f t="shared" si="641"/>
        <v>0</v>
      </c>
    </row>
    <row r="236" spans="1:52">
      <c r="A236" s="266"/>
      <c r="B236" s="26" t="s">
        <v>42</v>
      </c>
      <c r="C236" s="5" t="s">
        <v>16</v>
      </c>
      <c r="D236" s="5" t="s">
        <v>3</v>
      </c>
      <c r="E236" s="5" t="s">
        <v>100</v>
      </c>
      <c r="F236" s="73" t="s">
        <v>320</v>
      </c>
      <c r="G236" s="55" t="s">
        <v>40</v>
      </c>
      <c r="H236" s="61">
        <v>3500000</v>
      </c>
      <c r="I236" s="61"/>
      <c r="J236" s="61"/>
      <c r="K236" s="61">
        <v>1000000</v>
      </c>
      <c r="L236" s="61"/>
      <c r="M236" s="61"/>
      <c r="N236" s="61">
        <f t="shared" si="664"/>
        <v>4500000</v>
      </c>
      <c r="O236" s="61">
        <f t="shared" si="665"/>
        <v>0</v>
      </c>
      <c r="P236" s="61">
        <f t="shared" si="666"/>
        <v>0</v>
      </c>
      <c r="Q236" s="61">
        <v>-1620000</v>
      </c>
      <c r="R236" s="61"/>
      <c r="S236" s="61"/>
      <c r="T236" s="61">
        <f t="shared" si="624"/>
        <v>2880000</v>
      </c>
      <c r="U236" s="61">
        <f t="shared" si="625"/>
        <v>0</v>
      </c>
      <c r="V236" s="61">
        <f t="shared" si="626"/>
        <v>0</v>
      </c>
      <c r="W236" s="61"/>
      <c r="X236" s="61"/>
      <c r="Y236" s="61"/>
      <c r="Z236" s="61">
        <f t="shared" si="627"/>
        <v>2880000</v>
      </c>
      <c r="AA236" s="61">
        <f t="shared" si="628"/>
        <v>0</v>
      </c>
      <c r="AB236" s="61">
        <f t="shared" si="629"/>
        <v>0</v>
      </c>
      <c r="AC236" s="61">
        <f>-1630000+300000</f>
        <v>-1330000</v>
      </c>
      <c r="AD236" s="61"/>
      <c r="AE236" s="61"/>
      <c r="AF236" s="61">
        <f t="shared" si="630"/>
        <v>1550000</v>
      </c>
      <c r="AG236" s="61">
        <f t="shared" si="631"/>
        <v>0</v>
      </c>
      <c r="AH236" s="61">
        <f t="shared" si="632"/>
        <v>0</v>
      </c>
      <c r="AI236" s="61"/>
      <c r="AJ236" s="61"/>
      <c r="AK236" s="61"/>
      <c r="AL236" s="61">
        <f t="shared" si="633"/>
        <v>1550000</v>
      </c>
      <c r="AM236" s="61">
        <f t="shared" si="634"/>
        <v>0</v>
      </c>
      <c r="AN236" s="61">
        <f t="shared" si="635"/>
        <v>0</v>
      </c>
      <c r="AO236" s="61"/>
      <c r="AP236" s="61"/>
      <c r="AQ236" s="61"/>
      <c r="AR236" s="61">
        <f t="shared" si="636"/>
        <v>1550000</v>
      </c>
      <c r="AS236" s="61">
        <f t="shared" si="637"/>
        <v>0</v>
      </c>
      <c r="AT236" s="61">
        <f t="shared" si="638"/>
        <v>0</v>
      </c>
      <c r="AU236" s="61"/>
      <c r="AV236" s="61"/>
      <c r="AW236" s="61"/>
      <c r="AX236" s="61">
        <f t="shared" si="639"/>
        <v>1550000</v>
      </c>
      <c r="AY236" s="61">
        <f t="shared" si="640"/>
        <v>0</v>
      </c>
      <c r="AZ236" s="61">
        <f t="shared" si="641"/>
        <v>0</v>
      </c>
    </row>
    <row r="237" spans="1:52" ht="26.4">
      <c r="A237" s="266"/>
      <c r="B237" s="82" t="s">
        <v>369</v>
      </c>
      <c r="C237" s="39" t="s">
        <v>16</v>
      </c>
      <c r="D237" s="39" t="s">
        <v>3</v>
      </c>
      <c r="E237" s="39" t="s">
        <v>100</v>
      </c>
      <c r="F237" s="73" t="s">
        <v>368</v>
      </c>
      <c r="G237" s="101"/>
      <c r="H237" s="61"/>
      <c r="I237" s="61"/>
      <c r="J237" s="61"/>
      <c r="K237" s="61">
        <f>K238</f>
        <v>1250000</v>
      </c>
      <c r="L237" s="61">
        <f t="shared" ref="L237:M238" si="705">L238</f>
        <v>0</v>
      </c>
      <c r="M237" s="61">
        <f t="shared" si="705"/>
        <v>0</v>
      </c>
      <c r="N237" s="61">
        <f t="shared" ref="N237:N239" si="706">H237+K237</f>
        <v>1250000</v>
      </c>
      <c r="O237" s="61">
        <f t="shared" ref="O237:O239" si="707">I237+L237</f>
        <v>0</v>
      </c>
      <c r="P237" s="61">
        <f t="shared" ref="P237:P239" si="708">J237+M237</f>
        <v>0</v>
      </c>
      <c r="Q237" s="61">
        <f>Q238</f>
        <v>-1250000</v>
      </c>
      <c r="R237" s="61">
        <f t="shared" ref="R237:S238" si="709">R238</f>
        <v>0</v>
      </c>
      <c r="S237" s="61">
        <f t="shared" si="709"/>
        <v>0</v>
      </c>
      <c r="T237" s="61">
        <f t="shared" si="624"/>
        <v>0</v>
      </c>
      <c r="U237" s="61">
        <f t="shared" si="625"/>
        <v>0</v>
      </c>
      <c r="V237" s="61">
        <f t="shared" si="626"/>
        <v>0</v>
      </c>
      <c r="W237" s="61">
        <f>W238</f>
        <v>0</v>
      </c>
      <c r="X237" s="61">
        <f t="shared" ref="X237:Y238" si="710">X238</f>
        <v>0</v>
      </c>
      <c r="Y237" s="61">
        <f t="shared" si="710"/>
        <v>0</v>
      </c>
      <c r="Z237" s="61">
        <f t="shared" si="627"/>
        <v>0</v>
      </c>
      <c r="AA237" s="61">
        <f t="shared" si="628"/>
        <v>0</v>
      </c>
      <c r="AB237" s="61">
        <f t="shared" si="629"/>
        <v>0</v>
      </c>
      <c r="AC237" s="61">
        <f>AC238</f>
        <v>0</v>
      </c>
      <c r="AD237" s="61">
        <f t="shared" ref="AD237:AE238" si="711">AD238</f>
        <v>0</v>
      </c>
      <c r="AE237" s="61">
        <f t="shared" si="711"/>
        <v>0</v>
      </c>
      <c r="AF237" s="61">
        <f t="shared" si="630"/>
        <v>0</v>
      </c>
      <c r="AG237" s="61">
        <f t="shared" si="631"/>
        <v>0</v>
      </c>
      <c r="AH237" s="61">
        <f t="shared" si="632"/>
        <v>0</v>
      </c>
      <c r="AI237" s="61">
        <f>AI238</f>
        <v>0</v>
      </c>
      <c r="AJ237" s="61">
        <f t="shared" ref="AJ237:AK238" si="712">AJ238</f>
        <v>0</v>
      </c>
      <c r="AK237" s="61">
        <f t="shared" si="712"/>
        <v>0</v>
      </c>
      <c r="AL237" s="61">
        <f t="shared" si="633"/>
        <v>0</v>
      </c>
      <c r="AM237" s="61">
        <f t="shared" si="634"/>
        <v>0</v>
      </c>
      <c r="AN237" s="61">
        <f t="shared" si="635"/>
        <v>0</v>
      </c>
      <c r="AO237" s="61">
        <f>AO238</f>
        <v>0</v>
      </c>
      <c r="AP237" s="61">
        <f t="shared" ref="AP237:AQ238" si="713">AP238</f>
        <v>0</v>
      </c>
      <c r="AQ237" s="61">
        <f t="shared" si="713"/>
        <v>0</v>
      </c>
      <c r="AR237" s="61">
        <f t="shared" si="636"/>
        <v>0</v>
      </c>
      <c r="AS237" s="61">
        <f t="shared" si="637"/>
        <v>0</v>
      </c>
      <c r="AT237" s="61">
        <f t="shared" si="638"/>
        <v>0</v>
      </c>
      <c r="AU237" s="61">
        <f>AU238</f>
        <v>0</v>
      </c>
      <c r="AV237" s="61">
        <f t="shared" ref="AV237:AW238" si="714">AV238</f>
        <v>0</v>
      </c>
      <c r="AW237" s="61">
        <f t="shared" si="714"/>
        <v>0</v>
      </c>
      <c r="AX237" s="61">
        <f t="shared" si="639"/>
        <v>0</v>
      </c>
      <c r="AY237" s="61">
        <f t="shared" si="640"/>
        <v>0</v>
      </c>
      <c r="AZ237" s="61">
        <f t="shared" si="641"/>
        <v>0</v>
      </c>
    </row>
    <row r="238" spans="1:52" ht="26.4">
      <c r="A238" s="266"/>
      <c r="B238" s="27" t="s">
        <v>41</v>
      </c>
      <c r="C238" s="39" t="s">
        <v>16</v>
      </c>
      <c r="D238" s="39" t="s">
        <v>3</v>
      </c>
      <c r="E238" s="39" t="s">
        <v>100</v>
      </c>
      <c r="F238" s="73" t="s">
        <v>368</v>
      </c>
      <c r="G238" s="101" t="s">
        <v>39</v>
      </c>
      <c r="H238" s="61"/>
      <c r="I238" s="61"/>
      <c r="J238" s="61"/>
      <c r="K238" s="61">
        <f>K239</f>
        <v>1250000</v>
      </c>
      <c r="L238" s="61">
        <f t="shared" si="705"/>
        <v>0</v>
      </c>
      <c r="M238" s="61">
        <f t="shared" si="705"/>
        <v>0</v>
      </c>
      <c r="N238" s="61">
        <f t="shared" si="706"/>
        <v>1250000</v>
      </c>
      <c r="O238" s="61">
        <f t="shared" si="707"/>
        <v>0</v>
      </c>
      <c r="P238" s="61">
        <f t="shared" si="708"/>
        <v>0</v>
      </c>
      <c r="Q238" s="61">
        <f>Q239</f>
        <v>-1250000</v>
      </c>
      <c r="R238" s="61">
        <f t="shared" si="709"/>
        <v>0</v>
      </c>
      <c r="S238" s="61">
        <f t="shared" si="709"/>
        <v>0</v>
      </c>
      <c r="T238" s="61">
        <f t="shared" si="624"/>
        <v>0</v>
      </c>
      <c r="U238" s="61">
        <f t="shared" si="625"/>
        <v>0</v>
      </c>
      <c r="V238" s="61">
        <f t="shared" si="626"/>
        <v>0</v>
      </c>
      <c r="W238" s="61">
        <f>W239</f>
        <v>0</v>
      </c>
      <c r="X238" s="61">
        <f t="shared" si="710"/>
        <v>0</v>
      </c>
      <c r="Y238" s="61">
        <f t="shared" si="710"/>
        <v>0</v>
      </c>
      <c r="Z238" s="61">
        <f t="shared" si="627"/>
        <v>0</v>
      </c>
      <c r="AA238" s="61">
        <f t="shared" si="628"/>
        <v>0</v>
      </c>
      <c r="AB238" s="61">
        <f t="shared" si="629"/>
        <v>0</v>
      </c>
      <c r="AC238" s="61">
        <f>AC239</f>
        <v>0</v>
      </c>
      <c r="AD238" s="61">
        <f t="shared" si="711"/>
        <v>0</v>
      </c>
      <c r="AE238" s="61">
        <f t="shared" si="711"/>
        <v>0</v>
      </c>
      <c r="AF238" s="61">
        <f t="shared" si="630"/>
        <v>0</v>
      </c>
      <c r="AG238" s="61">
        <f t="shared" si="631"/>
        <v>0</v>
      </c>
      <c r="AH238" s="61">
        <f t="shared" si="632"/>
        <v>0</v>
      </c>
      <c r="AI238" s="61">
        <f>AI239</f>
        <v>0</v>
      </c>
      <c r="AJ238" s="61">
        <f t="shared" si="712"/>
        <v>0</v>
      </c>
      <c r="AK238" s="61">
        <f t="shared" si="712"/>
        <v>0</v>
      </c>
      <c r="AL238" s="61">
        <f t="shared" si="633"/>
        <v>0</v>
      </c>
      <c r="AM238" s="61">
        <f t="shared" si="634"/>
        <v>0</v>
      </c>
      <c r="AN238" s="61">
        <f t="shared" si="635"/>
        <v>0</v>
      </c>
      <c r="AO238" s="61">
        <f>AO239</f>
        <v>0</v>
      </c>
      <c r="AP238" s="61">
        <f t="shared" si="713"/>
        <v>0</v>
      </c>
      <c r="AQ238" s="61">
        <f t="shared" si="713"/>
        <v>0</v>
      </c>
      <c r="AR238" s="61">
        <f t="shared" si="636"/>
        <v>0</v>
      </c>
      <c r="AS238" s="61">
        <f t="shared" si="637"/>
        <v>0</v>
      </c>
      <c r="AT238" s="61">
        <f t="shared" si="638"/>
        <v>0</v>
      </c>
      <c r="AU238" s="61">
        <f>AU239</f>
        <v>0</v>
      </c>
      <c r="AV238" s="61">
        <f t="shared" si="714"/>
        <v>0</v>
      </c>
      <c r="AW238" s="61">
        <f t="shared" si="714"/>
        <v>0</v>
      </c>
      <c r="AX238" s="61">
        <f t="shared" si="639"/>
        <v>0</v>
      </c>
      <c r="AY238" s="61">
        <f t="shared" si="640"/>
        <v>0</v>
      </c>
      <c r="AZ238" s="61">
        <f t="shared" si="641"/>
        <v>0</v>
      </c>
    </row>
    <row r="239" spans="1:52">
      <c r="A239" s="266"/>
      <c r="B239" s="26" t="s">
        <v>42</v>
      </c>
      <c r="C239" s="39" t="s">
        <v>16</v>
      </c>
      <c r="D239" s="39" t="s">
        <v>3</v>
      </c>
      <c r="E239" s="39" t="s">
        <v>100</v>
      </c>
      <c r="F239" s="73" t="s">
        <v>368</v>
      </c>
      <c r="G239" s="101" t="s">
        <v>40</v>
      </c>
      <c r="H239" s="61"/>
      <c r="I239" s="61"/>
      <c r="J239" s="61"/>
      <c r="K239" s="61">
        <v>1250000</v>
      </c>
      <c r="L239" s="61"/>
      <c r="M239" s="61"/>
      <c r="N239" s="61">
        <f t="shared" si="706"/>
        <v>1250000</v>
      </c>
      <c r="O239" s="61">
        <f t="shared" si="707"/>
        <v>0</v>
      </c>
      <c r="P239" s="61">
        <f t="shared" si="708"/>
        <v>0</v>
      </c>
      <c r="Q239" s="61">
        <v>-1250000</v>
      </c>
      <c r="R239" s="61"/>
      <c r="S239" s="61"/>
      <c r="T239" s="61">
        <f t="shared" si="624"/>
        <v>0</v>
      </c>
      <c r="U239" s="61">
        <f t="shared" si="625"/>
        <v>0</v>
      </c>
      <c r="V239" s="61">
        <f t="shared" si="626"/>
        <v>0</v>
      </c>
      <c r="W239" s="61"/>
      <c r="X239" s="61"/>
      <c r="Y239" s="61"/>
      <c r="Z239" s="61">
        <f t="shared" si="627"/>
        <v>0</v>
      </c>
      <c r="AA239" s="61">
        <f t="shared" si="628"/>
        <v>0</v>
      </c>
      <c r="AB239" s="61">
        <f t="shared" si="629"/>
        <v>0</v>
      </c>
      <c r="AC239" s="61"/>
      <c r="AD239" s="61"/>
      <c r="AE239" s="61"/>
      <c r="AF239" s="61">
        <f t="shared" si="630"/>
        <v>0</v>
      </c>
      <c r="AG239" s="61">
        <f t="shared" si="631"/>
        <v>0</v>
      </c>
      <c r="AH239" s="61">
        <f t="shared" si="632"/>
        <v>0</v>
      </c>
      <c r="AI239" s="61"/>
      <c r="AJ239" s="61"/>
      <c r="AK239" s="61"/>
      <c r="AL239" s="61">
        <f t="shared" si="633"/>
        <v>0</v>
      </c>
      <c r="AM239" s="61">
        <f t="shared" si="634"/>
        <v>0</v>
      </c>
      <c r="AN239" s="61">
        <f t="shared" si="635"/>
        <v>0</v>
      </c>
      <c r="AO239" s="61"/>
      <c r="AP239" s="61"/>
      <c r="AQ239" s="61"/>
      <c r="AR239" s="61">
        <f t="shared" si="636"/>
        <v>0</v>
      </c>
      <c r="AS239" s="61">
        <f t="shared" si="637"/>
        <v>0</v>
      </c>
      <c r="AT239" s="61">
        <f t="shared" si="638"/>
        <v>0</v>
      </c>
      <c r="AU239" s="61"/>
      <c r="AV239" s="61"/>
      <c r="AW239" s="61"/>
      <c r="AX239" s="61">
        <f t="shared" si="639"/>
        <v>0</v>
      </c>
      <c r="AY239" s="61">
        <f t="shared" si="640"/>
        <v>0</v>
      </c>
      <c r="AZ239" s="61">
        <f t="shared" si="641"/>
        <v>0</v>
      </c>
    </row>
    <row r="240" spans="1:52" ht="26.4">
      <c r="A240" s="31" t="s">
        <v>80</v>
      </c>
      <c r="B240" s="81" t="s">
        <v>78</v>
      </c>
      <c r="C240" s="6" t="s">
        <v>16</v>
      </c>
      <c r="D240" s="6" t="s">
        <v>10</v>
      </c>
      <c r="E240" s="6" t="s">
        <v>100</v>
      </c>
      <c r="F240" s="6" t="s">
        <v>101</v>
      </c>
      <c r="G240" s="18"/>
      <c r="H240" s="58">
        <f t="shared" ref="H240:M240" si="715">H247+H250+H253+H262+H259+H265+H244</f>
        <v>35762649.710000001</v>
      </c>
      <c r="I240" s="58">
        <f t="shared" si="715"/>
        <v>35582635.880000003</v>
      </c>
      <c r="J240" s="58">
        <f t="shared" si="715"/>
        <v>35541040.590000004</v>
      </c>
      <c r="K240" s="58">
        <f t="shared" si="715"/>
        <v>3039916.7500000005</v>
      </c>
      <c r="L240" s="58">
        <f t="shared" si="715"/>
        <v>-40106.019999999997</v>
      </c>
      <c r="M240" s="58">
        <f t="shared" si="715"/>
        <v>-18795.18</v>
      </c>
      <c r="N240" s="58">
        <f t="shared" si="664"/>
        <v>38802566.460000001</v>
      </c>
      <c r="O240" s="58">
        <f t="shared" si="665"/>
        <v>35542529.859999999</v>
      </c>
      <c r="P240" s="58">
        <f t="shared" si="666"/>
        <v>35522245.410000004</v>
      </c>
      <c r="Q240" s="58">
        <f>Q247+Q250+Q253+Q262+Q259+Q265+Q244+Q241+Q256</f>
        <v>10694400</v>
      </c>
      <c r="R240" s="58">
        <f t="shared" ref="R240:S240" si="716">R247+R250+R253+R262+R259+R265+R244+R241+R256</f>
        <v>0</v>
      </c>
      <c r="S240" s="58">
        <f t="shared" si="716"/>
        <v>0</v>
      </c>
      <c r="T240" s="58">
        <f t="shared" si="624"/>
        <v>49496966.460000001</v>
      </c>
      <c r="U240" s="58">
        <f t="shared" si="625"/>
        <v>35542529.859999999</v>
      </c>
      <c r="V240" s="58">
        <f t="shared" si="626"/>
        <v>35522245.410000004</v>
      </c>
      <c r="W240" s="58">
        <f>W247+W250+W253+W262+W259+W265+W244+W241+W256</f>
        <v>-1009424.42</v>
      </c>
      <c r="X240" s="58">
        <f t="shared" ref="X240:Y240" si="717">X247+X250+X253+X262+X259+X265+X244+X241+X256</f>
        <v>0</v>
      </c>
      <c r="Y240" s="58">
        <f t="shared" si="717"/>
        <v>0</v>
      </c>
      <c r="Z240" s="58">
        <f t="shared" si="627"/>
        <v>48487542.039999999</v>
      </c>
      <c r="AA240" s="58">
        <f t="shared" si="628"/>
        <v>35542529.859999999</v>
      </c>
      <c r="AB240" s="58">
        <f t="shared" si="629"/>
        <v>35522245.410000004</v>
      </c>
      <c r="AC240" s="58">
        <f>AC247+AC250+AC253+AC262+AC259+AC265+AC244+AC241+AC256</f>
        <v>-10727.71</v>
      </c>
      <c r="AD240" s="58">
        <f t="shared" ref="AD240:AE240" si="718">AD247+AD250+AD253+AD262+AD259+AD265+AD244+AD241+AD256</f>
        <v>0</v>
      </c>
      <c r="AE240" s="58">
        <f t="shared" si="718"/>
        <v>0</v>
      </c>
      <c r="AF240" s="58">
        <f t="shared" si="630"/>
        <v>48476814.329999998</v>
      </c>
      <c r="AG240" s="58">
        <f t="shared" si="631"/>
        <v>35542529.859999999</v>
      </c>
      <c r="AH240" s="58">
        <f t="shared" si="632"/>
        <v>35522245.410000004</v>
      </c>
      <c r="AI240" s="58">
        <f>AI247+AI250+AI253+AI262+AI259+AI265+AI244+AI241+AI256</f>
        <v>0</v>
      </c>
      <c r="AJ240" s="58">
        <f t="shared" ref="AJ240:AK240" si="719">AJ247+AJ250+AJ253+AJ262+AJ259+AJ265+AJ244+AJ241+AJ256</f>
        <v>0</v>
      </c>
      <c r="AK240" s="58">
        <f t="shared" si="719"/>
        <v>0</v>
      </c>
      <c r="AL240" s="58">
        <f t="shared" si="633"/>
        <v>48476814.329999998</v>
      </c>
      <c r="AM240" s="58">
        <f t="shared" si="634"/>
        <v>35542529.859999999</v>
      </c>
      <c r="AN240" s="58">
        <f t="shared" si="635"/>
        <v>35522245.410000004</v>
      </c>
      <c r="AO240" s="58">
        <f>AO247+AO250+AO253+AO262+AO259+AO265+AO244+AO241+AO256</f>
        <v>0</v>
      </c>
      <c r="AP240" s="58">
        <f t="shared" ref="AP240:AQ240" si="720">AP247+AP250+AP253+AP262+AP259+AP265+AP244+AP241+AP256</f>
        <v>0</v>
      </c>
      <c r="AQ240" s="58">
        <f t="shared" si="720"/>
        <v>0</v>
      </c>
      <c r="AR240" s="58">
        <f t="shared" si="636"/>
        <v>48476814.329999998</v>
      </c>
      <c r="AS240" s="58">
        <f t="shared" si="637"/>
        <v>35542529.859999999</v>
      </c>
      <c r="AT240" s="58">
        <f t="shared" si="638"/>
        <v>35522245.410000004</v>
      </c>
      <c r="AU240" s="58">
        <f>AU247+AU250+AU253+AU262+AU259+AU265+AU244+AU241+AU256</f>
        <v>-1597776.37</v>
      </c>
      <c r="AV240" s="58">
        <f t="shared" ref="AV240:AW240" si="721">AV247+AV250+AV253+AV262+AV259+AV265+AV244+AV241+AV256</f>
        <v>0</v>
      </c>
      <c r="AW240" s="58">
        <f t="shared" si="721"/>
        <v>0</v>
      </c>
      <c r="AX240" s="58">
        <f t="shared" si="639"/>
        <v>46879037.960000001</v>
      </c>
      <c r="AY240" s="58">
        <f t="shared" si="640"/>
        <v>35542529.859999999</v>
      </c>
      <c r="AZ240" s="58">
        <f t="shared" si="641"/>
        <v>35522245.410000004</v>
      </c>
    </row>
    <row r="241" spans="1:52">
      <c r="A241" s="292"/>
      <c r="B241" s="82" t="s">
        <v>253</v>
      </c>
      <c r="C241" s="39" t="s">
        <v>16</v>
      </c>
      <c r="D241" s="39" t="s">
        <v>10</v>
      </c>
      <c r="E241" s="39" t="s">
        <v>100</v>
      </c>
      <c r="F241" s="73" t="s">
        <v>126</v>
      </c>
      <c r="G241" s="38"/>
      <c r="H241" s="64"/>
      <c r="I241" s="64"/>
      <c r="J241" s="64"/>
      <c r="K241" s="64"/>
      <c r="L241" s="64"/>
      <c r="M241" s="64"/>
      <c r="N241" s="64"/>
      <c r="O241" s="64"/>
      <c r="P241" s="64"/>
      <c r="Q241" s="64">
        <f>Q242</f>
        <v>20000</v>
      </c>
      <c r="R241" s="64">
        <f t="shared" ref="R241:S242" si="722">R242</f>
        <v>0</v>
      </c>
      <c r="S241" s="64">
        <f t="shared" si="722"/>
        <v>0</v>
      </c>
      <c r="T241" s="64">
        <f t="shared" ref="T241:T243" si="723">N241+Q241</f>
        <v>20000</v>
      </c>
      <c r="U241" s="64">
        <f t="shared" ref="U241:U243" si="724">O241+R241</f>
        <v>0</v>
      </c>
      <c r="V241" s="64">
        <f t="shared" ref="V241:V243" si="725">P241+S241</f>
        <v>0</v>
      </c>
      <c r="W241" s="64">
        <f>W242</f>
        <v>0</v>
      </c>
      <c r="X241" s="64">
        <f t="shared" ref="X241:Y242" si="726">X242</f>
        <v>0</v>
      </c>
      <c r="Y241" s="64">
        <f t="shared" si="726"/>
        <v>0</v>
      </c>
      <c r="Z241" s="64">
        <f t="shared" si="627"/>
        <v>20000</v>
      </c>
      <c r="AA241" s="64">
        <f t="shared" si="628"/>
        <v>0</v>
      </c>
      <c r="AB241" s="64">
        <f t="shared" si="629"/>
        <v>0</v>
      </c>
      <c r="AC241" s="64">
        <f>AC242</f>
        <v>0</v>
      </c>
      <c r="AD241" s="64">
        <f t="shared" ref="AD241:AE242" si="727">AD242</f>
        <v>0</v>
      </c>
      <c r="AE241" s="64">
        <f t="shared" si="727"/>
        <v>0</v>
      </c>
      <c r="AF241" s="64">
        <f t="shared" si="630"/>
        <v>20000</v>
      </c>
      <c r="AG241" s="64">
        <f t="shared" si="631"/>
        <v>0</v>
      </c>
      <c r="AH241" s="64">
        <f t="shared" si="632"/>
        <v>0</v>
      </c>
      <c r="AI241" s="64">
        <f>AI242</f>
        <v>0</v>
      </c>
      <c r="AJ241" s="64">
        <f t="shared" ref="AJ241:AK242" si="728">AJ242</f>
        <v>0</v>
      </c>
      <c r="AK241" s="64">
        <f t="shared" si="728"/>
        <v>0</v>
      </c>
      <c r="AL241" s="64">
        <f t="shared" si="633"/>
        <v>20000</v>
      </c>
      <c r="AM241" s="64">
        <f t="shared" si="634"/>
        <v>0</v>
      </c>
      <c r="AN241" s="64">
        <f t="shared" si="635"/>
        <v>0</v>
      </c>
      <c r="AO241" s="64">
        <f>AO242</f>
        <v>0</v>
      </c>
      <c r="AP241" s="64">
        <f t="shared" ref="AP241:AQ242" si="729">AP242</f>
        <v>0</v>
      </c>
      <c r="AQ241" s="64">
        <f t="shared" si="729"/>
        <v>0</v>
      </c>
      <c r="AR241" s="64">
        <f t="shared" si="636"/>
        <v>20000</v>
      </c>
      <c r="AS241" s="64">
        <f t="shared" si="637"/>
        <v>0</v>
      </c>
      <c r="AT241" s="64">
        <f t="shared" si="638"/>
        <v>0</v>
      </c>
      <c r="AU241" s="64">
        <f>AU242</f>
        <v>0</v>
      </c>
      <c r="AV241" s="64">
        <f t="shared" ref="AV241:AW242" si="730">AV242</f>
        <v>0</v>
      </c>
      <c r="AW241" s="64">
        <f t="shared" si="730"/>
        <v>0</v>
      </c>
      <c r="AX241" s="64">
        <f t="shared" si="639"/>
        <v>20000</v>
      </c>
      <c r="AY241" s="64">
        <f t="shared" si="640"/>
        <v>0</v>
      </c>
      <c r="AZ241" s="64">
        <f t="shared" si="641"/>
        <v>0</v>
      </c>
    </row>
    <row r="242" spans="1:52" ht="26.4">
      <c r="A242" s="265"/>
      <c r="B242" s="82" t="s">
        <v>41</v>
      </c>
      <c r="C242" s="39" t="s">
        <v>16</v>
      </c>
      <c r="D242" s="39" t="s">
        <v>10</v>
      </c>
      <c r="E242" s="39" t="s">
        <v>100</v>
      </c>
      <c r="F242" s="73" t="s">
        <v>126</v>
      </c>
      <c r="G242" s="101" t="s">
        <v>39</v>
      </c>
      <c r="H242" s="64"/>
      <c r="I242" s="64"/>
      <c r="J242" s="64"/>
      <c r="K242" s="64"/>
      <c r="L242" s="64"/>
      <c r="M242" s="64"/>
      <c r="N242" s="64"/>
      <c r="O242" s="64"/>
      <c r="P242" s="64"/>
      <c r="Q242" s="64">
        <f>Q243</f>
        <v>20000</v>
      </c>
      <c r="R242" s="64">
        <f t="shared" si="722"/>
        <v>0</v>
      </c>
      <c r="S242" s="64">
        <f t="shared" si="722"/>
        <v>0</v>
      </c>
      <c r="T242" s="64">
        <f t="shared" si="723"/>
        <v>20000</v>
      </c>
      <c r="U242" s="64">
        <f t="shared" si="724"/>
        <v>0</v>
      </c>
      <c r="V242" s="64">
        <f t="shared" si="725"/>
        <v>0</v>
      </c>
      <c r="W242" s="64">
        <f>W243</f>
        <v>0</v>
      </c>
      <c r="X242" s="64">
        <f t="shared" si="726"/>
        <v>0</v>
      </c>
      <c r="Y242" s="64">
        <f t="shared" si="726"/>
        <v>0</v>
      </c>
      <c r="Z242" s="64">
        <f t="shared" si="627"/>
        <v>20000</v>
      </c>
      <c r="AA242" s="64">
        <f t="shared" si="628"/>
        <v>0</v>
      </c>
      <c r="AB242" s="64">
        <f t="shared" si="629"/>
        <v>0</v>
      </c>
      <c r="AC242" s="64">
        <f>AC243</f>
        <v>0</v>
      </c>
      <c r="AD242" s="64">
        <f t="shared" si="727"/>
        <v>0</v>
      </c>
      <c r="AE242" s="64">
        <f t="shared" si="727"/>
        <v>0</v>
      </c>
      <c r="AF242" s="64">
        <f t="shared" si="630"/>
        <v>20000</v>
      </c>
      <c r="AG242" s="64">
        <f t="shared" si="631"/>
        <v>0</v>
      </c>
      <c r="AH242" s="64">
        <f t="shared" si="632"/>
        <v>0</v>
      </c>
      <c r="AI242" s="64">
        <f>AI243</f>
        <v>0</v>
      </c>
      <c r="AJ242" s="64">
        <f t="shared" si="728"/>
        <v>0</v>
      </c>
      <c r="AK242" s="64">
        <f t="shared" si="728"/>
        <v>0</v>
      </c>
      <c r="AL242" s="64">
        <f t="shared" si="633"/>
        <v>20000</v>
      </c>
      <c r="AM242" s="64">
        <f t="shared" si="634"/>
        <v>0</v>
      </c>
      <c r="AN242" s="64">
        <f t="shared" si="635"/>
        <v>0</v>
      </c>
      <c r="AO242" s="64">
        <f>AO243</f>
        <v>0</v>
      </c>
      <c r="AP242" s="64">
        <f t="shared" si="729"/>
        <v>0</v>
      </c>
      <c r="AQ242" s="64">
        <f t="shared" si="729"/>
        <v>0</v>
      </c>
      <c r="AR242" s="64">
        <f t="shared" si="636"/>
        <v>20000</v>
      </c>
      <c r="AS242" s="64">
        <f t="shared" si="637"/>
        <v>0</v>
      </c>
      <c r="AT242" s="64">
        <f t="shared" si="638"/>
        <v>0</v>
      </c>
      <c r="AU242" s="64">
        <f>AU243</f>
        <v>0</v>
      </c>
      <c r="AV242" s="64">
        <f t="shared" si="730"/>
        <v>0</v>
      </c>
      <c r="AW242" s="64">
        <f t="shared" si="730"/>
        <v>0</v>
      </c>
      <c r="AX242" s="64">
        <f t="shared" si="639"/>
        <v>20000</v>
      </c>
      <c r="AY242" s="64">
        <f t="shared" si="640"/>
        <v>0</v>
      </c>
      <c r="AZ242" s="64">
        <f t="shared" si="641"/>
        <v>0</v>
      </c>
    </row>
    <row r="243" spans="1:52">
      <c r="A243" s="265"/>
      <c r="B243" s="82" t="s">
        <v>42</v>
      </c>
      <c r="C243" s="39" t="s">
        <v>16</v>
      </c>
      <c r="D243" s="39" t="s">
        <v>10</v>
      </c>
      <c r="E243" s="39" t="s">
        <v>100</v>
      </c>
      <c r="F243" s="73" t="s">
        <v>126</v>
      </c>
      <c r="G243" s="101" t="s">
        <v>40</v>
      </c>
      <c r="H243" s="64"/>
      <c r="I243" s="64"/>
      <c r="J243" s="64"/>
      <c r="K243" s="64"/>
      <c r="L243" s="64"/>
      <c r="M243" s="64"/>
      <c r="N243" s="64"/>
      <c r="O243" s="64"/>
      <c r="P243" s="64"/>
      <c r="Q243" s="64">
        <v>20000</v>
      </c>
      <c r="R243" s="64"/>
      <c r="S243" s="64"/>
      <c r="T243" s="64">
        <f t="shared" si="723"/>
        <v>20000</v>
      </c>
      <c r="U243" s="64">
        <f t="shared" si="724"/>
        <v>0</v>
      </c>
      <c r="V243" s="64">
        <f t="shared" si="725"/>
        <v>0</v>
      </c>
      <c r="W243" s="64"/>
      <c r="X243" s="64"/>
      <c r="Y243" s="64"/>
      <c r="Z243" s="64">
        <f t="shared" si="627"/>
        <v>20000</v>
      </c>
      <c r="AA243" s="64">
        <f t="shared" si="628"/>
        <v>0</v>
      </c>
      <c r="AB243" s="64">
        <f t="shared" si="629"/>
        <v>0</v>
      </c>
      <c r="AC243" s="64"/>
      <c r="AD243" s="64"/>
      <c r="AE243" s="64"/>
      <c r="AF243" s="64">
        <f t="shared" si="630"/>
        <v>20000</v>
      </c>
      <c r="AG243" s="64">
        <f t="shared" si="631"/>
        <v>0</v>
      </c>
      <c r="AH243" s="64">
        <f t="shared" si="632"/>
        <v>0</v>
      </c>
      <c r="AI243" s="64"/>
      <c r="AJ243" s="64"/>
      <c r="AK243" s="64"/>
      <c r="AL243" s="64">
        <f t="shared" si="633"/>
        <v>20000</v>
      </c>
      <c r="AM243" s="64">
        <f t="shared" si="634"/>
        <v>0</v>
      </c>
      <c r="AN243" s="64">
        <f t="shared" si="635"/>
        <v>0</v>
      </c>
      <c r="AO243" s="64"/>
      <c r="AP243" s="64"/>
      <c r="AQ243" s="64"/>
      <c r="AR243" s="64">
        <f t="shared" si="636"/>
        <v>20000</v>
      </c>
      <c r="AS243" s="64">
        <f t="shared" si="637"/>
        <v>0</v>
      </c>
      <c r="AT243" s="64">
        <f t="shared" si="638"/>
        <v>0</v>
      </c>
      <c r="AU243" s="64"/>
      <c r="AV243" s="64"/>
      <c r="AW243" s="64"/>
      <c r="AX243" s="64">
        <f t="shared" si="639"/>
        <v>20000</v>
      </c>
      <c r="AY243" s="64">
        <f t="shared" si="640"/>
        <v>0</v>
      </c>
      <c r="AZ243" s="64">
        <f t="shared" si="641"/>
        <v>0</v>
      </c>
    </row>
    <row r="244" spans="1:52" ht="26.4">
      <c r="A244" s="265"/>
      <c r="B244" s="82" t="s">
        <v>213</v>
      </c>
      <c r="C244" s="5" t="s">
        <v>16</v>
      </c>
      <c r="D244" s="5" t="s">
        <v>10</v>
      </c>
      <c r="E244" s="5" t="s">
        <v>100</v>
      </c>
      <c r="F244" s="73" t="s">
        <v>163</v>
      </c>
      <c r="G244" s="17"/>
      <c r="H244" s="64">
        <f>H245</f>
        <v>500000</v>
      </c>
      <c r="I244" s="64">
        <f t="shared" ref="I244:M244" si="731">I245</f>
        <v>0</v>
      </c>
      <c r="J244" s="64">
        <f t="shared" si="731"/>
        <v>0</v>
      </c>
      <c r="K244" s="64">
        <f t="shared" si="731"/>
        <v>3091305.5300000003</v>
      </c>
      <c r="L244" s="64">
        <f t="shared" si="731"/>
        <v>11229.210000000001</v>
      </c>
      <c r="M244" s="64">
        <f t="shared" si="731"/>
        <v>9658.0500000000011</v>
      </c>
      <c r="N244" s="64">
        <f t="shared" si="664"/>
        <v>3591305.5300000003</v>
      </c>
      <c r="O244" s="64">
        <f t="shared" si="665"/>
        <v>11229.210000000001</v>
      </c>
      <c r="P244" s="64">
        <f t="shared" si="666"/>
        <v>9658.0500000000011</v>
      </c>
      <c r="Q244" s="64">
        <f t="shared" ref="Q244:S245" si="732">Q245</f>
        <v>0</v>
      </c>
      <c r="R244" s="64">
        <f t="shared" si="732"/>
        <v>0</v>
      </c>
      <c r="S244" s="64">
        <f t="shared" si="732"/>
        <v>0</v>
      </c>
      <c r="T244" s="64">
        <f t="shared" si="624"/>
        <v>3591305.5300000003</v>
      </c>
      <c r="U244" s="64">
        <f t="shared" si="625"/>
        <v>11229.210000000001</v>
      </c>
      <c r="V244" s="64">
        <f t="shared" si="626"/>
        <v>9658.0500000000011</v>
      </c>
      <c r="W244" s="64">
        <f t="shared" ref="W244:Y245" si="733">W245</f>
        <v>-1009424.42</v>
      </c>
      <c r="X244" s="64">
        <f t="shared" si="733"/>
        <v>0</v>
      </c>
      <c r="Y244" s="64">
        <f t="shared" si="733"/>
        <v>0</v>
      </c>
      <c r="Z244" s="64">
        <f t="shared" si="627"/>
        <v>2581881.1100000003</v>
      </c>
      <c r="AA244" s="64">
        <f t="shared" si="628"/>
        <v>11229.210000000001</v>
      </c>
      <c r="AB244" s="64">
        <f t="shared" si="629"/>
        <v>9658.0500000000011</v>
      </c>
      <c r="AC244" s="64">
        <f t="shared" ref="AC244:AE245" si="734">AC245</f>
        <v>0</v>
      </c>
      <c r="AD244" s="64">
        <f t="shared" si="734"/>
        <v>0</v>
      </c>
      <c r="AE244" s="64">
        <f t="shared" si="734"/>
        <v>0</v>
      </c>
      <c r="AF244" s="64">
        <f t="shared" si="630"/>
        <v>2581881.1100000003</v>
      </c>
      <c r="AG244" s="64">
        <f t="shared" si="631"/>
        <v>11229.210000000001</v>
      </c>
      <c r="AH244" s="64">
        <f t="shared" si="632"/>
        <v>9658.0500000000011</v>
      </c>
      <c r="AI244" s="64">
        <f t="shared" ref="AI244:AK245" si="735">AI245</f>
        <v>0</v>
      </c>
      <c r="AJ244" s="64">
        <f t="shared" si="735"/>
        <v>0</v>
      </c>
      <c r="AK244" s="64">
        <f t="shared" si="735"/>
        <v>0</v>
      </c>
      <c r="AL244" s="64">
        <f t="shared" si="633"/>
        <v>2581881.1100000003</v>
      </c>
      <c r="AM244" s="64">
        <f t="shared" si="634"/>
        <v>11229.210000000001</v>
      </c>
      <c r="AN244" s="64">
        <f t="shared" si="635"/>
        <v>9658.0500000000011</v>
      </c>
      <c r="AO244" s="64">
        <f t="shared" ref="AO244:AQ245" si="736">AO245</f>
        <v>0</v>
      </c>
      <c r="AP244" s="64">
        <f t="shared" si="736"/>
        <v>0</v>
      </c>
      <c r="AQ244" s="64">
        <f t="shared" si="736"/>
        <v>0</v>
      </c>
      <c r="AR244" s="64">
        <f t="shared" si="636"/>
        <v>2581881.1100000003</v>
      </c>
      <c r="AS244" s="64">
        <f t="shared" si="637"/>
        <v>11229.210000000001</v>
      </c>
      <c r="AT244" s="64">
        <f t="shared" si="638"/>
        <v>9658.0500000000011</v>
      </c>
      <c r="AU244" s="64">
        <f t="shared" ref="AU244:AW245" si="737">AU245</f>
        <v>-1100000</v>
      </c>
      <c r="AV244" s="64">
        <f t="shared" si="737"/>
        <v>0</v>
      </c>
      <c r="AW244" s="64">
        <f t="shared" si="737"/>
        <v>0</v>
      </c>
      <c r="AX244" s="64">
        <f t="shared" si="639"/>
        <v>1481881.1100000003</v>
      </c>
      <c r="AY244" s="64">
        <f t="shared" si="640"/>
        <v>11229.210000000001</v>
      </c>
      <c r="AZ244" s="64">
        <f t="shared" si="641"/>
        <v>9658.0500000000011</v>
      </c>
    </row>
    <row r="245" spans="1:52" ht="26.4">
      <c r="A245" s="265"/>
      <c r="B245" s="74" t="s">
        <v>41</v>
      </c>
      <c r="C245" s="5" t="s">
        <v>16</v>
      </c>
      <c r="D245" s="5" t="s">
        <v>10</v>
      </c>
      <c r="E245" s="5" t="s">
        <v>100</v>
      </c>
      <c r="F245" s="73" t="s">
        <v>163</v>
      </c>
      <c r="G245" s="17" t="s">
        <v>39</v>
      </c>
      <c r="H245" s="64">
        <f>H246</f>
        <v>500000</v>
      </c>
      <c r="I245" s="64">
        <f t="shared" ref="I245:M245" si="738">I246</f>
        <v>0</v>
      </c>
      <c r="J245" s="64">
        <f t="shared" si="738"/>
        <v>0</v>
      </c>
      <c r="K245" s="64">
        <f t="shared" si="738"/>
        <v>3091305.5300000003</v>
      </c>
      <c r="L245" s="64">
        <f t="shared" si="738"/>
        <v>11229.210000000001</v>
      </c>
      <c r="M245" s="64">
        <f t="shared" si="738"/>
        <v>9658.0500000000011</v>
      </c>
      <c r="N245" s="64">
        <f t="shared" si="664"/>
        <v>3591305.5300000003</v>
      </c>
      <c r="O245" s="64">
        <f t="shared" si="665"/>
        <v>11229.210000000001</v>
      </c>
      <c r="P245" s="64">
        <f t="shared" si="666"/>
        <v>9658.0500000000011</v>
      </c>
      <c r="Q245" s="64">
        <f t="shared" si="732"/>
        <v>0</v>
      </c>
      <c r="R245" s="64">
        <f t="shared" si="732"/>
        <v>0</v>
      </c>
      <c r="S245" s="64">
        <f t="shared" si="732"/>
        <v>0</v>
      </c>
      <c r="T245" s="64">
        <f t="shared" si="624"/>
        <v>3591305.5300000003</v>
      </c>
      <c r="U245" s="64">
        <f t="shared" si="625"/>
        <v>11229.210000000001</v>
      </c>
      <c r="V245" s="64">
        <f t="shared" si="626"/>
        <v>9658.0500000000011</v>
      </c>
      <c r="W245" s="64">
        <f t="shared" si="733"/>
        <v>-1009424.42</v>
      </c>
      <c r="X245" s="64">
        <f t="shared" si="733"/>
        <v>0</v>
      </c>
      <c r="Y245" s="64">
        <f t="shared" si="733"/>
        <v>0</v>
      </c>
      <c r="Z245" s="64">
        <f t="shared" si="627"/>
        <v>2581881.1100000003</v>
      </c>
      <c r="AA245" s="64">
        <f t="shared" si="628"/>
        <v>11229.210000000001</v>
      </c>
      <c r="AB245" s="64">
        <f t="shared" si="629"/>
        <v>9658.0500000000011</v>
      </c>
      <c r="AC245" s="64">
        <f t="shared" si="734"/>
        <v>0</v>
      </c>
      <c r="AD245" s="64">
        <f t="shared" si="734"/>
        <v>0</v>
      </c>
      <c r="AE245" s="64">
        <f t="shared" si="734"/>
        <v>0</v>
      </c>
      <c r="AF245" s="64">
        <f t="shared" si="630"/>
        <v>2581881.1100000003</v>
      </c>
      <c r="AG245" s="64">
        <f t="shared" si="631"/>
        <v>11229.210000000001</v>
      </c>
      <c r="AH245" s="64">
        <f t="shared" si="632"/>
        <v>9658.0500000000011</v>
      </c>
      <c r="AI245" s="64">
        <f t="shared" si="735"/>
        <v>0</v>
      </c>
      <c r="AJ245" s="64">
        <f t="shared" si="735"/>
        <v>0</v>
      </c>
      <c r="AK245" s="64">
        <f t="shared" si="735"/>
        <v>0</v>
      </c>
      <c r="AL245" s="64">
        <f t="shared" si="633"/>
        <v>2581881.1100000003</v>
      </c>
      <c r="AM245" s="64">
        <f t="shared" si="634"/>
        <v>11229.210000000001</v>
      </c>
      <c r="AN245" s="64">
        <f t="shared" si="635"/>
        <v>9658.0500000000011</v>
      </c>
      <c r="AO245" s="64">
        <f t="shared" si="736"/>
        <v>0</v>
      </c>
      <c r="AP245" s="64">
        <f t="shared" si="736"/>
        <v>0</v>
      </c>
      <c r="AQ245" s="64">
        <f t="shared" si="736"/>
        <v>0</v>
      </c>
      <c r="AR245" s="64">
        <f t="shared" si="636"/>
        <v>2581881.1100000003</v>
      </c>
      <c r="AS245" s="64">
        <f t="shared" si="637"/>
        <v>11229.210000000001</v>
      </c>
      <c r="AT245" s="64">
        <f t="shared" si="638"/>
        <v>9658.0500000000011</v>
      </c>
      <c r="AU245" s="64">
        <f t="shared" si="737"/>
        <v>-1100000</v>
      </c>
      <c r="AV245" s="64">
        <f t="shared" si="737"/>
        <v>0</v>
      </c>
      <c r="AW245" s="64">
        <f t="shared" si="737"/>
        <v>0</v>
      </c>
      <c r="AX245" s="64">
        <f t="shared" si="639"/>
        <v>1481881.1100000003</v>
      </c>
      <c r="AY245" s="64">
        <f t="shared" si="640"/>
        <v>11229.210000000001</v>
      </c>
      <c r="AZ245" s="64">
        <f t="shared" si="641"/>
        <v>9658.0500000000011</v>
      </c>
    </row>
    <row r="246" spans="1:52">
      <c r="A246" s="265"/>
      <c r="B246" s="102" t="s">
        <v>42</v>
      </c>
      <c r="C246" s="5" t="s">
        <v>16</v>
      </c>
      <c r="D246" s="5" t="s">
        <v>10</v>
      </c>
      <c r="E246" s="5" t="s">
        <v>100</v>
      </c>
      <c r="F246" s="73" t="s">
        <v>163</v>
      </c>
      <c r="G246" s="17" t="s">
        <v>40</v>
      </c>
      <c r="H246" s="61">
        <v>500000</v>
      </c>
      <c r="I246" s="61"/>
      <c r="J246" s="61"/>
      <c r="K246" s="61">
        <f>3080000+10824.74+480.79</f>
        <v>3091305.5300000003</v>
      </c>
      <c r="L246" s="61">
        <f>10748.42+480.79</f>
        <v>11229.210000000001</v>
      </c>
      <c r="M246" s="61">
        <f>9177.26+480.79</f>
        <v>9658.0500000000011</v>
      </c>
      <c r="N246" s="61">
        <f t="shared" si="664"/>
        <v>3591305.5300000003</v>
      </c>
      <c r="O246" s="61">
        <f t="shared" si="665"/>
        <v>11229.210000000001</v>
      </c>
      <c r="P246" s="61">
        <f t="shared" si="666"/>
        <v>9658.0500000000011</v>
      </c>
      <c r="Q246" s="61"/>
      <c r="R246" s="61"/>
      <c r="S246" s="61"/>
      <c r="T246" s="61">
        <f t="shared" si="624"/>
        <v>3591305.5300000003</v>
      </c>
      <c r="U246" s="61">
        <f t="shared" si="625"/>
        <v>11229.210000000001</v>
      </c>
      <c r="V246" s="61">
        <f t="shared" si="626"/>
        <v>9658.0500000000011</v>
      </c>
      <c r="W246" s="61">
        <v>-1009424.42</v>
      </c>
      <c r="X246" s="61"/>
      <c r="Y246" s="61"/>
      <c r="Z246" s="61">
        <f t="shared" si="627"/>
        <v>2581881.1100000003</v>
      </c>
      <c r="AA246" s="61">
        <f t="shared" si="628"/>
        <v>11229.210000000001</v>
      </c>
      <c r="AB246" s="61">
        <f t="shared" si="629"/>
        <v>9658.0500000000011</v>
      </c>
      <c r="AC246" s="61"/>
      <c r="AD246" s="61"/>
      <c r="AE246" s="61"/>
      <c r="AF246" s="61">
        <f t="shared" si="630"/>
        <v>2581881.1100000003</v>
      </c>
      <c r="AG246" s="61">
        <f t="shared" si="631"/>
        <v>11229.210000000001</v>
      </c>
      <c r="AH246" s="61">
        <f t="shared" si="632"/>
        <v>9658.0500000000011</v>
      </c>
      <c r="AI246" s="61"/>
      <c r="AJ246" s="61"/>
      <c r="AK246" s="61"/>
      <c r="AL246" s="61">
        <f t="shared" si="633"/>
        <v>2581881.1100000003</v>
      </c>
      <c r="AM246" s="61">
        <f t="shared" si="634"/>
        <v>11229.210000000001</v>
      </c>
      <c r="AN246" s="61">
        <f t="shared" si="635"/>
        <v>9658.0500000000011</v>
      </c>
      <c r="AO246" s="61"/>
      <c r="AP246" s="61"/>
      <c r="AQ246" s="61"/>
      <c r="AR246" s="61">
        <f t="shared" si="636"/>
        <v>2581881.1100000003</v>
      </c>
      <c r="AS246" s="61">
        <f t="shared" si="637"/>
        <v>11229.210000000001</v>
      </c>
      <c r="AT246" s="61">
        <f t="shared" si="638"/>
        <v>9658.0500000000011</v>
      </c>
      <c r="AU246" s="61">
        <v>-1100000</v>
      </c>
      <c r="AV246" s="61"/>
      <c r="AW246" s="61"/>
      <c r="AX246" s="61">
        <f t="shared" si="639"/>
        <v>1481881.1100000003</v>
      </c>
      <c r="AY246" s="61">
        <f t="shared" si="640"/>
        <v>11229.210000000001</v>
      </c>
      <c r="AZ246" s="61">
        <f t="shared" si="641"/>
        <v>9658.0500000000011</v>
      </c>
    </row>
    <row r="247" spans="1:52">
      <c r="A247" s="265"/>
      <c r="B247" s="56" t="s">
        <v>218</v>
      </c>
      <c r="C247" s="5" t="s">
        <v>16</v>
      </c>
      <c r="D247" s="5" t="s">
        <v>10</v>
      </c>
      <c r="E247" s="5" t="s">
        <v>100</v>
      </c>
      <c r="F247" s="54" t="s">
        <v>109</v>
      </c>
      <c r="G247" s="17"/>
      <c r="H247" s="57">
        <f>H248</f>
        <v>27000</v>
      </c>
      <c r="I247" s="57">
        <f t="shared" ref="I247:M248" si="739">I248</f>
        <v>27000</v>
      </c>
      <c r="J247" s="57">
        <f t="shared" si="739"/>
        <v>27000</v>
      </c>
      <c r="K247" s="57">
        <f t="shared" si="739"/>
        <v>0</v>
      </c>
      <c r="L247" s="57">
        <f t="shared" si="739"/>
        <v>0</v>
      </c>
      <c r="M247" s="57">
        <f t="shared" si="739"/>
        <v>0</v>
      </c>
      <c r="N247" s="57">
        <f t="shared" si="664"/>
        <v>27000</v>
      </c>
      <c r="O247" s="57">
        <f t="shared" si="665"/>
        <v>27000</v>
      </c>
      <c r="P247" s="57">
        <f t="shared" si="666"/>
        <v>27000</v>
      </c>
      <c r="Q247" s="57">
        <f t="shared" ref="Q247:S248" si="740">Q248</f>
        <v>0</v>
      </c>
      <c r="R247" s="57">
        <f t="shared" si="740"/>
        <v>0</v>
      </c>
      <c r="S247" s="57">
        <f t="shared" si="740"/>
        <v>0</v>
      </c>
      <c r="T247" s="57">
        <f t="shared" si="624"/>
        <v>27000</v>
      </c>
      <c r="U247" s="57">
        <f t="shared" si="625"/>
        <v>27000</v>
      </c>
      <c r="V247" s="57">
        <f t="shared" si="626"/>
        <v>27000</v>
      </c>
      <c r="W247" s="57">
        <f t="shared" ref="W247:Y248" si="741">W248</f>
        <v>0</v>
      </c>
      <c r="X247" s="57">
        <f t="shared" si="741"/>
        <v>0</v>
      </c>
      <c r="Y247" s="57">
        <f t="shared" si="741"/>
        <v>0</v>
      </c>
      <c r="Z247" s="57">
        <f t="shared" si="627"/>
        <v>27000</v>
      </c>
      <c r="AA247" s="57">
        <f t="shared" si="628"/>
        <v>27000</v>
      </c>
      <c r="AB247" s="57">
        <f t="shared" si="629"/>
        <v>27000</v>
      </c>
      <c r="AC247" s="57">
        <f t="shared" ref="AC247:AE248" si="742">AC248</f>
        <v>0</v>
      </c>
      <c r="AD247" s="57">
        <f t="shared" si="742"/>
        <v>0</v>
      </c>
      <c r="AE247" s="57">
        <f t="shared" si="742"/>
        <v>0</v>
      </c>
      <c r="AF247" s="57">
        <f t="shared" si="630"/>
        <v>27000</v>
      </c>
      <c r="AG247" s="57">
        <f t="shared" si="631"/>
        <v>27000</v>
      </c>
      <c r="AH247" s="57">
        <f t="shared" si="632"/>
        <v>27000</v>
      </c>
      <c r="AI247" s="57">
        <f t="shared" ref="AI247:AK248" si="743">AI248</f>
        <v>42721.2</v>
      </c>
      <c r="AJ247" s="57">
        <f t="shared" si="743"/>
        <v>0</v>
      </c>
      <c r="AK247" s="57">
        <f t="shared" si="743"/>
        <v>0</v>
      </c>
      <c r="AL247" s="57">
        <f t="shared" si="633"/>
        <v>69721.2</v>
      </c>
      <c r="AM247" s="57">
        <f t="shared" si="634"/>
        <v>27000</v>
      </c>
      <c r="AN247" s="57">
        <f t="shared" si="635"/>
        <v>27000</v>
      </c>
      <c r="AO247" s="57">
        <f t="shared" ref="AO247:AQ248" si="744">AO248</f>
        <v>0</v>
      </c>
      <c r="AP247" s="57">
        <f t="shared" si="744"/>
        <v>0</v>
      </c>
      <c r="AQ247" s="57">
        <f t="shared" si="744"/>
        <v>0</v>
      </c>
      <c r="AR247" s="57">
        <f t="shared" si="636"/>
        <v>69721.2</v>
      </c>
      <c r="AS247" s="57">
        <f t="shared" si="637"/>
        <v>27000</v>
      </c>
      <c r="AT247" s="57">
        <f t="shared" si="638"/>
        <v>27000</v>
      </c>
      <c r="AU247" s="57">
        <f t="shared" ref="AU247:AW248" si="745">AU248</f>
        <v>0</v>
      </c>
      <c r="AV247" s="57">
        <f t="shared" si="745"/>
        <v>0</v>
      </c>
      <c r="AW247" s="57">
        <f t="shared" si="745"/>
        <v>0</v>
      </c>
      <c r="AX247" s="57">
        <f t="shared" si="639"/>
        <v>69721.2</v>
      </c>
      <c r="AY247" s="57">
        <f t="shared" si="640"/>
        <v>27000</v>
      </c>
      <c r="AZ247" s="57">
        <f t="shared" si="641"/>
        <v>27000</v>
      </c>
    </row>
    <row r="248" spans="1:52" ht="26.4">
      <c r="A248" s="265"/>
      <c r="B248" s="74" t="s">
        <v>41</v>
      </c>
      <c r="C248" s="5" t="s">
        <v>16</v>
      </c>
      <c r="D248" s="5" t="s">
        <v>10</v>
      </c>
      <c r="E248" s="5" t="s">
        <v>100</v>
      </c>
      <c r="F248" s="54" t="s">
        <v>109</v>
      </c>
      <c r="G248" s="17" t="s">
        <v>39</v>
      </c>
      <c r="H248" s="57">
        <f>H249</f>
        <v>27000</v>
      </c>
      <c r="I248" s="57">
        <f t="shared" si="739"/>
        <v>27000</v>
      </c>
      <c r="J248" s="57">
        <f t="shared" si="739"/>
        <v>27000</v>
      </c>
      <c r="K248" s="57">
        <f t="shared" si="739"/>
        <v>0</v>
      </c>
      <c r="L248" s="57">
        <f t="shared" si="739"/>
        <v>0</v>
      </c>
      <c r="M248" s="57">
        <f t="shared" si="739"/>
        <v>0</v>
      </c>
      <c r="N248" s="57">
        <f t="shared" si="664"/>
        <v>27000</v>
      </c>
      <c r="O248" s="57">
        <f t="shared" si="665"/>
        <v>27000</v>
      </c>
      <c r="P248" s="57">
        <f t="shared" si="666"/>
        <v>27000</v>
      </c>
      <c r="Q248" s="57">
        <f t="shared" si="740"/>
        <v>0</v>
      </c>
      <c r="R248" s="57">
        <f t="shared" si="740"/>
        <v>0</v>
      </c>
      <c r="S248" s="57">
        <f t="shared" si="740"/>
        <v>0</v>
      </c>
      <c r="T248" s="57">
        <f t="shared" si="624"/>
        <v>27000</v>
      </c>
      <c r="U248" s="57">
        <f t="shared" si="625"/>
        <v>27000</v>
      </c>
      <c r="V248" s="57">
        <f t="shared" si="626"/>
        <v>27000</v>
      </c>
      <c r="W248" s="57">
        <f t="shared" si="741"/>
        <v>0</v>
      </c>
      <c r="X248" s="57">
        <f t="shared" si="741"/>
        <v>0</v>
      </c>
      <c r="Y248" s="57">
        <f t="shared" si="741"/>
        <v>0</v>
      </c>
      <c r="Z248" s="57">
        <f t="shared" si="627"/>
        <v>27000</v>
      </c>
      <c r="AA248" s="57">
        <f t="shared" si="628"/>
        <v>27000</v>
      </c>
      <c r="AB248" s="57">
        <f t="shared" si="629"/>
        <v>27000</v>
      </c>
      <c r="AC248" s="57">
        <f t="shared" si="742"/>
        <v>0</v>
      </c>
      <c r="AD248" s="57">
        <f t="shared" si="742"/>
        <v>0</v>
      </c>
      <c r="AE248" s="57">
        <f t="shared" si="742"/>
        <v>0</v>
      </c>
      <c r="AF248" s="57">
        <f t="shared" si="630"/>
        <v>27000</v>
      </c>
      <c r="AG248" s="57">
        <f t="shared" si="631"/>
        <v>27000</v>
      </c>
      <c r="AH248" s="57">
        <f t="shared" si="632"/>
        <v>27000</v>
      </c>
      <c r="AI248" s="57">
        <f t="shared" si="743"/>
        <v>42721.2</v>
      </c>
      <c r="AJ248" s="57">
        <f t="shared" si="743"/>
        <v>0</v>
      </c>
      <c r="AK248" s="57">
        <f t="shared" si="743"/>
        <v>0</v>
      </c>
      <c r="AL248" s="57">
        <f t="shared" si="633"/>
        <v>69721.2</v>
      </c>
      <c r="AM248" s="57">
        <f t="shared" si="634"/>
        <v>27000</v>
      </c>
      <c r="AN248" s="57">
        <f t="shared" si="635"/>
        <v>27000</v>
      </c>
      <c r="AO248" s="57">
        <f t="shared" si="744"/>
        <v>0</v>
      </c>
      <c r="AP248" s="57">
        <f t="shared" si="744"/>
        <v>0</v>
      </c>
      <c r="AQ248" s="57">
        <f t="shared" si="744"/>
        <v>0</v>
      </c>
      <c r="AR248" s="57">
        <f t="shared" si="636"/>
        <v>69721.2</v>
      </c>
      <c r="AS248" s="57">
        <f t="shared" si="637"/>
        <v>27000</v>
      </c>
      <c r="AT248" s="57">
        <f t="shared" si="638"/>
        <v>27000</v>
      </c>
      <c r="AU248" s="57">
        <f t="shared" si="745"/>
        <v>0</v>
      </c>
      <c r="AV248" s="57">
        <f t="shared" si="745"/>
        <v>0</v>
      </c>
      <c r="AW248" s="57">
        <f t="shared" si="745"/>
        <v>0</v>
      </c>
      <c r="AX248" s="57">
        <f t="shared" si="639"/>
        <v>69721.2</v>
      </c>
      <c r="AY248" s="57">
        <f t="shared" si="640"/>
        <v>27000</v>
      </c>
      <c r="AZ248" s="57">
        <f t="shared" si="641"/>
        <v>27000</v>
      </c>
    </row>
    <row r="249" spans="1:52">
      <c r="A249" s="265"/>
      <c r="B249" s="85" t="s">
        <v>42</v>
      </c>
      <c r="C249" s="5" t="s">
        <v>16</v>
      </c>
      <c r="D249" s="5" t="s">
        <v>10</v>
      </c>
      <c r="E249" s="5" t="s">
        <v>100</v>
      </c>
      <c r="F249" s="54" t="s">
        <v>109</v>
      </c>
      <c r="G249" s="17" t="s">
        <v>40</v>
      </c>
      <c r="H249" s="61">
        <v>27000</v>
      </c>
      <c r="I249" s="61">
        <v>27000</v>
      </c>
      <c r="J249" s="61">
        <v>27000</v>
      </c>
      <c r="K249" s="61"/>
      <c r="L249" s="61"/>
      <c r="M249" s="61"/>
      <c r="N249" s="61">
        <f t="shared" si="664"/>
        <v>27000</v>
      </c>
      <c r="O249" s="61">
        <f t="shared" si="665"/>
        <v>27000</v>
      </c>
      <c r="P249" s="61">
        <f t="shared" si="666"/>
        <v>27000</v>
      </c>
      <c r="Q249" s="61"/>
      <c r="R249" s="61"/>
      <c r="S249" s="61"/>
      <c r="T249" s="61">
        <f t="shared" si="624"/>
        <v>27000</v>
      </c>
      <c r="U249" s="61">
        <f t="shared" si="625"/>
        <v>27000</v>
      </c>
      <c r="V249" s="61">
        <f t="shared" si="626"/>
        <v>27000</v>
      </c>
      <c r="W249" s="61"/>
      <c r="X249" s="61"/>
      <c r="Y249" s="61"/>
      <c r="Z249" s="61">
        <f t="shared" si="627"/>
        <v>27000</v>
      </c>
      <c r="AA249" s="61">
        <f t="shared" si="628"/>
        <v>27000</v>
      </c>
      <c r="AB249" s="61">
        <f t="shared" si="629"/>
        <v>27000</v>
      </c>
      <c r="AC249" s="61"/>
      <c r="AD249" s="61"/>
      <c r="AE249" s="61"/>
      <c r="AF249" s="61">
        <f t="shared" si="630"/>
        <v>27000</v>
      </c>
      <c r="AG249" s="61">
        <f t="shared" si="631"/>
        <v>27000</v>
      </c>
      <c r="AH249" s="61">
        <f t="shared" si="632"/>
        <v>27000</v>
      </c>
      <c r="AI249" s="61">
        <v>42721.2</v>
      </c>
      <c r="AJ249" s="61"/>
      <c r="AK249" s="61"/>
      <c r="AL249" s="61">
        <f t="shared" si="633"/>
        <v>69721.2</v>
      </c>
      <c r="AM249" s="61">
        <f t="shared" si="634"/>
        <v>27000</v>
      </c>
      <c r="AN249" s="61">
        <f t="shared" si="635"/>
        <v>27000</v>
      </c>
      <c r="AO249" s="61"/>
      <c r="AP249" s="61"/>
      <c r="AQ249" s="61"/>
      <c r="AR249" s="61">
        <f t="shared" si="636"/>
        <v>69721.2</v>
      </c>
      <c r="AS249" s="61">
        <f t="shared" si="637"/>
        <v>27000</v>
      </c>
      <c r="AT249" s="61">
        <f t="shared" si="638"/>
        <v>27000</v>
      </c>
      <c r="AU249" s="61"/>
      <c r="AV249" s="61"/>
      <c r="AW249" s="61"/>
      <c r="AX249" s="61">
        <f t="shared" si="639"/>
        <v>69721.2</v>
      </c>
      <c r="AY249" s="61">
        <f t="shared" si="640"/>
        <v>27000</v>
      </c>
      <c r="AZ249" s="61">
        <f t="shared" si="641"/>
        <v>27000</v>
      </c>
    </row>
    <row r="250" spans="1:52">
      <c r="A250" s="265"/>
      <c r="B250" s="56" t="s">
        <v>54</v>
      </c>
      <c r="C250" s="5" t="s">
        <v>16</v>
      </c>
      <c r="D250" s="5" t="s">
        <v>10</v>
      </c>
      <c r="E250" s="5" t="s">
        <v>100</v>
      </c>
      <c r="F250" s="5" t="s">
        <v>112</v>
      </c>
      <c r="G250" s="17"/>
      <c r="H250" s="57">
        <f>H251</f>
        <v>34150047</v>
      </c>
      <c r="I250" s="57">
        <f t="shared" ref="I250:M251" si="746">I251</f>
        <v>34458112.509999998</v>
      </c>
      <c r="J250" s="57">
        <f t="shared" si="746"/>
        <v>34409009.57</v>
      </c>
      <c r="K250" s="57">
        <f t="shared" si="746"/>
        <v>0</v>
      </c>
      <c r="L250" s="57">
        <f t="shared" si="746"/>
        <v>0</v>
      </c>
      <c r="M250" s="57">
        <f t="shared" si="746"/>
        <v>0</v>
      </c>
      <c r="N250" s="57">
        <f t="shared" si="664"/>
        <v>34150047</v>
      </c>
      <c r="O250" s="57">
        <f t="shared" si="665"/>
        <v>34458112.509999998</v>
      </c>
      <c r="P250" s="57">
        <f t="shared" si="666"/>
        <v>34409009.57</v>
      </c>
      <c r="Q250" s="57">
        <f t="shared" ref="Q250:S251" si="747">Q251</f>
        <v>0</v>
      </c>
      <c r="R250" s="57">
        <f t="shared" si="747"/>
        <v>0</v>
      </c>
      <c r="S250" s="57">
        <f t="shared" si="747"/>
        <v>0</v>
      </c>
      <c r="T250" s="57">
        <f t="shared" si="624"/>
        <v>34150047</v>
      </c>
      <c r="U250" s="57">
        <f t="shared" si="625"/>
        <v>34458112.509999998</v>
      </c>
      <c r="V250" s="57">
        <f t="shared" si="626"/>
        <v>34409009.57</v>
      </c>
      <c r="W250" s="57">
        <f t="shared" ref="W250:Y251" si="748">W251</f>
        <v>0</v>
      </c>
      <c r="X250" s="57">
        <f t="shared" si="748"/>
        <v>0</v>
      </c>
      <c r="Y250" s="57">
        <f t="shared" si="748"/>
        <v>0</v>
      </c>
      <c r="Z250" s="57">
        <f t="shared" si="627"/>
        <v>34150047</v>
      </c>
      <c r="AA250" s="57">
        <f t="shared" si="628"/>
        <v>34458112.509999998</v>
      </c>
      <c r="AB250" s="57">
        <f t="shared" si="629"/>
        <v>34409009.57</v>
      </c>
      <c r="AC250" s="57">
        <f t="shared" ref="AC250:AE251" si="749">AC251</f>
        <v>0</v>
      </c>
      <c r="AD250" s="57">
        <f t="shared" si="749"/>
        <v>0</v>
      </c>
      <c r="AE250" s="57">
        <f t="shared" si="749"/>
        <v>0</v>
      </c>
      <c r="AF250" s="57">
        <f t="shared" si="630"/>
        <v>34150047</v>
      </c>
      <c r="AG250" s="57">
        <f t="shared" si="631"/>
        <v>34458112.509999998</v>
      </c>
      <c r="AH250" s="57">
        <f t="shared" si="632"/>
        <v>34409009.57</v>
      </c>
      <c r="AI250" s="57">
        <f t="shared" ref="AI250:AK251" si="750">AI251</f>
        <v>-42721.2</v>
      </c>
      <c r="AJ250" s="57">
        <f t="shared" si="750"/>
        <v>0</v>
      </c>
      <c r="AK250" s="57">
        <f t="shared" si="750"/>
        <v>0</v>
      </c>
      <c r="AL250" s="57">
        <f t="shared" si="633"/>
        <v>34107325.799999997</v>
      </c>
      <c r="AM250" s="57">
        <f t="shared" si="634"/>
        <v>34458112.509999998</v>
      </c>
      <c r="AN250" s="57">
        <f t="shared" si="635"/>
        <v>34409009.57</v>
      </c>
      <c r="AO250" s="57">
        <f t="shared" ref="AO250:AQ251" si="751">AO251</f>
        <v>0</v>
      </c>
      <c r="AP250" s="57">
        <f t="shared" si="751"/>
        <v>0</v>
      </c>
      <c r="AQ250" s="57">
        <f t="shared" si="751"/>
        <v>0</v>
      </c>
      <c r="AR250" s="57">
        <f t="shared" si="636"/>
        <v>34107325.799999997</v>
      </c>
      <c r="AS250" s="57">
        <f t="shared" si="637"/>
        <v>34458112.509999998</v>
      </c>
      <c r="AT250" s="57">
        <f t="shared" si="638"/>
        <v>34409009.57</v>
      </c>
      <c r="AU250" s="57">
        <f t="shared" ref="AU250:AW251" si="752">AU251</f>
        <v>-420000</v>
      </c>
      <c r="AV250" s="57">
        <f t="shared" si="752"/>
        <v>0</v>
      </c>
      <c r="AW250" s="57">
        <f t="shared" si="752"/>
        <v>0</v>
      </c>
      <c r="AX250" s="57">
        <f t="shared" si="639"/>
        <v>33687325.799999997</v>
      </c>
      <c r="AY250" s="57">
        <f t="shared" si="640"/>
        <v>34458112.509999998</v>
      </c>
      <c r="AZ250" s="57">
        <f t="shared" si="641"/>
        <v>34409009.57</v>
      </c>
    </row>
    <row r="251" spans="1:52" ht="26.4">
      <c r="A251" s="265"/>
      <c r="B251" s="74" t="s">
        <v>41</v>
      </c>
      <c r="C251" s="5" t="s">
        <v>16</v>
      </c>
      <c r="D251" s="5" t="s">
        <v>10</v>
      </c>
      <c r="E251" s="5" t="s">
        <v>100</v>
      </c>
      <c r="F251" s="5" t="s">
        <v>112</v>
      </c>
      <c r="G251" s="17" t="s">
        <v>39</v>
      </c>
      <c r="H251" s="57">
        <f>H252</f>
        <v>34150047</v>
      </c>
      <c r="I251" s="57">
        <f t="shared" si="746"/>
        <v>34458112.509999998</v>
      </c>
      <c r="J251" s="57">
        <f t="shared" si="746"/>
        <v>34409009.57</v>
      </c>
      <c r="K251" s="57">
        <f t="shared" si="746"/>
        <v>0</v>
      </c>
      <c r="L251" s="57">
        <f t="shared" si="746"/>
        <v>0</v>
      </c>
      <c r="M251" s="57">
        <f t="shared" si="746"/>
        <v>0</v>
      </c>
      <c r="N251" s="57">
        <f t="shared" si="664"/>
        <v>34150047</v>
      </c>
      <c r="O251" s="57">
        <f t="shared" si="665"/>
        <v>34458112.509999998</v>
      </c>
      <c r="P251" s="57">
        <f t="shared" si="666"/>
        <v>34409009.57</v>
      </c>
      <c r="Q251" s="57">
        <f t="shared" si="747"/>
        <v>0</v>
      </c>
      <c r="R251" s="57">
        <f t="shared" si="747"/>
        <v>0</v>
      </c>
      <c r="S251" s="57">
        <f t="shared" si="747"/>
        <v>0</v>
      </c>
      <c r="T251" s="57">
        <f t="shared" si="624"/>
        <v>34150047</v>
      </c>
      <c r="U251" s="57">
        <f t="shared" si="625"/>
        <v>34458112.509999998</v>
      </c>
      <c r="V251" s="57">
        <f t="shared" si="626"/>
        <v>34409009.57</v>
      </c>
      <c r="W251" s="57">
        <f t="shared" si="748"/>
        <v>0</v>
      </c>
      <c r="X251" s="57">
        <f t="shared" si="748"/>
        <v>0</v>
      </c>
      <c r="Y251" s="57">
        <f t="shared" si="748"/>
        <v>0</v>
      </c>
      <c r="Z251" s="57">
        <f t="shared" si="627"/>
        <v>34150047</v>
      </c>
      <c r="AA251" s="57">
        <f t="shared" si="628"/>
        <v>34458112.509999998</v>
      </c>
      <c r="AB251" s="57">
        <f t="shared" si="629"/>
        <v>34409009.57</v>
      </c>
      <c r="AC251" s="57">
        <f t="shared" si="749"/>
        <v>0</v>
      </c>
      <c r="AD251" s="57">
        <f t="shared" si="749"/>
        <v>0</v>
      </c>
      <c r="AE251" s="57">
        <f t="shared" si="749"/>
        <v>0</v>
      </c>
      <c r="AF251" s="57">
        <f t="shared" si="630"/>
        <v>34150047</v>
      </c>
      <c r="AG251" s="57">
        <f t="shared" si="631"/>
        <v>34458112.509999998</v>
      </c>
      <c r="AH251" s="57">
        <f t="shared" si="632"/>
        <v>34409009.57</v>
      </c>
      <c r="AI251" s="57">
        <f t="shared" si="750"/>
        <v>-42721.2</v>
      </c>
      <c r="AJ251" s="57">
        <f t="shared" si="750"/>
        <v>0</v>
      </c>
      <c r="AK251" s="57">
        <f t="shared" si="750"/>
        <v>0</v>
      </c>
      <c r="AL251" s="57">
        <f t="shared" si="633"/>
        <v>34107325.799999997</v>
      </c>
      <c r="AM251" s="57">
        <f t="shared" si="634"/>
        <v>34458112.509999998</v>
      </c>
      <c r="AN251" s="57">
        <f t="shared" si="635"/>
        <v>34409009.57</v>
      </c>
      <c r="AO251" s="57">
        <f t="shared" si="751"/>
        <v>0</v>
      </c>
      <c r="AP251" s="57">
        <f t="shared" si="751"/>
        <v>0</v>
      </c>
      <c r="AQ251" s="57">
        <f t="shared" si="751"/>
        <v>0</v>
      </c>
      <c r="AR251" s="57">
        <f t="shared" si="636"/>
        <v>34107325.799999997</v>
      </c>
      <c r="AS251" s="57">
        <f t="shared" si="637"/>
        <v>34458112.509999998</v>
      </c>
      <c r="AT251" s="57">
        <f t="shared" si="638"/>
        <v>34409009.57</v>
      </c>
      <c r="AU251" s="57">
        <f t="shared" si="752"/>
        <v>-420000</v>
      </c>
      <c r="AV251" s="57">
        <f t="shared" si="752"/>
        <v>0</v>
      </c>
      <c r="AW251" s="57">
        <f t="shared" si="752"/>
        <v>0</v>
      </c>
      <c r="AX251" s="57">
        <f t="shared" si="639"/>
        <v>33687325.799999997</v>
      </c>
      <c r="AY251" s="57">
        <f t="shared" si="640"/>
        <v>34458112.509999998</v>
      </c>
      <c r="AZ251" s="57">
        <f t="shared" si="641"/>
        <v>34409009.57</v>
      </c>
    </row>
    <row r="252" spans="1:52">
      <c r="A252" s="265"/>
      <c r="B252" s="85" t="s">
        <v>42</v>
      </c>
      <c r="C252" s="5" t="s">
        <v>16</v>
      </c>
      <c r="D252" s="5" t="s">
        <v>10</v>
      </c>
      <c r="E252" s="5" t="s">
        <v>100</v>
      </c>
      <c r="F252" s="5" t="s">
        <v>112</v>
      </c>
      <c r="G252" s="17" t="s">
        <v>40</v>
      </c>
      <c r="H252" s="61">
        <f>33750047+400000</f>
        <v>34150047</v>
      </c>
      <c r="I252" s="61">
        <f>34258112.51+200000</f>
        <v>34458112.509999998</v>
      </c>
      <c r="J252" s="61">
        <f>34322532.21+200000-70925.17-42597.47</f>
        <v>34409009.57</v>
      </c>
      <c r="K252" s="61"/>
      <c r="L252" s="61"/>
      <c r="M252" s="61"/>
      <c r="N252" s="61">
        <f t="shared" si="664"/>
        <v>34150047</v>
      </c>
      <c r="O252" s="61">
        <f t="shared" si="665"/>
        <v>34458112.509999998</v>
      </c>
      <c r="P252" s="61">
        <f t="shared" si="666"/>
        <v>34409009.57</v>
      </c>
      <c r="Q252" s="61"/>
      <c r="R252" s="61"/>
      <c r="S252" s="61"/>
      <c r="T252" s="61">
        <f t="shared" si="624"/>
        <v>34150047</v>
      </c>
      <c r="U252" s="61">
        <f t="shared" si="625"/>
        <v>34458112.509999998</v>
      </c>
      <c r="V252" s="61">
        <f t="shared" si="626"/>
        <v>34409009.57</v>
      </c>
      <c r="W252" s="61"/>
      <c r="X252" s="61"/>
      <c r="Y252" s="61"/>
      <c r="Z252" s="61">
        <f t="shared" si="627"/>
        <v>34150047</v>
      </c>
      <c r="AA252" s="61">
        <f t="shared" si="628"/>
        <v>34458112.509999998</v>
      </c>
      <c r="AB252" s="61">
        <f t="shared" si="629"/>
        <v>34409009.57</v>
      </c>
      <c r="AC252" s="61"/>
      <c r="AD252" s="61"/>
      <c r="AE252" s="61"/>
      <c r="AF252" s="61">
        <f t="shared" si="630"/>
        <v>34150047</v>
      </c>
      <c r="AG252" s="61">
        <f t="shared" si="631"/>
        <v>34458112.509999998</v>
      </c>
      <c r="AH252" s="61">
        <f t="shared" si="632"/>
        <v>34409009.57</v>
      </c>
      <c r="AI252" s="61">
        <v>-42721.2</v>
      </c>
      <c r="AJ252" s="61"/>
      <c r="AK252" s="61"/>
      <c r="AL252" s="61">
        <f t="shared" si="633"/>
        <v>34107325.799999997</v>
      </c>
      <c r="AM252" s="61">
        <f t="shared" si="634"/>
        <v>34458112.509999998</v>
      </c>
      <c r="AN252" s="61">
        <f t="shared" si="635"/>
        <v>34409009.57</v>
      </c>
      <c r="AO252" s="61"/>
      <c r="AP252" s="61"/>
      <c r="AQ252" s="61"/>
      <c r="AR252" s="61">
        <f t="shared" si="636"/>
        <v>34107325.799999997</v>
      </c>
      <c r="AS252" s="61">
        <f t="shared" si="637"/>
        <v>34458112.509999998</v>
      </c>
      <c r="AT252" s="61">
        <f t="shared" si="638"/>
        <v>34409009.57</v>
      </c>
      <c r="AU252" s="61">
        <f>222747.6-222747.6-420000</f>
        <v>-420000</v>
      </c>
      <c r="AV252" s="61"/>
      <c r="AW252" s="61"/>
      <c r="AX252" s="61">
        <f t="shared" si="639"/>
        <v>33687325.799999997</v>
      </c>
      <c r="AY252" s="61">
        <f t="shared" si="640"/>
        <v>34458112.509999998</v>
      </c>
      <c r="AZ252" s="61">
        <f t="shared" si="641"/>
        <v>34409009.57</v>
      </c>
    </row>
    <row r="253" spans="1:52" ht="39.6">
      <c r="A253" s="265"/>
      <c r="B253" s="56" t="s">
        <v>215</v>
      </c>
      <c r="C253" s="5" t="s">
        <v>16</v>
      </c>
      <c r="D253" s="5" t="s">
        <v>10</v>
      </c>
      <c r="E253" s="5" t="s">
        <v>100</v>
      </c>
      <c r="F253" s="5" t="s">
        <v>105</v>
      </c>
      <c r="G253" s="17"/>
      <c r="H253" s="57">
        <f>H254</f>
        <v>558863</v>
      </c>
      <c r="I253" s="57">
        <f t="shared" ref="I253:M254" si="753">I254</f>
        <v>581218</v>
      </c>
      <c r="J253" s="57">
        <f t="shared" si="753"/>
        <v>604466</v>
      </c>
      <c r="K253" s="57">
        <f t="shared" si="753"/>
        <v>0</v>
      </c>
      <c r="L253" s="57">
        <f t="shared" si="753"/>
        <v>0</v>
      </c>
      <c r="M253" s="57">
        <f t="shared" si="753"/>
        <v>0</v>
      </c>
      <c r="N253" s="57">
        <f t="shared" ref="N253:P255" si="754">H253+K253</f>
        <v>558863</v>
      </c>
      <c r="O253" s="57">
        <f t="shared" si="754"/>
        <v>581218</v>
      </c>
      <c r="P253" s="57">
        <f t="shared" si="754"/>
        <v>604466</v>
      </c>
      <c r="Q253" s="57">
        <f t="shared" ref="Q253:S254" si="755">Q254</f>
        <v>0</v>
      </c>
      <c r="R253" s="57">
        <f t="shared" si="755"/>
        <v>0</v>
      </c>
      <c r="S253" s="57">
        <f t="shared" si="755"/>
        <v>0</v>
      </c>
      <c r="T253" s="57">
        <f t="shared" ref="T253:V255" si="756">N253+Q253</f>
        <v>558863</v>
      </c>
      <c r="U253" s="57">
        <f t="shared" si="756"/>
        <v>581218</v>
      </c>
      <c r="V253" s="57">
        <f t="shared" si="756"/>
        <v>604466</v>
      </c>
      <c r="W253" s="57">
        <f t="shared" ref="W253:Y254" si="757">W254</f>
        <v>0</v>
      </c>
      <c r="X253" s="57">
        <f t="shared" si="757"/>
        <v>0</v>
      </c>
      <c r="Y253" s="57">
        <f t="shared" si="757"/>
        <v>0</v>
      </c>
      <c r="Z253" s="57">
        <f t="shared" si="627"/>
        <v>558863</v>
      </c>
      <c r="AA253" s="57">
        <f t="shared" si="628"/>
        <v>581218</v>
      </c>
      <c r="AB253" s="57">
        <f t="shared" si="629"/>
        <v>604466</v>
      </c>
      <c r="AC253" s="57">
        <f t="shared" ref="AC253:AE254" si="758">AC254</f>
        <v>0</v>
      </c>
      <c r="AD253" s="57">
        <f t="shared" si="758"/>
        <v>0</v>
      </c>
      <c r="AE253" s="57">
        <f t="shared" si="758"/>
        <v>0</v>
      </c>
      <c r="AF253" s="57">
        <f t="shared" si="630"/>
        <v>558863</v>
      </c>
      <c r="AG253" s="57">
        <f t="shared" si="631"/>
        <v>581218</v>
      </c>
      <c r="AH253" s="57">
        <f t="shared" si="632"/>
        <v>604466</v>
      </c>
      <c r="AI253" s="57">
        <f t="shared" ref="AI253:AK254" si="759">AI254</f>
        <v>0</v>
      </c>
      <c r="AJ253" s="57">
        <f t="shared" si="759"/>
        <v>0</v>
      </c>
      <c r="AK253" s="57">
        <f t="shared" si="759"/>
        <v>0</v>
      </c>
      <c r="AL253" s="57">
        <f t="shared" si="633"/>
        <v>558863</v>
      </c>
      <c r="AM253" s="57">
        <f t="shared" si="634"/>
        <v>581218</v>
      </c>
      <c r="AN253" s="57">
        <f t="shared" si="635"/>
        <v>604466</v>
      </c>
      <c r="AO253" s="57">
        <f t="shared" ref="AO253:AQ254" si="760">AO254</f>
        <v>0</v>
      </c>
      <c r="AP253" s="57">
        <f t="shared" si="760"/>
        <v>0</v>
      </c>
      <c r="AQ253" s="57">
        <f t="shared" si="760"/>
        <v>0</v>
      </c>
      <c r="AR253" s="57">
        <f t="shared" si="636"/>
        <v>558863</v>
      </c>
      <c r="AS253" s="57">
        <f t="shared" si="637"/>
        <v>581218</v>
      </c>
      <c r="AT253" s="57">
        <f t="shared" si="638"/>
        <v>604466</v>
      </c>
      <c r="AU253" s="57">
        <f t="shared" ref="AU253:AW254" si="761">AU254</f>
        <v>-77776.37</v>
      </c>
      <c r="AV253" s="57">
        <f t="shared" si="761"/>
        <v>0</v>
      </c>
      <c r="AW253" s="57">
        <f t="shared" si="761"/>
        <v>0</v>
      </c>
      <c r="AX253" s="57">
        <f t="shared" si="639"/>
        <v>481086.63</v>
      </c>
      <c r="AY253" s="57">
        <f t="shared" si="640"/>
        <v>581218</v>
      </c>
      <c r="AZ253" s="57">
        <f t="shared" si="641"/>
        <v>604466</v>
      </c>
    </row>
    <row r="254" spans="1:52" ht="26.4">
      <c r="A254" s="265"/>
      <c r="B254" s="74" t="s">
        <v>41</v>
      </c>
      <c r="C254" s="5" t="s">
        <v>16</v>
      </c>
      <c r="D254" s="5" t="s">
        <v>10</v>
      </c>
      <c r="E254" s="5" t="s">
        <v>100</v>
      </c>
      <c r="F254" s="5" t="s">
        <v>105</v>
      </c>
      <c r="G254" s="17" t="s">
        <v>39</v>
      </c>
      <c r="H254" s="57">
        <f>H255</f>
        <v>558863</v>
      </c>
      <c r="I254" s="57">
        <f t="shared" si="753"/>
        <v>581218</v>
      </c>
      <c r="J254" s="57">
        <f t="shared" si="753"/>
        <v>604466</v>
      </c>
      <c r="K254" s="57">
        <f t="shared" si="753"/>
        <v>0</v>
      </c>
      <c r="L254" s="57">
        <f t="shared" si="753"/>
        <v>0</v>
      </c>
      <c r="M254" s="57">
        <f t="shared" si="753"/>
        <v>0</v>
      </c>
      <c r="N254" s="57">
        <f t="shared" si="754"/>
        <v>558863</v>
      </c>
      <c r="O254" s="57">
        <f t="shared" si="754"/>
        <v>581218</v>
      </c>
      <c r="P254" s="57">
        <f t="shared" si="754"/>
        <v>604466</v>
      </c>
      <c r="Q254" s="57">
        <f t="shared" si="755"/>
        <v>0</v>
      </c>
      <c r="R254" s="57">
        <f t="shared" si="755"/>
        <v>0</v>
      </c>
      <c r="S254" s="57">
        <f t="shared" si="755"/>
        <v>0</v>
      </c>
      <c r="T254" s="57">
        <f t="shared" si="756"/>
        <v>558863</v>
      </c>
      <c r="U254" s="57">
        <f t="shared" si="756"/>
        <v>581218</v>
      </c>
      <c r="V254" s="57">
        <f t="shared" si="756"/>
        <v>604466</v>
      </c>
      <c r="W254" s="57">
        <f t="shared" si="757"/>
        <v>0</v>
      </c>
      <c r="X254" s="57">
        <f t="shared" si="757"/>
        <v>0</v>
      </c>
      <c r="Y254" s="57">
        <f t="shared" si="757"/>
        <v>0</v>
      </c>
      <c r="Z254" s="57">
        <f t="shared" si="627"/>
        <v>558863</v>
      </c>
      <c r="AA254" s="57">
        <f t="shared" si="628"/>
        <v>581218</v>
      </c>
      <c r="AB254" s="57">
        <f t="shared" si="629"/>
        <v>604466</v>
      </c>
      <c r="AC254" s="57">
        <f t="shared" si="758"/>
        <v>0</v>
      </c>
      <c r="AD254" s="57">
        <f t="shared" si="758"/>
        <v>0</v>
      </c>
      <c r="AE254" s="57">
        <f t="shared" si="758"/>
        <v>0</v>
      </c>
      <c r="AF254" s="57">
        <f t="shared" si="630"/>
        <v>558863</v>
      </c>
      <c r="AG254" s="57">
        <f t="shared" si="631"/>
        <v>581218</v>
      </c>
      <c r="AH254" s="57">
        <f t="shared" si="632"/>
        <v>604466</v>
      </c>
      <c r="AI254" s="57">
        <f t="shared" si="759"/>
        <v>0</v>
      </c>
      <c r="AJ254" s="57">
        <f t="shared" si="759"/>
        <v>0</v>
      </c>
      <c r="AK254" s="57">
        <f t="shared" si="759"/>
        <v>0</v>
      </c>
      <c r="AL254" s="57">
        <f t="shared" si="633"/>
        <v>558863</v>
      </c>
      <c r="AM254" s="57">
        <f t="shared" si="634"/>
        <v>581218</v>
      </c>
      <c r="AN254" s="57">
        <f t="shared" si="635"/>
        <v>604466</v>
      </c>
      <c r="AO254" s="57">
        <f t="shared" si="760"/>
        <v>0</v>
      </c>
      <c r="AP254" s="57">
        <f t="shared" si="760"/>
        <v>0</v>
      </c>
      <c r="AQ254" s="57">
        <f t="shared" si="760"/>
        <v>0</v>
      </c>
      <c r="AR254" s="57">
        <f t="shared" si="636"/>
        <v>558863</v>
      </c>
      <c r="AS254" s="57">
        <f t="shared" si="637"/>
        <v>581218</v>
      </c>
      <c r="AT254" s="57">
        <f t="shared" si="638"/>
        <v>604466</v>
      </c>
      <c r="AU254" s="57">
        <f t="shared" si="761"/>
        <v>-77776.37</v>
      </c>
      <c r="AV254" s="57">
        <f t="shared" si="761"/>
        <v>0</v>
      </c>
      <c r="AW254" s="57">
        <f t="shared" si="761"/>
        <v>0</v>
      </c>
      <c r="AX254" s="57">
        <f t="shared" si="639"/>
        <v>481086.63</v>
      </c>
      <c r="AY254" s="57">
        <f t="shared" si="640"/>
        <v>581218</v>
      </c>
      <c r="AZ254" s="57">
        <f t="shared" si="641"/>
        <v>604466</v>
      </c>
    </row>
    <row r="255" spans="1:52">
      <c r="A255" s="265"/>
      <c r="B255" s="85" t="s">
        <v>42</v>
      </c>
      <c r="C255" s="5" t="s">
        <v>16</v>
      </c>
      <c r="D255" s="5" t="s">
        <v>10</v>
      </c>
      <c r="E255" s="5" t="s">
        <v>100</v>
      </c>
      <c r="F255" s="5" t="s">
        <v>105</v>
      </c>
      <c r="G255" s="17" t="s">
        <v>40</v>
      </c>
      <c r="H255" s="61">
        <v>558863</v>
      </c>
      <c r="I255" s="61">
        <v>581218</v>
      </c>
      <c r="J255" s="61">
        <v>604466</v>
      </c>
      <c r="K255" s="61"/>
      <c r="L255" s="61"/>
      <c r="M255" s="61"/>
      <c r="N255" s="61">
        <f t="shared" si="754"/>
        <v>558863</v>
      </c>
      <c r="O255" s="61">
        <f t="shared" si="754"/>
        <v>581218</v>
      </c>
      <c r="P255" s="61">
        <f t="shared" si="754"/>
        <v>604466</v>
      </c>
      <c r="Q255" s="61"/>
      <c r="R255" s="61"/>
      <c r="S255" s="61"/>
      <c r="T255" s="61">
        <f t="shared" si="756"/>
        <v>558863</v>
      </c>
      <c r="U255" s="61">
        <f t="shared" si="756"/>
        <v>581218</v>
      </c>
      <c r="V255" s="61">
        <f t="shared" si="756"/>
        <v>604466</v>
      </c>
      <c r="W255" s="61"/>
      <c r="X255" s="61"/>
      <c r="Y255" s="61"/>
      <c r="Z255" s="61">
        <f t="shared" si="627"/>
        <v>558863</v>
      </c>
      <c r="AA255" s="61">
        <f t="shared" si="628"/>
        <v>581218</v>
      </c>
      <c r="AB255" s="61">
        <f t="shared" si="629"/>
        <v>604466</v>
      </c>
      <c r="AC255" s="61"/>
      <c r="AD255" s="61"/>
      <c r="AE255" s="61"/>
      <c r="AF255" s="61">
        <f t="shared" si="630"/>
        <v>558863</v>
      </c>
      <c r="AG255" s="61">
        <f t="shared" si="631"/>
        <v>581218</v>
      </c>
      <c r="AH255" s="61">
        <f t="shared" si="632"/>
        <v>604466</v>
      </c>
      <c r="AI255" s="61"/>
      <c r="AJ255" s="61"/>
      <c r="AK255" s="61"/>
      <c r="AL255" s="61">
        <f t="shared" si="633"/>
        <v>558863</v>
      </c>
      <c r="AM255" s="61">
        <f t="shared" si="634"/>
        <v>581218</v>
      </c>
      <c r="AN255" s="61">
        <f t="shared" si="635"/>
        <v>604466</v>
      </c>
      <c r="AO255" s="61"/>
      <c r="AP255" s="61"/>
      <c r="AQ255" s="61"/>
      <c r="AR255" s="61">
        <f t="shared" si="636"/>
        <v>558863</v>
      </c>
      <c r="AS255" s="61">
        <f t="shared" si="637"/>
        <v>581218</v>
      </c>
      <c r="AT255" s="61">
        <f t="shared" si="638"/>
        <v>604466</v>
      </c>
      <c r="AU255" s="61">
        <v>-77776.37</v>
      </c>
      <c r="AV255" s="61"/>
      <c r="AW255" s="61"/>
      <c r="AX255" s="61">
        <f t="shared" si="639"/>
        <v>481086.63</v>
      </c>
      <c r="AY255" s="61">
        <f t="shared" si="640"/>
        <v>581218</v>
      </c>
      <c r="AZ255" s="61">
        <f t="shared" si="641"/>
        <v>604466</v>
      </c>
    </row>
    <row r="256" spans="1:52">
      <c r="A256" s="265"/>
      <c r="B256" s="85" t="s">
        <v>429</v>
      </c>
      <c r="C256" s="5" t="s">
        <v>16</v>
      </c>
      <c r="D256" s="5" t="s">
        <v>10</v>
      </c>
      <c r="E256" s="5" t="s">
        <v>100</v>
      </c>
      <c r="F256" s="5" t="s">
        <v>428</v>
      </c>
      <c r="G256" s="209"/>
      <c r="H256" s="61"/>
      <c r="I256" s="61"/>
      <c r="J256" s="61"/>
      <c r="K256" s="61"/>
      <c r="L256" s="61"/>
      <c r="M256" s="61"/>
      <c r="N256" s="61"/>
      <c r="O256" s="61"/>
      <c r="P256" s="61"/>
      <c r="Q256" s="61">
        <f>Q257</f>
        <v>10674400</v>
      </c>
      <c r="R256" s="61">
        <f t="shared" ref="R256:S257" si="762">R257</f>
        <v>0</v>
      </c>
      <c r="S256" s="61">
        <f t="shared" si="762"/>
        <v>0</v>
      </c>
      <c r="T256" s="61">
        <f t="shared" ref="T256:T258" si="763">N256+Q256</f>
        <v>10674400</v>
      </c>
      <c r="U256" s="61">
        <f t="shared" ref="U256:U258" si="764">O256+R256</f>
        <v>0</v>
      </c>
      <c r="V256" s="61">
        <f t="shared" ref="V256:V258" si="765">P256+S256</f>
        <v>0</v>
      </c>
      <c r="W256" s="61">
        <f>W257</f>
        <v>0</v>
      </c>
      <c r="X256" s="61">
        <f t="shared" ref="X256:Y257" si="766">X257</f>
        <v>0</v>
      </c>
      <c r="Y256" s="61">
        <f t="shared" si="766"/>
        <v>0</v>
      </c>
      <c r="Z256" s="61">
        <f t="shared" si="627"/>
        <v>10674400</v>
      </c>
      <c r="AA256" s="61">
        <f t="shared" si="628"/>
        <v>0</v>
      </c>
      <c r="AB256" s="61">
        <f t="shared" si="629"/>
        <v>0</v>
      </c>
      <c r="AC256" s="61">
        <f>AC257</f>
        <v>0</v>
      </c>
      <c r="AD256" s="61">
        <f t="shared" ref="AD256:AE257" si="767">AD257</f>
        <v>0</v>
      </c>
      <c r="AE256" s="61">
        <f t="shared" si="767"/>
        <v>0</v>
      </c>
      <c r="AF256" s="61">
        <f t="shared" si="630"/>
        <v>10674400</v>
      </c>
      <c r="AG256" s="61">
        <f t="shared" si="631"/>
        <v>0</v>
      </c>
      <c r="AH256" s="61">
        <f t="shared" si="632"/>
        <v>0</v>
      </c>
      <c r="AI256" s="61">
        <f>AI257</f>
        <v>0</v>
      </c>
      <c r="AJ256" s="61">
        <f t="shared" ref="AJ256:AK257" si="768">AJ257</f>
        <v>0</v>
      </c>
      <c r="AK256" s="61">
        <f t="shared" si="768"/>
        <v>0</v>
      </c>
      <c r="AL256" s="61">
        <f t="shared" si="633"/>
        <v>10674400</v>
      </c>
      <c r="AM256" s="61">
        <f t="shared" si="634"/>
        <v>0</v>
      </c>
      <c r="AN256" s="61">
        <f t="shared" si="635"/>
        <v>0</v>
      </c>
      <c r="AO256" s="61">
        <f>AO257</f>
        <v>0</v>
      </c>
      <c r="AP256" s="61">
        <f t="shared" ref="AP256:AQ257" si="769">AP257</f>
        <v>0</v>
      </c>
      <c r="AQ256" s="61">
        <f t="shared" si="769"/>
        <v>0</v>
      </c>
      <c r="AR256" s="61">
        <f t="shared" si="636"/>
        <v>10674400</v>
      </c>
      <c r="AS256" s="61">
        <f t="shared" si="637"/>
        <v>0</v>
      </c>
      <c r="AT256" s="61">
        <f t="shared" si="638"/>
        <v>0</v>
      </c>
      <c r="AU256" s="61">
        <f>AU257</f>
        <v>0</v>
      </c>
      <c r="AV256" s="61">
        <f t="shared" ref="AV256:AW257" si="770">AV257</f>
        <v>0</v>
      </c>
      <c r="AW256" s="61">
        <f t="shared" si="770"/>
        <v>0</v>
      </c>
      <c r="AX256" s="61">
        <f t="shared" si="639"/>
        <v>10674400</v>
      </c>
      <c r="AY256" s="61">
        <f t="shared" si="640"/>
        <v>0</v>
      </c>
      <c r="AZ256" s="61">
        <f t="shared" si="641"/>
        <v>0</v>
      </c>
    </row>
    <row r="257" spans="1:52" ht="26.4">
      <c r="A257" s="265"/>
      <c r="B257" s="85" t="s">
        <v>41</v>
      </c>
      <c r="C257" s="5" t="s">
        <v>16</v>
      </c>
      <c r="D257" s="5" t="s">
        <v>10</v>
      </c>
      <c r="E257" s="5" t="s">
        <v>100</v>
      </c>
      <c r="F257" s="5" t="s">
        <v>428</v>
      </c>
      <c r="G257" s="209" t="s">
        <v>39</v>
      </c>
      <c r="H257" s="61"/>
      <c r="I257" s="61"/>
      <c r="J257" s="61"/>
      <c r="K257" s="61"/>
      <c r="L257" s="61"/>
      <c r="M257" s="61"/>
      <c r="N257" s="61"/>
      <c r="O257" s="61"/>
      <c r="P257" s="61"/>
      <c r="Q257" s="61">
        <f>Q258</f>
        <v>10674400</v>
      </c>
      <c r="R257" s="61">
        <f t="shared" si="762"/>
        <v>0</v>
      </c>
      <c r="S257" s="61">
        <f t="shared" si="762"/>
        <v>0</v>
      </c>
      <c r="T257" s="61">
        <f t="shared" si="763"/>
        <v>10674400</v>
      </c>
      <c r="U257" s="61">
        <f t="shared" si="764"/>
        <v>0</v>
      </c>
      <c r="V257" s="61">
        <f t="shared" si="765"/>
        <v>0</v>
      </c>
      <c r="W257" s="61">
        <f>W258</f>
        <v>0</v>
      </c>
      <c r="X257" s="61">
        <f t="shared" si="766"/>
        <v>0</v>
      </c>
      <c r="Y257" s="61">
        <f t="shared" si="766"/>
        <v>0</v>
      </c>
      <c r="Z257" s="61">
        <f t="shared" si="627"/>
        <v>10674400</v>
      </c>
      <c r="AA257" s="61">
        <f t="shared" si="628"/>
        <v>0</v>
      </c>
      <c r="AB257" s="61">
        <f t="shared" si="629"/>
        <v>0</v>
      </c>
      <c r="AC257" s="61">
        <f>AC258</f>
        <v>0</v>
      </c>
      <c r="AD257" s="61">
        <f t="shared" si="767"/>
        <v>0</v>
      </c>
      <c r="AE257" s="61">
        <f t="shared" si="767"/>
        <v>0</v>
      </c>
      <c r="AF257" s="61">
        <f t="shared" si="630"/>
        <v>10674400</v>
      </c>
      <c r="AG257" s="61">
        <f t="shared" si="631"/>
        <v>0</v>
      </c>
      <c r="AH257" s="61">
        <f t="shared" si="632"/>
        <v>0</v>
      </c>
      <c r="AI257" s="61">
        <f>AI258</f>
        <v>0</v>
      </c>
      <c r="AJ257" s="61">
        <f t="shared" si="768"/>
        <v>0</v>
      </c>
      <c r="AK257" s="61">
        <f t="shared" si="768"/>
        <v>0</v>
      </c>
      <c r="AL257" s="61">
        <f t="shared" si="633"/>
        <v>10674400</v>
      </c>
      <c r="AM257" s="61">
        <f t="shared" si="634"/>
        <v>0</v>
      </c>
      <c r="AN257" s="61">
        <f t="shared" si="635"/>
        <v>0</v>
      </c>
      <c r="AO257" s="61">
        <f>AO258</f>
        <v>0</v>
      </c>
      <c r="AP257" s="61">
        <f t="shared" si="769"/>
        <v>0</v>
      </c>
      <c r="AQ257" s="61">
        <f t="shared" si="769"/>
        <v>0</v>
      </c>
      <c r="AR257" s="61">
        <f t="shared" si="636"/>
        <v>10674400</v>
      </c>
      <c r="AS257" s="61">
        <f t="shared" si="637"/>
        <v>0</v>
      </c>
      <c r="AT257" s="61">
        <f t="shared" si="638"/>
        <v>0</v>
      </c>
      <c r="AU257" s="61">
        <f>AU258</f>
        <v>0</v>
      </c>
      <c r="AV257" s="61">
        <f t="shared" si="770"/>
        <v>0</v>
      </c>
      <c r="AW257" s="61">
        <f t="shared" si="770"/>
        <v>0</v>
      </c>
      <c r="AX257" s="61">
        <f t="shared" si="639"/>
        <v>10674400</v>
      </c>
      <c r="AY257" s="61">
        <f t="shared" si="640"/>
        <v>0</v>
      </c>
      <c r="AZ257" s="61">
        <f t="shared" si="641"/>
        <v>0</v>
      </c>
    </row>
    <row r="258" spans="1:52">
      <c r="A258" s="265"/>
      <c r="B258" s="85" t="s">
        <v>42</v>
      </c>
      <c r="C258" s="5" t="s">
        <v>16</v>
      </c>
      <c r="D258" s="5" t="s">
        <v>10</v>
      </c>
      <c r="E258" s="5" t="s">
        <v>100</v>
      </c>
      <c r="F258" s="5" t="s">
        <v>428</v>
      </c>
      <c r="G258" s="209" t="s">
        <v>40</v>
      </c>
      <c r="H258" s="61"/>
      <c r="I258" s="61"/>
      <c r="J258" s="61"/>
      <c r="K258" s="61"/>
      <c r="L258" s="61"/>
      <c r="M258" s="61"/>
      <c r="N258" s="61"/>
      <c r="O258" s="61"/>
      <c r="P258" s="61"/>
      <c r="Q258" s="61">
        <v>10674400</v>
      </c>
      <c r="R258" s="61"/>
      <c r="S258" s="61"/>
      <c r="T258" s="61">
        <f t="shared" si="763"/>
        <v>10674400</v>
      </c>
      <c r="U258" s="61">
        <f t="shared" si="764"/>
        <v>0</v>
      </c>
      <c r="V258" s="61">
        <f t="shared" si="765"/>
        <v>0</v>
      </c>
      <c r="W258" s="61"/>
      <c r="X258" s="61"/>
      <c r="Y258" s="61"/>
      <c r="Z258" s="61">
        <f t="shared" si="627"/>
        <v>10674400</v>
      </c>
      <c r="AA258" s="61">
        <f t="shared" si="628"/>
        <v>0</v>
      </c>
      <c r="AB258" s="61">
        <f t="shared" si="629"/>
        <v>0</v>
      </c>
      <c r="AC258" s="61"/>
      <c r="AD258" s="61"/>
      <c r="AE258" s="61"/>
      <c r="AF258" s="61">
        <f t="shared" si="630"/>
        <v>10674400</v>
      </c>
      <c r="AG258" s="61">
        <f t="shared" si="631"/>
        <v>0</v>
      </c>
      <c r="AH258" s="61">
        <f t="shared" si="632"/>
        <v>0</v>
      </c>
      <c r="AI258" s="61"/>
      <c r="AJ258" s="61"/>
      <c r="AK258" s="61"/>
      <c r="AL258" s="61">
        <f t="shared" si="633"/>
        <v>10674400</v>
      </c>
      <c r="AM258" s="61">
        <f t="shared" si="634"/>
        <v>0</v>
      </c>
      <c r="AN258" s="61">
        <f t="shared" si="635"/>
        <v>0</v>
      </c>
      <c r="AO258" s="61"/>
      <c r="AP258" s="61"/>
      <c r="AQ258" s="61"/>
      <c r="AR258" s="61">
        <f t="shared" si="636"/>
        <v>10674400</v>
      </c>
      <c r="AS258" s="61">
        <f t="shared" si="637"/>
        <v>0</v>
      </c>
      <c r="AT258" s="61">
        <f t="shared" si="638"/>
        <v>0</v>
      </c>
      <c r="AU258" s="61"/>
      <c r="AV258" s="61"/>
      <c r="AW258" s="61"/>
      <c r="AX258" s="61">
        <f t="shared" si="639"/>
        <v>10674400</v>
      </c>
      <c r="AY258" s="61">
        <f t="shared" si="640"/>
        <v>0</v>
      </c>
      <c r="AZ258" s="61">
        <f t="shared" si="641"/>
        <v>0</v>
      </c>
    </row>
    <row r="259" spans="1:52" ht="66">
      <c r="A259" s="265"/>
      <c r="B259" s="56" t="s">
        <v>321</v>
      </c>
      <c r="C259" s="39" t="s">
        <v>16</v>
      </c>
      <c r="D259" s="39" t="s">
        <v>10</v>
      </c>
      <c r="E259" s="39" t="s">
        <v>100</v>
      </c>
      <c r="F259" s="73" t="s">
        <v>322</v>
      </c>
      <c r="G259" s="38"/>
      <c r="H259" s="67">
        <f>H260</f>
        <v>10727.71</v>
      </c>
      <c r="I259" s="67">
        <f t="shared" ref="I259:M260" si="771">I260</f>
        <v>0</v>
      </c>
      <c r="J259" s="67">
        <f t="shared" si="771"/>
        <v>0</v>
      </c>
      <c r="K259" s="67">
        <f t="shared" si="771"/>
        <v>0</v>
      </c>
      <c r="L259" s="67">
        <f t="shared" si="771"/>
        <v>0</v>
      </c>
      <c r="M259" s="67">
        <f t="shared" si="771"/>
        <v>0</v>
      </c>
      <c r="N259" s="67">
        <f t="shared" ref="N259:P261" si="772">H259+K259</f>
        <v>10727.71</v>
      </c>
      <c r="O259" s="67">
        <f t="shared" si="772"/>
        <v>0</v>
      </c>
      <c r="P259" s="67">
        <f t="shared" si="772"/>
        <v>0</v>
      </c>
      <c r="Q259" s="67">
        <f t="shared" ref="Q259:S260" si="773">Q260</f>
        <v>0</v>
      </c>
      <c r="R259" s="67">
        <f t="shared" si="773"/>
        <v>0</v>
      </c>
      <c r="S259" s="67">
        <f t="shared" si="773"/>
        <v>0</v>
      </c>
      <c r="T259" s="67">
        <f t="shared" ref="T259:V261" si="774">N259+Q259</f>
        <v>10727.71</v>
      </c>
      <c r="U259" s="67">
        <f t="shared" si="774"/>
        <v>0</v>
      </c>
      <c r="V259" s="67">
        <f t="shared" si="774"/>
        <v>0</v>
      </c>
      <c r="W259" s="67">
        <f t="shared" ref="W259:Y260" si="775">W260</f>
        <v>0</v>
      </c>
      <c r="X259" s="67">
        <f t="shared" si="775"/>
        <v>0</v>
      </c>
      <c r="Y259" s="67">
        <f t="shared" si="775"/>
        <v>0</v>
      </c>
      <c r="Z259" s="67">
        <f t="shared" si="627"/>
        <v>10727.71</v>
      </c>
      <c r="AA259" s="67">
        <f t="shared" si="628"/>
        <v>0</v>
      </c>
      <c r="AB259" s="67">
        <f t="shared" si="629"/>
        <v>0</v>
      </c>
      <c r="AC259" s="67">
        <f t="shared" ref="AC259:AE260" si="776">AC260</f>
        <v>-10727.71</v>
      </c>
      <c r="AD259" s="67">
        <f t="shared" si="776"/>
        <v>0</v>
      </c>
      <c r="AE259" s="67">
        <f t="shared" si="776"/>
        <v>0</v>
      </c>
      <c r="AF259" s="67">
        <f t="shared" si="630"/>
        <v>0</v>
      </c>
      <c r="AG259" s="67">
        <f t="shared" si="631"/>
        <v>0</v>
      </c>
      <c r="AH259" s="67">
        <f t="shared" si="632"/>
        <v>0</v>
      </c>
      <c r="AI259" s="67">
        <f t="shared" ref="AI259:AK260" si="777">AI260</f>
        <v>0</v>
      </c>
      <c r="AJ259" s="67">
        <f t="shared" si="777"/>
        <v>0</v>
      </c>
      <c r="AK259" s="67">
        <f t="shared" si="777"/>
        <v>0</v>
      </c>
      <c r="AL259" s="67">
        <f t="shared" si="633"/>
        <v>0</v>
      </c>
      <c r="AM259" s="67">
        <f t="shared" si="634"/>
        <v>0</v>
      </c>
      <c r="AN259" s="67">
        <f t="shared" si="635"/>
        <v>0</v>
      </c>
      <c r="AO259" s="67">
        <f t="shared" ref="AO259:AQ260" si="778">AO260</f>
        <v>0</v>
      </c>
      <c r="AP259" s="67">
        <f t="shared" si="778"/>
        <v>0</v>
      </c>
      <c r="AQ259" s="67">
        <f t="shared" si="778"/>
        <v>0</v>
      </c>
      <c r="AR259" s="67">
        <f t="shared" si="636"/>
        <v>0</v>
      </c>
      <c r="AS259" s="67">
        <f t="shared" si="637"/>
        <v>0</v>
      </c>
      <c r="AT259" s="67">
        <f t="shared" si="638"/>
        <v>0</v>
      </c>
      <c r="AU259" s="67">
        <f t="shared" ref="AU259:AW260" si="779">AU260</f>
        <v>0</v>
      </c>
      <c r="AV259" s="67">
        <f t="shared" si="779"/>
        <v>0</v>
      </c>
      <c r="AW259" s="67">
        <f t="shared" si="779"/>
        <v>0</v>
      </c>
      <c r="AX259" s="67">
        <f t="shared" si="639"/>
        <v>0</v>
      </c>
      <c r="AY259" s="67">
        <f t="shared" si="640"/>
        <v>0</v>
      </c>
      <c r="AZ259" s="67">
        <f t="shared" si="641"/>
        <v>0</v>
      </c>
    </row>
    <row r="260" spans="1:52" ht="26.4">
      <c r="A260" s="265"/>
      <c r="B260" s="74" t="s">
        <v>41</v>
      </c>
      <c r="C260" s="39" t="s">
        <v>16</v>
      </c>
      <c r="D260" s="39" t="s">
        <v>10</v>
      </c>
      <c r="E260" s="39" t="s">
        <v>100</v>
      </c>
      <c r="F260" s="73" t="s">
        <v>322</v>
      </c>
      <c r="G260" s="38" t="s">
        <v>39</v>
      </c>
      <c r="H260" s="67">
        <f>H261</f>
        <v>10727.71</v>
      </c>
      <c r="I260" s="67">
        <f t="shared" si="771"/>
        <v>0</v>
      </c>
      <c r="J260" s="67">
        <f t="shared" si="771"/>
        <v>0</v>
      </c>
      <c r="K260" s="67">
        <f t="shared" si="771"/>
        <v>0</v>
      </c>
      <c r="L260" s="67">
        <f t="shared" si="771"/>
        <v>0</v>
      </c>
      <c r="M260" s="67">
        <f t="shared" si="771"/>
        <v>0</v>
      </c>
      <c r="N260" s="67">
        <f t="shared" si="772"/>
        <v>10727.71</v>
      </c>
      <c r="O260" s="67">
        <f t="shared" si="772"/>
        <v>0</v>
      </c>
      <c r="P260" s="67">
        <f t="shared" si="772"/>
        <v>0</v>
      </c>
      <c r="Q260" s="67">
        <f t="shared" si="773"/>
        <v>0</v>
      </c>
      <c r="R260" s="67">
        <f t="shared" si="773"/>
        <v>0</v>
      </c>
      <c r="S260" s="67">
        <f t="shared" si="773"/>
        <v>0</v>
      </c>
      <c r="T260" s="67">
        <f t="shared" si="774"/>
        <v>10727.71</v>
      </c>
      <c r="U260" s="67">
        <f t="shared" si="774"/>
        <v>0</v>
      </c>
      <c r="V260" s="67">
        <f t="shared" si="774"/>
        <v>0</v>
      </c>
      <c r="W260" s="67">
        <f t="shared" si="775"/>
        <v>0</v>
      </c>
      <c r="X260" s="67">
        <f t="shared" si="775"/>
        <v>0</v>
      </c>
      <c r="Y260" s="67">
        <f t="shared" si="775"/>
        <v>0</v>
      </c>
      <c r="Z260" s="67">
        <f t="shared" si="627"/>
        <v>10727.71</v>
      </c>
      <c r="AA260" s="67">
        <f t="shared" si="628"/>
        <v>0</v>
      </c>
      <c r="AB260" s="67">
        <f t="shared" si="629"/>
        <v>0</v>
      </c>
      <c r="AC260" s="67">
        <f t="shared" si="776"/>
        <v>-10727.71</v>
      </c>
      <c r="AD260" s="67">
        <f t="shared" si="776"/>
        <v>0</v>
      </c>
      <c r="AE260" s="67">
        <f t="shared" si="776"/>
        <v>0</v>
      </c>
      <c r="AF260" s="67">
        <f t="shared" si="630"/>
        <v>0</v>
      </c>
      <c r="AG260" s="67">
        <f t="shared" si="631"/>
        <v>0</v>
      </c>
      <c r="AH260" s="67">
        <f t="shared" si="632"/>
        <v>0</v>
      </c>
      <c r="AI260" s="67">
        <f t="shared" si="777"/>
        <v>0</v>
      </c>
      <c r="AJ260" s="67">
        <f t="shared" si="777"/>
        <v>0</v>
      </c>
      <c r="AK260" s="67">
        <f t="shared" si="777"/>
        <v>0</v>
      </c>
      <c r="AL260" s="67">
        <f t="shared" si="633"/>
        <v>0</v>
      </c>
      <c r="AM260" s="67">
        <f t="shared" si="634"/>
        <v>0</v>
      </c>
      <c r="AN260" s="67">
        <f t="shared" si="635"/>
        <v>0</v>
      </c>
      <c r="AO260" s="67">
        <f t="shared" si="778"/>
        <v>0</v>
      </c>
      <c r="AP260" s="67">
        <f t="shared" si="778"/>
        <v>0</v>
      </c>
      <c r="AQ260" s="67">
        <f t="shared" si="778"/>
        <v>0</v>
      </c>
      <c r="AR260" s="67">
        <f t="shared" si="636"/>
        <v>0</v>
      </c>
      <c r="AS260" s="67">
        <f t="shared" si="637"/>
        <v>0</v>
      </c>
      <c r="AT260" s="67">
        <f t="shared" si="638"/>
        <v>0</v>
      </c>
      <c r="AU260" s="67">
        <f t="shared" si="779"/>
        <v>0</v>
      </c>
      <c r="AV260" s="67">
        <f t="shared" si="779"/>
        <v>0</v>
      </c>
      <c r="AW260" s="67">
        <f t="shared" si="779"/>
        <v>0</v>
      </c>
      <c r="AX260" s="67">
        <f t="shared" si="639"/>
        <v>0</v>
      </c>
      <c r="AY260" s="67">
        <f t="shared" si="640"/>
        <v>0</v>
      </c>
      <c r="AZ260" s="67">
        <f t="shared" si="641"/>
        <v>0</v>
      </c>
    </row>
    <row r="261" spans="1:52">
      <c r="A261" s="265"/>
      <c r="B261" s="85" t="s">
        <v>42</v>
      </c>
      <c r="C261" s="39" t="s">
        <v>16</v>
      </c>
      <c r="D261" s="39" t="s">
        <v>10</v>
      </c>
      <c r="E261" s="39" t="s">
        <v>100</v>
      </c>
      <c r="F261" s="73" t="s">
        <v>322</v>
      </c>
      <c r="G261" s="38" t="s">
        <v>40</v>
      </c>
      <c r="H261" s="61">
        <v>10727.71</v>
      </c>
      <c r="I261" s="61"/>
      <c r="J261" s="61"/>
      <c r="K261" s="61"/>
      <c r="L261" s="61"/>
      <c r="M261" s="61"/>
      <c r="N261" s="61">
        <f t="shared" si="772"/>
        <v>10727.71</v>
      </c>
      <c r="O261" s="61">
        <f t="shared" si="772"/>
        <v>0</v>
      </c>
      <c r="P261" s="61">
        <f t="shared" si="772"/>
        <v>0</v>
      </c>
      <c r="Q261" s="61"/>
      <c r="R261" s="61"/>
      <c r="S261" s="61"/>
      <c r="T261" s="61">
        <f t="shared" si="774"/>
        <v>10727.71</v>
      </c>
      <c r="U261" s="61">
        <f t="shared" si="774"/>
        <v>0</v>
      </c>
      <c r="V261" s="61">
        <f t="shared" si="774"/>
        <v>0</v>
      </c>
      <c r="W261" s="61"/>
      <c r="X261" s="61"/>
      <c r="Y261" s="61"/>
      <c r="Z261" s="61">
        <f t="shared" si="627"/>
        <v>10727.71</v>
      </c>
      <c r="AA261" s="61">
        <f t="shared" si="628"/>
        <v>0</v>
      </c>
      <c r="AB261" s="61">
        <f t="shared" si="629"/>
        <v>0</v>
      </c>
      <c r="AC261" s="61">
        <v>-10727.71</v>
      </c>
      <c r="AD261" s="61"/>
      <c r="AE261" s="61"/>
      <c r="AF261" s="61">
        <f t="shared" si="630"/>
        <v>0</v>
      </c>
      <c r="AG261" s="61">
        <f t="shared" si="631"/>
        <v>0</v>
      </c>
      <c r="AH261" s="61">
        <f t="shared" si="632"/>
        <v>0</v>
      </c>
      <c r="AI261" s="61"/>
      <c r="AJ261" s="61"/>
      <c r="AK261" s="61"/>
      <c r="AL261" s="61">
        <f t="shared" si="633"/>
        <v>0</v>
      </c>
      <c r="AM261" s="61">
        <f t="shared" si="634"/>
        <v>0</v>
      </c>
      <c r="AN261" s="61">
        <f t="shared" si="635"/>
        <v>0</v>
      </c>
      <c r="AO261" s="61"/>
      <c r="AP261" s="61"/>
      <c r="AQ261" s="61"/>
      <c r="AR261" s="61">
        <f t="shared" si="636"/>
        <v>0</v>
      </c>
      <c r="AS261" s="61">
        <f t="shared" si="637"/>
        <v>0</v>
      </c>
      <c r="AT261" s="61">
        <f t="shared" si="638"/>
        <v>0</v>
      </c>
      <c r="AU261" s="61"/>
      <c r="AV261" s="61"/>
      <c r="AW261" s="61"/>
      <c r="AX261" s="61">
        <f t="shared" si="639"/>
        <v>0</v>
      </c>
      <c r="AY261" s="61">
        <f t="shared" si="640"/>
        <v>0</v>
      </c>
      <c r="AZ261" s="61">
        <f t="shared" si="641"/>
        <v>0</v>
      </c>
    </row>
    <row r="262" spans="1:52" ht="26.4">
      <c r="A262" s="265"/>
      <c r="B262" s="180" t="s">
        <v>222</v>
      </c>
      <c r="C262" s="10" t="s">
        <v>16</v>
      </c>
      <c r="D262" s="5" t="s">
        <v>10</v>
      </c>
      <c r="E262" s="5" t="s">
        <v>100</v>
      </c>
      <c r="F262" s="73" t="s">
        <v>223</v>
      </c>
      <c r="G262" s="17"/>
      <c r="H262" s="67">
        <f>H263</f>
        <v>193624.85</v>
      </c>
      <c r="I262" s="67">
        <f t="shared" ref="I262:M263" si="780">I263</f>
        <v>193624.85</v>
      </c>
      <c r="J262" s="67">
        <f t="shared" si="780"/>
        <v>193624.85</v>
      </c>
      <c r="K262" s="67">
        <f t="shared" si="780"/>
        <v>-2185.39</v>
      </c>
      <c r="L262" s="67">
        <f t="shared" si="780"/>
        <v>-2185.39</v>
      </c>
      <c r="M262" s="67">
        <f t="shared" si="780"/>
        <v>-2185.39</v>
      </c>
      <c r="N262" s="67">
        <f t="shared" si="664"/>
        <v>191439.46</v>
      </c>
      <c r="O262" s="67">
        <f t="shared" si="665"/>
        <v>191439.46</v>
      </c>
      <c r="P262" s="67">
        <f t="shared" si="666"/>
        <v>191439.46</v>
      </c>
      <c r="Q262" s="67">
        <f t="shared" ref="Q262:S263" si="781">Q263</f>
        <v>0</v>
      </c>
      <c r="R262" s="67">
        <f t="shared" si="781"/>
        <v>0</v>
      </c>
      <c r="S262" s="67">
        <f t="shared" si="781"/>
        <v>0</v>
      </c>
      <c r="T262" s="67">
        <f t="shared" si="624"/>
        <v>191439.46</v>
      </c>
      <c r="U262" s="67">
        <f t="shared" si="625"/>
        <v>191439.46</v>
      </c>
      <c r="V262" s="67">
        <f t="shared" si="626"/>
        <v>191439.46</v>
      </c>
      <c r="W262" s="67">
        <f t="shared" ref="W262:Y263" si="782">W263</f>
        <v>0</v>
      </c>
      <c r="X262" s="67">
        <f t="shared" si="782"/>
        <v>0</v>
      </c>
      <c r="Y262" s="67">
        <f t="shared" si="782"/>
        <v>0</v>
      </c>
      <c r="Z262" s="67">
        <f t="shared" si="627"/>
        <v>191439.46</v>
      </c>
      <c r="AA262" s="67">
        <f t="shared" si="628"/>
        <v>191439.46</v>
      </c>
      <c r="AB262" s="67">
        <f t="shared" si="629"/>
        <v>191439.46</v>
      </c>
      <c r="AC262" s="67">
        <f t="shared" ref="AC262:AE263" si="783">AC263</f>
        <v>0</v>
      </c>
      <c r="AD262" s="67">
        <f t="shared" si="783"/>
        <v>0</v>
      </c>
      <c r="AE262" s="67">
        <f t="shared" si="783"/>
        <v>0</v>
      </c>
      <c r="AF262" s="67">
        <f t="shared" si="630"/>
        <v>191439.46</v>
      </c>
      <c r="AG262" s="67">
        <f t="shared" si="631"/>
        <v>191439.46</v>
      </c>
      <c r="AH262" s="67">
        <f t="shared" si="632"/>
        <v>191439.46</v>
      </c>
      <c r="AI262" s="67">
        <f t="shared" ref="AI262:AK263" si="784">AI263</f>
        <v>0</v>
      </c>
      <c r="AJ262" s="67">
        <f t="shared" si="784"/>
        <v>0</v>
      </c>
      <c r="AK262" s="67">
        <f t="shared" si="784"/>
        <v>0</v>
      </c>
      <c r="AL262" s="67">
        <f t="shared" si="633"/>
        <v>191439.46</v>
      </c>
      <c r="AM262" s="67">
        <f t="shared" si="634"/>
        <v>191439.46</v>
      </c>
      <c r="AN262" s="67">
        <f t="shared" si="635"/>
        <v>191439.46</v>
      </c>
      <c r="AO262" s="67">
        <f t="shared" ref="AO262:AQ263" si="785">AO263</f>
        <v>0</v>
      </c>
      <c r="AP262" s="67">
        <f t="shared" si="785"/>
        <v>0</v>
      </c>
      <c r="AQ262" s="67">
        <f t="shared" si="785"/>
        <v>0</v>
      </c>
      <c r="AR262" s="67">
        <f t="shared" si="636"/>
        <v>191439.46</v>
      </c>
      <c r="AS262" s="67">
        <f t="shared" si="637"/>
        <v>191439.46</v>
      </c>
      <c r="AT262" s="67">
        <f t="shared" si="638"/>
        <v>191439.46</v>
      </c>
      <c r="AU262" s="67">
        <f t="shared" ref="AU262:AW263" si="786">AU263</f>
        <v>0</v>
      </c>
      <c r="AV262" s="67">
        <f t="shared" si="786"/>
        <v>0</v>
      </c>
      <c r="AW262" s="67">
        <f t="shared" si="786"/>
        <v>0</v>
      </c>
      <c r="AX262" s="67">
        <f t="shared" si="639"/>
        <v>191439.46</v>
      </c>
      <c r="AY262" s="67">
        <f t="shared" si="640"/>
        <v>191439.46</v>
      </c>
      <c r="AZ262" s="67">
        <f t="shared" si="641"/>
        <v>191439.46</v>
      </c>
    </row>
    <row r="263" spans="1:52" ht="26.4">
      <c r="A263" s="265"/>
      <c r="B263" s="74" t="s">
        <v>41</v>
      </c>
      <c r="C263" s="5" t="s">
        <v>16</v>
      </c>
      <c r="D263" s="5" t="s">
        <v>10</v>
      </c>
      <c r="E263" s="5" t="s">
        <v>100</v>
      </c>
      <c r="F263" s="73" t="s">
        <v>223</v>
      </c>
      <c r="G263" s="55" t="s">
        <v>39</v>
      </c>
      <c r="H263" s="67">
        <f>H264</f>
        <v>193624.85</v>
      </c>
      <c r="I263" s="67">
        <f t="shared" si="780"/>
        <v>193624.85</v>
      </c>
      <c r="J263" s="67">
        <f t="shared" si="780"/>
        <v>193624.85</v>
      </c>
      <c r="K263" s="67">
        <f t="shared" si="780"/>
        <v>-2185.39</v>
      </c>
      <c r="L263" s="67">
        <f t="shared" si="780"/>
        <v>-2185.39</v>
      </c>
      <c r="M263" s="67">
        <f t="shared" si="780"/>
        <v>-2185.39</v>
      </c>
      <c r="N263" s="67">
        <f t="shared" si="664"/>
        <v>191439.46</v>
      </c>
      <c r="O263" s="67">
        <f t="shared" si="665"/>
        <v>191439.46</v>
      </c>
      <c r="P263" s="67">
        <f t="shared" si="666"/>
        <v>191439.46</v>
      </c>
      <c r="Q263" s="67">
        <f t="shared" si="781"/>
        <v>0</v>
      </c>
      <c r="R263" s="67">
        <f t="shared" si="781"/>
        <v>0</v>
      </c>
      <c r="S263" s="67">
        <f t="shared" si="781"/>
        <v>0</v>
      </c>
      <c r="T263" s="67">
        <f t="shared" si="624"/>
        <v>191439.46</v>
      </c>
      <c r="U263" s="67">
        <f t="shared" si="625"/>
        <v>191439.46</v>
      </c>
      <c r="V263" s="67">
        <f t="shared" si="626"/>
        <v>191439.46</v>
      </c>
      <c r="W263" s="67">
        <f t="shared" si="782"/>
        <v>0</v>
      </c>
      <c r="X263" s="67">
        <f t="shared" si="782"/>
        <v>0</v>
      </c>
      <c r="Y263" s="67">
        <f t="shared" si="782"/>
        <v>0</v>
      </c>
      <c r="Z263" s="67">
        <f t="shared" si="627"/>
        <v>191439.46</v>
      </c>
      <c r="AA263" s="67">
        <f t="shared" si="628"/>
        <v>191439.46</v>
      </c>
      <c r="AB263" s="67">
        <f t="shared" si="629"/>
        <v>191439.46</v>
      </c>
      <c r="AC263" s="67">
        <f t="shared" si="783"/>
        <v>0</v>
      </c>
      <c r="AD263" s="67">
        <f t="shared" si="783"/>
        <v>0</v>
      </c>
      <c r="AE263" s="67">
        <f t="shared" si="783"/>
        <v>0</v>
      </c>
      <c r="AF263" s="67">
        <f t="shared" si="630"/>
        <v>191439.46</v>
      </c>
      <c r="AG263" s="67">
        <f t="shared" si="631"/>
        <v>191439.46</v>
      </c>
      <c r="AH263" s="67">
        <f t="shared" si="632"/>
        <v>191439.46</v>
      </c>
      <c r="AI263" s="67">
        <f t="shared" si="784"/>
        <v>0</v>
      </c>
      <c r="AJ263" s="67">
        <f t="shared" si="784"/>
        <v>0</v>
      </c>
      <c r="AK263" s="67">
        <f t="shared" si="784"/>
        <v>0</v>
      </c>
      <c r="AL263" s="67">
        <f t="shared" si="633"/>
        <v>191439.46</v>
      </c>
      <c r="AM263" s="67">
        <f t="shared" si="634"/>
        <v>191439.46</v>
      </c>
      <c r="AN263" s="67">
        <f t="shared" si="635"/>
        <v>191439.46</v>
      </c>
      <c r="AO263" s="67">
        <f t="shared" si="785"/>
        <v>0</v>
      </c>
      <c r="AP263" s="67">
        <f t="shared" si="785"/>
        <v>0</v>
      </c>
      <c r="AQ263" s="67">
        <f t="shared" si="785"/>
        <v>0</v>
      </c>
      <c r="AR263" s="67">
        <f t="shared" si="636"/>
        <v>191439.46</v>
      </c>
      <c r="AS263" s="67">
        <f t="shared" si="637"/>
        <v>191439.46</v>
      </c>
      <c r="AT263" s="67">
        <f t="shared" si="638"/>
        <v>191439.46</v>
      </c>
      <c r="AU263" s="67">
        <f t="shared" si="786"/>
        <v>0</v>
      </c>
      <c r="AV263" s="67">
        <f t="shared" si="786"/>
        <v>0</v>
      </c>
      <c r="AW263" s="67">
        <f t="shared" si="786"/>
        <v>0</v>
      </c>
      <c r="AX263" s="67">
        <f t="shared" si="639"/>
        <v>191439.46</v>
      </c>
      <c r="AY263" s="67">
        <f t="shared" si="640"/>
        <v>191439.46</v>
      </c>
      <c r="AZ263" s="67">
        <f t="shared" si="641"/>
        <v>191439.46</v>
      </c>
    </row>
    <row r="264" spans="1:52">
      <c r="A264" s="265"/>
      <c r="B264" s="85" t="s">
        <v>42</v>
      </c>
      <c r="C264" s="5" t="s">
        <v>16</v>
      </c>
      <c r="D264" s="5" t="s">
        <v>10</v>
      </c>
      <c r="E264" s="5" t="s">
        <v>100</v>
      </c>
      <c r="F264" s="73" t="s">
        <v>223</v>
      </c>
      <c r="G264" s="55" t="s">
        <v>40</v>
      </c>
      <c r="H264" s="61">
        <f>151027.38+42597.47</f>
        <v>193624.85</v>
      </c>
      <c r="I264" s="61">
        <f>151027.38+42597.47</f>
        <v>193624.85</v>
      </c>
      <c r="J264" s="61">
        <f>151027.38+42597.47</f>
        <v>193624.85</v>
      </c>
      <c r="K264" s="61">
        <f>-1704.6-480.79</f>
        <v>-2185.39</v>
      </c>
      <c r="L264" s="61">
        <f>-1704.6-480.79</f>
        <v>-2185.39</v>
      </c>
      <c r="M264" s="61">
        <f>-1704.6-480.79</f>
        <v>-2185.39</v>
      </c>
      <c r="N264" s="61">
        <f t="shared" si="664"/>
        <v>191439.46</v>
      </c>
      <c r="O264" s="61">
        <f t="shared" si="665"/>
        <v>191439.46</v>
      </c>
      <c r="P264" s="61">
        <f t="shared" si="666"/>
        <v>191439.46</v>
      </c>
      <c r="Q264" s="61"/>
      <c r="R264" s="61"/>
      <c r="S264" s="61"/>
      <c r="T264" s="61">
        <f t="shared" si="624"/>
        <v>191439.46</v>
      </c>
      <c r="U264" s="61">
        <f t="shared" si="625"/>
        <v>191439.46</v>
      </c>
      <c r="V264" s="61">
        <f t="shared" si="626"/>
        <v>191439.46</v>
      </c>
      <c r="W264" s="61"/>
      <c r="X264" s="61"/>
      <c r="Y264" s="61"/>
      <c r="Z264" s="61">
        <f t="shared" si="627"/>
        <v>191439.46</v>
      </c>
      <c r="AA264" s="61">
        <f t="shared" si="628"/>
        <v>191439.46</v>
      </c>
      <c r="AB264" s="61">
        <f t="shared" si="629"/>
        <v>191439.46</v>
      </c>
      <c r="AC264" s="61"/>
      <c r="AD264" s="61"/>
      <c r="AE264" s="61"/>
      <c r="AF264" s="61">
        <f t="shared" si="630"/>
        <v>191439.46</v>
      </c>
      <c r="AG264" s="61">
        <f t="shared" si="631"/>
        <v>191439.46</v>
      </c>
      <c r="AH264" s="61">
        <f t="shared" si="632"/>
        <v>191439.46</v>
      </c>
      <c r="AI264" s="61"/>
      <c r="AJ264" s="61"/>
      <c r="AK264" s="61"/>
      <c r="AL264" s="61">
        <f t="shared" si="633"/>
        <v>191439.46</v>
      </c>
      <c r="AM264" s="61">
        <f t="shared" si="634"/>
        <v>191439.46</v>
      </c>
      <c r="AN264" s="61">
        <f t="shared" si="635"/>
        <v>191439.46</v>
      </c>
      <c r="AO264" s="61"/>
      <c r="AP264" s="61"/>
      <c r="AQ264" s="61"/>
      <c r="AR264" s="61">
        <f t="shared" si="636"/>
        <v>191439.46</v>
      </c>
      <c r="AS264" s="61">
        <f t="shared" si="637"/>
        <v>191439.46</v>
      </c>
      <c r="AT264" s="61">
        <f t="shared" si="638"/>
        <v>191439.46</v>
      </c>
      <c r="AU264" s="61"/>
      <c r="AV264" s="61"/>
      <c r="AW264" s="61"/>
      <c r="AX264" s="61">
        <f t="shared" si="639"/>
        <v>191439.46</v>
      </c>
      <c r="AY264" s="61">
        <f t="shared" si="640"/>
        <v>191439.46</v>
      </c>
      <c r="AZ264" s="61">
        <f t="shared" si="641"/>
        <v>191439.46</v>
      </c>
    </row>
    <row r="265" spans="1:52" ht="39.6">
      <c r="A265" s="265"/>
      <c r="B265" s="102" t="s">
        <v>188</v>
      </c>
      <c r="C265" s="35" t="s">
        <v>16</v>
      </c>
      <c r="D265" s="35" t="s">
        <v>10</v>
      </c>
      <c r="E265" s="35" t="s">
        <v>100</v>
      </c>
      <c r="F265" s="35" t="s">
        <v>187</v>
      </c>
      <c r="G265" s="36"/>
      <c r="H265" s="61">
        <f>H266</f>
        <v>322387.15000000002</v>
      </c>
      <c r="I265" s="61">
        <f t="shared" ref="I265:M266" si="787">I266</f>
        <v>322680.52</v>
      </c>
      <c r="J265" s="61">
        <f t="shared" si="787"/>
        <v>306940.17</v>
      </c>
      <c r="K265" s="61">
        <f t="shared" si="787"/>
        <v>-49203.39</v>
      </c>
      <c r="L265" s="61">
        <f t="shared" si="787"/>
        <v>-49149.84</v>
      </c>
      <c r="M265" s="61">
        <f t="shared" si="787"/>
        <v>-26267.840000000004</v>
      </c>
      <c r="N265" s="61">
        <f t="shared" si="664"/>
        <v>273183.76</v>
      </c>
      <c r="O265" s="61">
        <f t="shared" si="665"/>
        <v>273530.68000000005</v>
      </c>
      <c r="P265" s="61">
        <f t="shared" si="666"/>
        <v>280672.32999999996</v>
      </c>
      <c r="Q265" s="61">
        <f t="shared" ref="Q265:S266" si="788">Q266</f>
        <v>0</v>
      </c>
      <c r="R265" s="61">
        <f t="shared" si="788"/>
        <v>0</v>
      </c>
      <c r="S265" s="61">
        <f t="shared" si="788"/>
        <v>0</v>
      </c>
      <c r="T265" s="61">
        <f t="shared" si="624"/>
        <v>273183.76</v>
      </c>
      <c r="U265" s="61">
        <f t="shared" si="625"/>
        <v>273530.68000000005</v>
      </c>
      <c r="V265" s="61">
        <f t="shared" si="626"/>
        <v>280672.32999999996</v>
      </c>
      <c r="W265" s="61">
        <f t="shared" ref="W265:Y266" si="789">W266</f>
        <v>0</v>
      </c>
      <c r="X265" s="61">
        <f t="shared" si="789"/>
        <v>0</v>
      </c>
      <c r="Y265" s="61">
        <f t="shared" si="789"/>
        <v>0</v>
      </c>
      <c r="Z265" s="61">
        <f t="shared" si="627"/>
        <v>273183.76</v>
      </c>
      <c r="AA265" s="61">
        <f t="shared" si="628"/>
        <v>273530.68000000005</v>
      </c>
      <c r="AB265" s="61">
        <f t="shared" si="629"/>
        <v>280672.32999999996</v>
      </c>
      <c r="AC265" s="61">
        <f t="shared" ref="AC265:AE266" si="790">AC266</f>
        <v>0</v>
      </c>
      <c r="AD265" s="61">
        <f t="shared" si="790"/>
        <v>0</v>
      </c>
      <c r="AE265" s="61">
        <f t="shared" si="790"/>
        <v>0</v>
      </c>
      <c r="AF265" s="61">
        <f t="shared" si="630"/>
        <v>273183.76</v>
      </c>
      <c r="AG265" s="61">
        <f t="shared" si="631"/>
        <v>273530.68000000005</v>
      </c>
      <c r="AH265" s="61">
        <f t="shared" si="632"/>
        <v>280672.32999999996</v>
      </c>
      <c r="AI265" s="61">
        <f t="shared" ref="AI265:AK266" si="791">AI266</f>
        <v>0</v>
      </c>
      <c r="AJ265" s="61">
        <f t="shared" si="791"/>
        <v>0</v>
      </c>
      <c r="AK265" s="61">
        <f t="shared" si="791"/>
        <v>0</v>
      </c>
      <c r="AL265" s="61">
        <f t="shared" si="633"/>
        <v>273183.76</v>
      </c>
      <c r="AM265" s="61">
        <f t="shared" si="634"/>
        <v>273530.68000000005</v>
      </c>
      <c r="AN265" s="61">
        <f t="shared" si="635"/>
        <v>280672.32999999996</v>
      </c>
      <c r="AO265" s="61">
        <f t="shared" ref="AO265:AQ266" si="792">AO266</f>
        <v>0</v>
      </c>
      <c r="AP265" s="61">
        <f t="shared" si="792"/>
        <v>0</v>
      </c>
      <c r="AQ265" s="61">
        <f t="shared" si="792"/>
        <v>0</v>
      </c>
      <c r="AR265" s="61">
        <f t="shared" si="636"/>
        <v>273183.76</v>
      </c>
      <c r="AS265" s="61">
        <f t="shared" si="637"/>
        <v>273530.68000000005</v>
      </c>
      <c r="AT265" s="61">
        <f t="shared" si="638"/>
        <v>280672.32999999996</v>
      </c>
      <c r="AU265" s="61">
        <f t="shared" ref="AU265:AW266" si="793">AU266</f>
        <v>0</v>
      </c>
      <c r="AV265" s="61">
        <f t="shared" si="793"/>
        <v>0</v>
      </c>
      <c r="AW265" s="61">
        <f t="shared" si="793"/>
        <v>0</v>
      </c>
      <c r="AX265" s="61">
        <f t="shared" si="639"/>
        <v>273183.76</v>
      </c>
      <c r="AY265" s="61">
        <f t="shared" si="640"/>
        <v>273530.68000000005</v>
      </c>
      <c r="AZ265" s="61">
        <f t="shared" si="641"/>
        <v>280672.32999999996</v>
      </c>
    </row>
    <row r="266" spans="1:52" ht="26.4">
      <c r="A266" s="265"/>
      <c r="B266" s="74" t="s">
        <v>41</v>
      </c>
      <c r="C266" s="39" t="s">
        <v>16</v>
      </c>
      <c r="D266" s="39" t="s">
        <v>10</v>
      </c>
      <c r="E266" s="39" t="s">
        <v>100</v>
      </c>
      <c r="F266" s="73" t="s">
        <v>187</v>
      </c>
      <c r="G266" s="101" t="s">
        <v>39</v>
      </c>
      <c r="H266" s="61">
        <f>H267</f>
        <v>322387.15000000002</v>
      </c>
      <c r="I266" s="61">
        <f t="shared" si="787"/>
        <v>322680.52</v>
      </c>
      <c r="J266" s="61">
        <f t="shared" si="787"/>
        <v>306940.17</v>
      </c>
      <c r="K266" s="61">
        <f t="shared" si="787"/>
        <v>-49203.39</v>
      </c>
      <c r="L266" s="61">
        <f t="shared" si="787"/>
        <v>-49149.84</v>
      </c>
      <c r="M266" s="61">
        <f t="shared" si="787"/>
        <v>-26267.840000000004</v>
      </c>
      <c r="N266" s="61">
        <f t="shared" si="664"/>
        <v>273183.76</v>
      </c>
      <c r="O266" s="61">
        <f t="shared" si="665"/>
        <v>273530.68000000005</v>
      </c>
      <c r="P266" s="61">
        <f t="shared" si="666"/>
        <v>280672.32999999996</v>
      </c>
      <c r="Q266" s="61">
        <f t="shared" si="788"/>
        <v>0</v>
      </c>
      <c r="R266" s="61">
        <f t="shared" si="788"/>
        <v>0</v>
      </c>
      <c r="S266" s="61">
        <f t="shared" si="788"/>
        <v>0</v>
      </c>
      <c r="T266" s="61">
        <f t="shared" si="624"/>
        <v>273183.76</v>
      </c>
      <c r="U266" s="61">
        <f t="shared" si="625"/>
        <v>273530.68000000005</v>
      </c>
      <c r="V266" s="61">
        <f t="shared" si="626"/>
        <v>280672.32999999996</v>
      </c>
      <c r="W266" s="61">
        <f t="shared" si="789"/>
        <v>0</v>
      </c>
      <c r="X266" s="61">
        <f t="shared" si="789"/>
        <v>0</v>
      </c>
      <c r="Y266" s="61">
        <f t="shared" si="789"/>
        <v>0</v>
      </c>
      <c r="Z266" s="61">
        <f t="shared" si="627"/>
        <v>273183.76</v>
      </c>
      <c r="AA266" s="61">
        <f t="shared" si="628"/>
        <v>273530.68000000005</v>
      </c>
      <c r="AB266" s="61">
        <f t="shared" si="629"/>
        <v>280672.32999999996</v>
      </c>
      <c r="AC266" s="61">
        <f t="shared" si="790"/>
        <v>0</v>
      </c>
      <c r="AD266" s="61">
        <f t="shared" si="790"/>
        <v>0</v>
      </c>
      <c r="AE266" s="61">
        <f t="shared" si="790"/>
        <v>0</v>
      </c>
      <c r="AF266" s="61">
        <f t="shared" si="630"/>
        <v>273183.76</v>
      </c>
      <c r="AG266" s="61">
        <f t="shared" si="631"/>
        <v>273530.68000000005</v>
      </c>
      <c r="AH266" s="61">
        <f t="shared" si="632"/>
        <v>280672.32999999996</v>
      </c>
      <c r="AI266" s="61">
        <f t="shared" si="791"/>
        <v>0</v>
      </c>
      <c r="AJ266" s="61">
        <f t="shared" si="791"/>
        <v>0</v>
      </c>
      <c r="AK266" s="61">
        <f t="shared" si="791"/>
        <v>0</v>
      </c>
      <c r="AL266" s="61">
        <f t="shared" si="633"/>
        <v>273183.76</v>
      </c>
      <c r="AM266" s="61">
        <f t="shared" si="634"/>
        <v>273530.68000000005</v>
      </c>
      <c r="AN266" s="61">
        <f t="shared" si="635"/>
        <v>280672.32999999996</v>
      </c>
      <c r="AO266" s="61">
        <f t="shared" si="792"/>
        <v>0</v>
      </c>
      <c r="AP266" s="61">
        <f t="shared" si="792"/>
        <v>0</v>
      </c>
      <c r="AQ266" s="61">
        <f t="shared" si="792"/>
        <v>0</v>
      </c>
      <c r="AR266" s="61">
        <f t="shared" si="636"/>
        <v>273183.76</v>
      </c>
      <c r="AS266" s="61">
        <f t="shared" si="637"/>
        <v>273530.68000000005</v>
      </c>
      <c r="AT266" s="61">
        <f t="shared" si="638"/>
        <v>280672.32999999996</v>
      </c>
      <c r="AU266" s="61">
        <f t="shared" si="793"/>
        <v>0</v>
      </c>
      <c r="AV266" s="61">
        <f t="shared" si="793"/>
        <v>0</v>
      </c>
      <c r="AW266" s="61">
        <f t="shared" si="793"/>
        <v>0</v>
      </c>
      <c r="AX266" s="61">
        <f t="shared" si="639"/>
        <v>273183.76</v>
      </c>
      <c r="AY266" s="61">
        <f t="shared" si="640"/>
        <v>273530.68000000005</v>
      </c>
      <c r="AZ266" s="61">
        <f t="shared" si="641"/>
        <v>280672.32999999996</v>
      </c>
    </row>
    <row r="267" spans="1:52">
      <c r="A267" s="265"/>
      <c r="B267" s="85" t="s">
        <v>42</v>
      </c>
      <c r="C267" s="39" t="s">
        <v>16</v>
      </c>
      <c r="D267" s="39" t="s">
        <v>10</v>
      </c>
      <c r="E267" s="39" t="s">
        <v>100</v>
      </c>
      <c r="F267" s="73" t="s">
        <v>187</v>
      </c>
      <c r="G267" s="101" t="s">
        <v>40</v>
      </c>
      <c r="H267" s="61">
        <f>251461.98+70925.17</f>
        <v>322387.15000000002</v>
      </c>
      <c r="I267" s="61">
        <f>251755.35+70925.17</f>
        <v>322680.52</v>
      </c>
      <c r="J267" s="61">
        <f>236015+70925.17</f>
        <v>306940.17</v>
      </c>
      <c r="K267" s="61">
        <f>-38378.65-10824.74</f>
        <v>-49203.39</v>
      </c>
      <c r="L267" s="61">
        <f>-38401.42-10748.42</f>
        <v>-49149.84</v>
      </c>
      <c r="M267" s="61">
        <f>-17090.58-9177.26</f>
        <v>-26267.840000000004</v>
      </c>
      <c r="N267" s="61">
        <f t="shared" si="664"/>
        <v>273183.76</v>
      </c>
      <c r="O267" s="61">
        <f t="shared" si="665"/>
        <v>273530.68000000005</v>
      </c>
      <c r="P267" s="61">
        <f t="shared" si="666"/>
        <v>280672.32999999996</v>
      </c>
      <c r="Q267" s="61"/>
      <c r="R267" s="61"/>
      <c r="S267" s="61"/>
      <c r="T267" s="61">
        <f t="shared" si="624"/>
        <v>273183.76</v>
      </c>
      <c r="U267" s="61">
        <f t="shared" si="625"/>
        <v>273530.68000000005</v>
      </c>
      <c r="V267" s="61">
        <f t="shared" si="626"/>
        <v>280672.32999999996</v>
      </c>
      <c r="W267" s="61"/>
      <c r="X267" s="61"/>
      <c r="Y267" s="61"/>
      <c r="Z267" s="61">
        <f t="shared" si="627"/>
        <v>273183.76</v>
      </c>
      <c r="AA267" s="61">
        <f t="shared" si="628"/>
        <v>273530.68000000005</v>
      </c>
      <c r="AB267" s="61">
        <f t="shared" si="629"/>
        <v>280672.32999999996</v>
      </c>
      <c r="AC267" s="61"/>
      <c r="AD267" s="61"/>
      <c r="AE267" s="61"/>
      <c r="AF267" s="61">
        <f t="shared" si="630"/>
        <v>273183.76</v>
      </c>
      <c r="AG267" s="61">
        <f t="shared" si="631"/>
        <v>273530.68000000005</v>
      </c>
      <c r="AH267" s="61">
        <f t="shared" si="632"/>
        <v>280672.32999999996</v>
      </c>
      <c r="AI267" s="61"/>
      <c r="AJ267" s="61"/>
      <c r="AK267" s="61"/>
      <c r="AL267" s="61">
        <f t="shared" si="633"/>
        <v>273183.76</v>
      </c>
      <c r="AM267" s="61">
        <f t="shared" si="634"/>
        <v>273530.68000000005</v>
      </c>
      <c r="AN267" s="61">
        <f t="shared" si="635"/>
        <v>280672.32999999996</v>
      </c>
      <c r="AO267" s="61"/>
      <c r="AP267" s="61"/>
      <c r="AQ267" s="61"/>
      <c r="AR267" s="61">
        <f t="shared" si="636"/>
        <v>273183.76</v>
      </c>
      <c r="AS267" s="61">
        <f t="shared" si="637"/>
        <v>273530.68000000005</v>
      </c>
      <c r="AT267" s="61">
        <f t="shared" si="638"/>
        <v>280672.32999999996</v>
      </c>
      <c r="AU267" s="61"/>
      <c r="AV267" s="61"/>
      <c r="AW267" s="61"/>
      <c r="AX267" s="61">
        <f t="shared" si="639"/>
        <v>273183.76</v>
      </c>
      <c r="AY267" s="61">
        <f t="shared" si="640"/>
        <v>273530.68000000005</v>
      </c>
      <c r="AZ267" s="61">
        <f t="shared" si="641"/>
        <v>280672.32999999996</v>
      </c>
    </row>
    <row r="268" spans="1:52" ht="28.5" customHeight="1">
      <c r="A268" s="31" t="s">
        <v>82</v>
      </c>
      <c r="B268" s="81" t="s">
        <v>81</v>
      </c>
      <c r="C268" s="6" t="s">
        <v>16</v>
      </c>
      <c r="D268" s="6" t="s">
        <v>14</v>
      </c>
      <c r="E268" s="6" t="s">
        <v>100</v>
      </c>
      <c r="F268" s="6" t="s">
        <v>101</v>
      </c>
      <c r="G268" s="18"/>
      <c r="H268" s="58">
        <f>H269+H272+H275+H278</f>
        <v>20100191</v>
      </c>
      <c r="I268" s="58">
        <f t="shared" ref="I268:J268" si="794">I269+I272+I275+I278</f>
        <v>19872073.68</v>
      </c>
      <c r="J268" s="58">
        <f t="shared" si="794"/>
        <v>19932005.07</v>
      </c>
      <c r="K268" s="58">
        <f t="shared" ref="K268:M268" si="795">K269+K272+K275+K278</f>
        <v>0</v>
      </c>
      <c r="L268" s="58">
        <f t="shared" si="795"/>
        <v>0</v>
      </c>
      <c r="M268" s="58">
        <f t="shared" si="795"/>
        <v>0</v>
      </c>
      <c r="N268" s="58">
        <f t="shared" si="664"/>
        <v>20100191</v>
      </c>
      <c r="O268" s="58">
        <f t="shared" si="665"/>
        <v>19872073.68</v>
      </c>
      <c r="P268" s="58">
        <f t="shared" si="666"/>
        <v>19932005.07</v>
      </c>
      <c r="Q268" s="58">
        <f t="shared" ref="Q268:S268" si="796">Q269+Q272+Q275+Q278</f>
        <v>0</v>
      </c>
      <c r="R268" s="58">
        <f t="shared" si="796"/>
        <v>0</v>
      </c>
      <c r="S268" s="58">
        <f t="shared" si="796"/>
        <v>0</v>
      </c>
      <c r="T268" s="58">
        <f t="shared" si="624"/>
        <v>20100191</v>
      </c>
      <c r="U268" s="58">
        <f t="shared" si="625"/>
        <v>19872073.68</v>
      </c>
      <c r="V268" s="58">
        <f t="shared" si="626"/>
        <v>19932005.07</v>
      </c>
      <c r="W268" s="58">
        <f t="shared" ref="W268:Y268" si="797">W269+W272+W275+W278</f>
        <v>0</v>
      </c>
      <c r="X268" s="58">
        <f t="shared" si="797"/>
        <v>0</v>
      </c>
      <c r="Y268" s="58">
        <f t="shared" si="797"/>
        <v>0</v>
      </c>
      <c r="Z268" s="58">
        <f t="shared" si="627"/>
        <v>20100191</v>
      </c>
      <c r="AA268" s="58">
        <f t="shared" si="628"/>
        <v>19872073.68</v>
      </c>
      <c r="AB268" s="58">
        <f t="shared" si="629"/>
        <v>19932005.07</v>
      </c>
      <c r="AC268" s="58">
        <f t="shared" ref="AC268:AE268" si="798">AC269+AC272+AC275+AC278</f>
        <v>0</v>
      </c>
      <c r="AD268" s="58">
        <f t="shared" si="798"/>
        <v>0</v>
      </c>
      <c r="AE268" s="58">
        <f t="shared" si="798"/>
        <v>0</v>
      </c>
      <c r="AF268" s="58">
        <f t="shared" si="630"/>
        <v>20100191</v>
      </c>
      <c r="AG268" s="58">
        <f t="shared" si="631"/>
        <v>19872073.68</v>
      </c>
      <c r="AH268" s="58">
        <f t="shared" si="632"/>
        <v>19932005.07</v>
      </c>
      <c r="AI268" s="58">
        <f t="shared" ref="AI268:AK268" si="799">AI269+AI272+AI275+AI278</f>
        <v>-34019</v>
      </c>
      <c r="AJ268" s="58">
        <f t="shared" si="799"/>
        <v>0</v>
      </c>
      <c r="AK268" s="58">
        <f t="shared" si="799"/>
        <v>0</v>
      </c>
      <c r="AL268" s="58">
        <f t="shared" si="633"/>
        <v>20066172</v>
      </c>
      <c r="AM268" s="58">
        <f t="shared" si="634"/>
        <v>19872073.68</v>
      </c>
      <c r="AN268" s="58">
        <f t="shared" si="635"/>
        <v>19932005.07</v>
      </c>
      <c r="AO268" s="58">
        <f t="shared" ref="AO268:AQ268" si="800">AO269+AO272+AO275+AO278</f>
        <v>752000</v>
      </c>
      <c r="AP268" s="58">
        <f t="shared" si="800"/>
        <v>0</v>
      </c>
      <c r="AQ268" s="58">
        <f t="shared" si="800"/>
        <v>0</v>
      </c>
      <c r="AR268" s="58">
        <f t="shared" si="636"/>
        <v>20818172</v>
      </c>
      <c r="AS268" s="58">
        <f t="shared" si="637"/>
        <v>19872073.68</v>
      </c>
      <c r="AT268" s="58">
        <f t="shared" si="638"/>
        <v>19932005.07</v>
      </c>
      <c r="AU268" s="58">
        <f t="shared" ref="AU268:AW268" si="801">AU269+AU272+AU275+AU278</f>
        <v>-670000</v>
      </c>
      <c r="AV268" s="58">
        <f t="shared" si="801"/>
        <v>0</v>
      </c>
      <c r="AW268" s="58">
        <f t="shared" si="801"/>
        <v>0</v>
      </c>
      <c r="AX268" s="58">
        <f t="shared" si="639"/>
        <v>20148172</v>
      </c>
      <c r="AY268" s="58">
        <f t="shared" si="640"/>
        <v>19872073.68</v>
      </c>
      <c r="AZ268" s="58">
        <f t="shared" si="641"/>
        <v>19932005.07</v>
      </c>
    </row>
    <row r="269" spans="1:52" ht="26.4">
      <c r="A269" s="264"/>
      <c r="B269" s="56" t="s">
        <v>213</v>
      </c>
      <c r="C269" s="5" t="s">
        <v>16</v>
      </c>
      <c r="D269" s="5" t="s">
        <v>14</v>
      </c>
      <c r="E269" s="5" t="s">
        <v>100</v>
      </c>
      <c r="F269" s="35" t="s">
        <v>163</v>
      </c>
      <c r="G269" s="55"/>
      <c r="H269" s="64">
        <f>H270</f>
        <v>500000</v>
      </c>
      <c r="I269" s="64">
        <f t="shared" ref="I269:M270" si="802">I270</f>
        <v>100000</v>
      </c>
      <c r="J269" s="64">
        <f t="shared" si="802"/>
        <v>0</v>
      </c>
      <c r="K269" s="64">
        <f t="shared" si="802"/>
        <v>0</v>
      </c>
      <c r="L269" s="64">
        <f t="shared" si="802"/>
        <v>0</v>
      </c>
      <c r="M269" s="64">
        <f t="shared" si="802"/>
        <v>0</v>
      </c>
      <c r="N269" s="64">
        <f t="shared" si="664"/>
        <v>500000</v>
      </c>
      <c r="O269" s="64">
        <f t="shared" si="665"/>
        <v>100000</v>
      </c>
      <c r="P269" s="64">
        <f t="shared" si="666"/>
        <v>0</v>
      </c>
      <c r="Q269" s="64">
        <f t="shared" ref="Q269:S270" si="803">Q270</f>
        <v>0</v>
      </c>
      <c r="R269" s="64">
        <f t="shared" si="803"/>
        <v>0</v>
      </c>
      <c r="S269" s="64">
        <f t="shared" si="803"/>
        <v>0</v>
      </c>
      <c r="T269" s="64">
        <f t="shared" si="624"/>
        <v>500000</v>
      </c>
      <c r="U269" s="64">
        <f t="shared" si="625"/>
        <v>100000</v>
      </c>
      <c r="V269" s="64">
        <f t="shared" si="626"/>
        <v>0</v>
      </c>
      <c r="W269" s="64">
        <f t="shared" ref="W269:Y270" si="804">W270</f>
        <v>0</v>
      </c>
      <c r="X269" s="64">
        <f t="shared" si="804"/>
        <v>0</v>
      </c>
      <c r="Y269" s="64">
        <f t="shared" si="804"/>
        <v>0</v>
      </c>
      <c r="Z269" s="64">
        <f t="shared" si="627"/>
        <v>500000</v>
      </c>
      <c r="AA269" s="64">
        <f t="shared" si="628"/>
        <v>100000</v>
      </c>
      <c r="AB269" s="64">
        <f t="shared" si="629"/>
        <v>0</v>
      </c>
      <c r="AC269" s="64">
        <f t="shared" ref="AC269:AE270" si="805">AC270</f>
        <v>0</v>
      </c>
      <c r="AD269" s="64">
        <f t="shared" si="805"/>
        <v>0</v>
      </c>
      <c r="AE269" s="64">
        <f t="shared" si="805"/>
        <v>0</v>
      </c>
      <c r="AF269" s="64">
        <f t="shared" si="630"/>
        <v>500000</v>
      </c>
      <c r="AG269" s="64">
        <f t="shared" si="631"/>
        <v>100000</v>
      </c>
      <c r="AH269" s="64">
        <f t="shared" si="632"/>
        <v>0</v>
      </c>
      <c r="AI269" s="64">
        <f t="shared" ref="AI269:AK270" si="806">AI270</f>
        <v>0</v>
      </c>
      <c r="AJ269" s="64">
        <f t="shared" si="806"/>
        <v>0</v>
      </c>
      <c r="AK269" s="64">
        <f t="shared" si="806"/>
        <v>0</v>
      </c>
      <c r="AL269" s="64">
        <f t="shared" si="633"/>
        <v>500000</v>
      </c>
      <c r="AM269" s="64">
        <f t="shared" si="634"/>
        <v>100000</v>
      </c>
      <c r="AN269" s="64">
        <f t="shared" si="635"/>
        <v>0</v>
      </c>
      <c r="AO269" s="64">
        <f t="shared" ref="AO269:AQ270" si="807">AO270</f>
        <v>0</v>
      </c>
      <c r="AP269" s="64">
        <f t="shared" si="807"/>
        <v>0</v>
      </c>
      <c r="AQ269" s="64">
        <f t="shared" si="807"/>
        <v>0</v>
      </c>
      <c r="AR269" s="64">
        <f t="shared" si="636"/>
        <v>500000</v>
      </c>
      <c r="AS269" s="64">
        <f t="shared" si="637"/>
        <v>100000</v>
      </c>
      <c r="AT269" s="64">
        <f t="shared" si="638"/>
        <v>0</v>
      </c>
      <c r="AU269" s="64">
        <f t="shared" ref="AU269:AW270" si="808">AU270</f>
        <v>-22196</v>
      </c>
      <c r="AV269" s="64">
        <f t="shared" si="808"/>
        <v>0</v>
      </c>
      <c r="AW269" s="64">
        <f t="shared" si="808"/>
        <v>0</v>
      </c>
      <c r="AX269" s="64">
        <f t="shared" si="639"/>
        <v>477804</v>
      </c>
      <c r="AY269" s="64">
        <f t="shared" si="640"/>
        <v>100000</v>
      </c>
      <c r="AZ269" s="64">
        <f t="shared" si="641"/>
        <v>0</v>
      </c>
    </row>
    <row r="270" spans="1:52" ht="26.4">
      <c r="A270" s="265"/>
      <c r="B270" s="27" t="s">
        <v>41</v>
      </c>
      <c r="C270" s="5" t="s">
        <v>16</v>
      </c>
      <c r="D270" s="5" t="s">
        <v>14</v>
      </c>
      <c r="E270" s="5" t="s">
        <v>100</v>
      </c>
      <c r="F270" s="35" t="s">
        <v>163</v>
      </c>
      <c r="G270" s="55" t="s">
        <v>39</v>
      </c>
      <c r="H270" s="64">
        <f>H271</f>
        <v>500000</v>
      </c>
      <c r="I270" s="64">
        <f t="shared" si="802"/>
        <v>100000</v>
      </c>
      <c r="J270" s="64">
        <f t="shared" si="802"/>
        <v>0</v>
      </c>
      <c r="K270" s="64">
        <f t="shared" si="802"/>
        <v>0</v>
      </c>
      <c r="L270" s="64">
        <f t="shared" si="802"/>
        <v>0</v>
      </c>
      <c r="M270" s="64">
        <f t="shared" si="802"/>
        <v>0</v>
      </c>
      <c r="N270" s="64">
        <f t="shared" si="664"/>
        <v>500000</v>
      </c>
      <c r="O270" s="64">
        <f t="shared" si="665"/>
        <v>100000</v>
      </c>
      <c r="P270" s="64">
        <f t="shared" si="666"/>
        <v>0</v>
      </c>
      <c r="Q270" s="64">
        <f t="shared" si="803"/>
        <v>0</v>
      </c>
      <c r="R270" s="64">
        <f t="shared" si="803"/>
        <v>0</v>
      </c>
      <c r="S270" s="64">
        <f t="shared" si="803"/>
        <v>0</v>
      </c>
      <c r="T270" s="64">
        <f t="shared" si="624"/>
        <v>500000</v>
      </c>
      <c r="U270" s="64">
        <f t="shared" si="625"/>
        <v>100000</v>
      </c>
      <c r="V270" s="64">
        <f t="shared" si="626"/>
        <v>0</v>
      </c>
      <c r="W270" s="64">
        <f t="shared" si="804"/>
        <v>0</v>
      </c>
      <c r="X270" s="64">
        <f t="shared" si="804"/>
        <v>0</v>
      </c>
      <c r="Y270" s="64">
        <f t="shared" si="804"/>
        <v>0</v>
      </c>
      <c r="Z270" s="64">
        <f t="shared" si="627"/>
        <v>500000</v>
      </c>
      <c r="AA270" s="64">
        <f t="shared" si="628"/>
        <v>100000</v>
      </c>
      <c r="AB270" s="64">
        <f t="shared" si="629"/>
        <v>0</v>
      </c>
      <c r="AC270" s="64">
        <f t="shared" si="805"/>
        <v>0</v>
      </c>
      <c r="AD270" s="64">
        <f t="shared" si="805"/>
        <v>0</v>
      </c>
      <c r="AE270" s="64">
        <f t="shared" si="805"/>
        <v>0</v>
      </c>
      <c r="AF270" s="64">
        <f t="shared" si="630"/>
        <v>500000</v>
      </c>
      <c r="AG270" s="64">
        <f t="shared" si="631"/>
        <v>100000</v>
      </c>
      <c r="AH270" s="64">
        <f t="shared" si="632"/>
        <v>0</v>
      </c>
      <c r="AI270" s="64">
        <f t="shared" si="806"/>
        <v>0</v>
      </c>
      <c r="AJ270" s="64">
        <f t="shared" si="806"/>
        <v>0</v>
      </c>
      <c r="AK270" s="64">
        <f t="shared" si="806"/>
        <v>0</v>
      </c>
      <c r="AL270" s="64">
        <f t="shared" si="633"/>
        <v>500000</v>
      </c>
      <c r="AM270" s="64">
        <f t="shared" si="634"/>
        <v>100000</v>
      </c>
      <c r="AN270" s="64">
        <f t="shared" si="635"/>
        <v>0</v>
      </c>
      <c r="AO270" s="64">
        <f t="shared" si="807"/>
        <v>0</v>
      </c>
      <c r="AP270" s="64">
        <f t="shared" si="807"/>
        <v>0</v>
      </c>
      <c r="AQ270" s="64">
        <f t="shared" si="807"/>
        <v>0</v>
      </c>
      <c r="AR270" s="64">
        <f t="shared" si="636"/>
        <v>500000</v>
      </c>
      <c r="AS270" s="64">
        <f t="shared" si="637"/>
        <v>100000</v>
      </c>
      <c r="AT270" s="64">
        <f t="shared" si="638"/>
        <v>0</v>
      </c>
      <c r="AU270" s="64">
        <f t="shared" si="808"/>
        <v>-22196</v>
      </c>
      <c r="AV270" s="64">
        <f t="shared" si="808"/>
        <v>0</v>
      </c>
      <c r="AW270" s="64">
        <f t="shared" si="808"/>
        <v>0</v>
      </c>
      <c r="AX270" s="64">
        <f t="shared" si="639"/>
        <v>477804</v>
      </c>
      <c r="AY270" s="64">
        <f t="shared" si="640"/>
        <v>100000</v>
      </c>
      <c r="AZ270" s="64">
        <f t="shared" si="641"/>
        <v>0</v>
      </c>
    </row>
    <row r="271" spans="1:52">
      <c r="A271" s="265"/>
      <c r="B271" s="26" t="s">
        <v>42</v>
      </c>
      <c r="C271" s="5" t="s">
        <v>16</v>
      </c>
      <c r="D271" s="5" t="s">
        <v>14</v>
      </c>
      <c r="E271" s="5" t="s">
        <v>100</v>
      </c>
      <c r="F271" s="35" t="s">
        <v>163</v>
      </c>
      <c r="G271" s="55" t="s">
        <v>40</v>
      </c>
      <c r="H271" s="61">
        <v>500000</v>
      </c>
      <c r="I271" s="61">
        <v>100000</v>
      </c>
      <c r="J271" s="61"/>
      <c r="K271" s="61"/>
      <c r="L271" s="61"/>
      <c r="M271" s="61"/>
      <c r="N271" s="61">
        <f t="shared" si="664"/>
        <v>500000</v>
      </c>
      <c r="O271" s="61">
        <f t="shared" si="665"/>
        <v>100000</v>
      </c>
      <c r="P271" s="61">
        <f t="shared" si="666"/>
        <v>0</v>
      </c>
      <c r="Q271" s="61"/>
      <c r="R271" s="61"/>
      <c r="S271" s="61"/>
      <c r="T271" s="61">
        <f t="shared" si="624"/>
        <v>500000</v>
      </c>
      <c r="U271" s="61">
        <f t="shared" si="625"/>
        <v>100000</v>
      </c>
      <c r="V271" s="61">
        <f t="shared" si="626"/>
        <v>0</v>
      </c>
      <c r="W271" s="61"/>
      <c r="X271" s="61"/>
      <c r="Y271" s="61"/>
      <c r="Z271" s="61">
        <f t="shared" si="627"/>
        <v>500000</v>
      </c>
      <c r="AA271" s="61">
        <f t="shared" si="628"/>
        <v>100000</v>
      </c>
      <c r="AB271" s="61">
        <f t="shared" si="629"/>
        <v>0</v>
      </c>
      <c r="AC271" s="61"/>
      <c r="AD271" s="61"/>
      <c r="AE271" s="61"/>
      <c r="AF271" s="61">
        <f t="shared" si="630"/>
        <v>500000</v>
      </c>
      <c r="AG271" s="61">
        <f t="shared" si="631"/>
        <v>100000</v>
      </c>
      <c r="AH271" s="61">
        <f t="shared" si="632"/>
        <v>0</v>
      </c>
      <c r="AI271" s="61"/>
      <c r="AJ271" s="61"/>
      <c r="AK271" s="61"/>
      <c r="AL271" s="61">
        <f t="shared" si="633"/>
        <v>500000</v>
      </c>
      <c r="AM271" s="61">
        <f t="shared" si="634"/>
        <v>100000</v>
      </c>
      <c r="AN271" s="61">
        <f t="shared" si="635"/>
        <v>0</v>
      </c>
      <c r="AO271" s="61"/>
      <c r="AP271" s="61"/>
      <c r="AQ271" s="61"/>
      <c r="AR271" s="61">
        <f t="shared" si="636"/>
        <v>500000</v>
      </c>
      <c r="AS271" s="61">
        <f t="shared" si="637"/>
        <v>100000</v>
      </c>
      <c r="AT271" s="61">
        <f t="shared" si="638"/>
        <v>0</v>
      </c>
      <c r="AU271" s="61">
        <v>-22196</v>
      </c>
      <c r="AV271" s="61"/>
      <c r="AW271" s="61"/>
      <c r="AX271" s="61">
        <f t="shared" si="639"/>
        <v>477804</v>
      </c>
      <c r="AY271" s="61">
        <f t="shared" si="640"/>
        <v>100000</v>
      </c>
      <c r="AZ271" s="61">
        <f t="shared" si="641"/>
        <v>0</v>
      </c>
    </row>
    <row r="272" spans="1:52">
      <c r="A272" s="266"/>
      <c r="B272" s="56" t="s">
        <v>83</v>
      </c>
      <c r="C272" s="5" t="s">
        <v>16</v>
      </c>
      <c r="D272" s="5" t="s">
        <v>14</v>
      </c>
      <c r="E272" s="5" t="s">
        <v>100</v>
      </c>
      <c r="F272" s="5" t="s">
        <v>113</v>
      </c>
      <c r="G272" s="17"/>
      <c r="H272" s="57">
        <f>H273</f>
        <v>65000</v>
      </c>
      <c r="I272" s="57">
        <f t="shared" ref="I272:M273" si="809">I273</f>
        <v>30000</v>
      </c>
      <c r="J272" s="57">
        <f t="shared" si="809"/>
        <v>30000</v>
      </c>
      <c r="K272" s="57">
        <f t="shared" si="809"/>
        <v>0</v>
      </c>
      <c r="L272" s="57">
        <f t="shared" si="809"/>
        <v>0</v>
      </c>
      <c r="M272" s="57">
        <f t="shared" si="809"/>
        <v>0</v>
      </c>
      <c r="N272" s="57">
        <f t="shared" si="664"/>
        <v>65000</v>
      </c>
      <c r="O272" s="57">
        <f t="shared" si="665"/>
        <v>30000</v>
      </c>
      <c r="P272" s="57">
        <f t="shared" si="666"/>
        <v>30000</v>
      </c>
      <c r="Q272" s="57">
        <f t="shared" ref="Q272:S273" si="810">Q273</f>
        <v>0</v>
      </c>
      <c r="R272" s="57">
        <f t="shared" si="810"/>
        <v>0</v>
      </c>
      <c r="S272" s="57">
        <f t="shared" si="810"/>
        <v>0</v>
      </c>
      <c r="T272" s="57">
        <f t="shared" si="624"/>
        <v>65000</v>
      </c>
      <c r="U272" s="57">
        <f t="shared" si="625"/>
        <v>30000</v>
      </c>
      <c r="V272" s="57">
        <f t="shared" si="626"/>
        <v>30000</v>
      </c>
      <c r="W272" s="57">
        <f t="shared" ref="W272:Y273" si="811">W273</f>
        <v>0</v>
      </c>
      <c r="X272" s="57">
        <f t="shared" si="811"/>
        <v>0</v>
      </c>
      <c r="Y272" s="57">
        <f t="shared" si="811"/>
        <v>0</v>
      </c>
      <c r="Z272" s="57">
        <f t="shared" si="627"/>
        <v>65000</v>
      </c>
      <c r="AA272" s="57">
        <f t="shared" si="628"/>
        <v>30000</v>
      </c>
      <c r="AB272" s="57">
        <f t="shared" si="629"/>
        <v>30000</v>
      </c>
      <c r="AC272" s="57">
        <f t="shared" ref="AC272:AE273" si="812">AC273</f>
        <v>0</v>
      </c>
      <c r="AD272" s="57">
        <f t="shared" si="812"/>
        <v>0</v>
      </c>
      <c r="AE272" s="57">
        <f t="shared" si="812"/>
        <v>0</v>
      </c>
      <c r="AF272" s="57">
        <f t="shared" si="630"/>
        <v>65000</v>
      </c>
      <c r="AG272" s="57">
        <f t="shared" si="631"/>
        <v>30000</v>
      </c>
      <c r="AH272" s="57">
        <f t="shared" si="632"/>
        <v>30000</v>
      </c>
      <c r="AI272" s="57">
        <f t="shared" ref="AI272:AK273" si="813">AI273</f>
        <v>0</v>
      </c>
      <c r="AJ272" s="57">
        <f t="shared" si="813"/>
        <v>0</v>
      </c>
      <c r="AK272" s="57">
        <f t="shared" si="813"/>
        <v>0</v>
      </c>
      <c r="AL272" s="57">
        <f t="shared" si="633"/>
        <v>65000</v>
      </c>
      <c r="AM272" s="57">
        <f t="shared" si="634"/>
        <v>30000</v>
      </c>
      <c r="AN272" s="57">
        <f t="shared" si="635"/>
        <v>30000</v>
      </c>
      <c r="AO272" s="57">
        <f t="shared" ref="AO272:AQ273" si="814">AO273</f>
        <v>0</v>
      </c>
      <c r="AP272" s="57">
        <f t="shared" si="814"/>
        <v>0</v>
      </c>
      <c r="AQ272" s="57">
        <f t="shared" si="814"/>
        <v>0</v>
      </c>
      <c r="AR272" s="57">
        <f t="shared" si="636"/>
        <v>65000</v>
      </c>
      <c r="AS272" s="57">
        <f t="shared" si="637"/>
        <v>30000</v>
      </c>
      <c r="AT272" s="57">
        <f t="shared" si="638"/>
        <v>30000</v>
      </c>
      <c r="AU272" s="57">
        <f t="shared" ref="AU272:AW273" si="815">AU273</f>
        <v>-28000</v>
      </c>
      <c r="AV272" s="57">
        <f t="shared" si="815"/>
        <v>0</v>
      </c>
      <c r="AW272" s="57">
        <f t="shared" si="815"/>
        <v>0</v>
      </c>
      <c r="AX272" s="57">
        <f t="shared" si="639"/>
        <v>37000</v>
      </c>
      <c r="AY272" s="57">
        <f t="shared" si="640"/>
        <v>30000</v>
      </c>
      <c r="AZ272" s="57">
        <f t="shared" si="641"/>
        <v>30000</v>
      </c>
    </row>
    <row r="273" spans="1:52" ht="26.4">
      <c r="A273" s="265"/>
      <c r="B273" s="27" t="s">
        <v>41</v>
      </c>
      <c r="C273" s="5" t="s">
        <v>16</v>
      </c>
      <c r="D273" s="5" t="s">
        <v>14</v>
      </c>
      <c r="E273" s="5" t="s">
        <v>100</v>
      </c>
      <c r="F273" s="5" t="s">
        <v>113</v>
      </c>
      <c r="G273" s="17" t="s">
        <v>39</v>
      </c>
      <c r="H273" s="57">
        <f>H274</f>
        <v>65000</v>
      </c>
      <c r="I273" s="57">
        <f t="shared" si="809"/>
        <v>30000</v>
      </c>
      <c r="J273" s="57">
        <f t="shared" si="809"/>
        <v>30000</v>
      </c>
      <c r="K273" s="57">
        <f t="shared" si="809"/>
        <v>0</v>
      </c>
      <c r="L273" s="57">
        <f t="shared" si="809"/>
        <v>0</v>
      </c>
      <c r="M273" s="57">
        <f t="shared" si="809"/>
        <v>0</v>
      </c>
      <c r="N273" s="57">
        <f t="shared" si="664"/>
        <v>65000</v>
      </c>
      <c r="O273" s="57">
        <f t="shared" si="665"/>
        <v>30000</v>
      </c>
      <c r="P273" s="57">
        <f t="shared" si="666"/>
        <v>30000</v>
      </c>
      <c r="Q273" s="57">
        <f t="shared" si="810"/>
        <v>0</v>
      </c>
      <c r="R273" s="57">
        <f t="shared" si="810"/>
        <v>0</v>
      </c>
      <c r="S273" s="57">
        <f t="shared" si="810"/>
        <v>0</v>
      </c>
      <c r="T273" s="57">
        <f t="shared" si="624"/>
        <v>65000</v>
      </c>
      <c r="U273" s="57">
        <f t="shared" si="625"/>
        <v>30000</v>
      </c>
      <c r="V273" s="57">
        <f t="shared" si="626"/>
        <v>30000</v>
      </c>
      <c r="W273" s="57">
        <f t="shared" si="811"/>
        <v>0</v>
      </c>
      <c r="X273" s="57">
        <f t="shared" si="811"/>
        <v>0</v>
      </c>
      <c r="Y273" s="57">
        <f t="shared" si="811"/>
        <v>0</v>
      </c>
      <c r="Z273" s="57">
        <f t="shared" si="627"/>
        <v>65000</v>
      </c>
      <c r="AA273" s="57">
        <f t="shared" si="628"/>
        <v>30000</v>
      </c>
      <c r="AB273" s="57">
        <f t="shared" si="629"/>
        <v>30000</v>
      </c>
      <c r="AC273" s="57">
        <f t="shared" si="812"/>
        <v>0</v>
      </c>
      <c r="AD273" s="57">
        <f t="shared" si="812"/>
        <v>0</v>
      </c>
      <c r="AE273" s="57">
        <f t="shared" si="812"/>
        <v>0</v>
      </c>
      <c r="AF273" s="57">
        <f t="shared" si="630"/>
        <v>65000</v>
      </c>
      <c r="AG273" s="57">
        <f t="shared" si="631"/>
        <v>30000</v>
      </c>
      <c r="AH273" s="57">
        <f t="shared" si="632"/>
        <v>30000</v>
      </c>
      <c r="AI273" s="57">
        <f t="shared" si="813"/>
        <v>0</v>
      </c>
      <c r="AJ273" s="57">
        <f t="shared" si="813"/>
        <v>0</v>
      </c>
      <c r="AK273" s="57">
        <f t="shared" si="813"/>
        <v>0</v>
      </c>
      <c r="AL273" s="57">
        <f t="shared" si="633"/>
        <v>65000</v>
      </c>
      <c r="AM273" s="57">
        <f t="shared" si="634"/>
        <v>30000</v>
      </c>
      <c r="AN273" s="57">
        <f t="shared" si="635"/>
        <v>30000</v>
      </c>
      <c r="AO273" s="57">
        <f t="shared" si="814"/>
        <v>0</v>
      </c>
      <c r="AP273" s="57">
        <f t="shared" si="814"/>
        <v>0</v>
      </c>
      <c r="AQ273" s="57">
        <f t="shared" si="814"/>
        <v>0</v>
      </c>
      <c r="AR273" s="57">
        <f t="shared" si="636"/>
        <v>65000</v>
      </c>
      <c r="AS273" s="57">
        <f t="shared" si="637"/>
        <v>30000</v>
      </c>
      <c r="AT273" s="57">
        <f t="shared" si="638"/>
        <v>30000</v>
      </c>
      <c r="AU273" s="57">
        <f t="shared" si="815"/>
        <v>-28000</v>
      </c>
      <c r="AV273" s="57">
        <f t="shared" si="815"/>
        <v>0</v>
      </c>
      <c r="AW273" s="57">
        <f t="shared" si="815"/>
        <v>0</v>
      </c>
      <c r="AX273" s="57">
        <f t="shared" si="639"/>
        <v>37000</v>
      </c>
      <c r="AY273" s="57">
        <f t="shared" si="640"/>
        <v>30000</v>
      </c>
      <c r="AZ273" s="57">
        <f t="shared" si="641"/>
        <v>30000</v>
      </c>
    </row>
    <row r="274" spans="1:52">
      <c r="A274" s="265"/>
      <c r="B274" s="26" t="s">
        <v>42</v>
      </c>
      <c r="C274" s="5" t="s">
        <v>16</v>
      </c>
      <c r="D274" s="5" t="s">
        <v>14</v>
      </c>
      <c r="E274" s="5" t="s">
        <v>100</v>
      </c>
      <c r="F274" s="5" t="s">
        <v>113</v>
      </c>
      <c r="G274" s="17" t="s">
        <v>40</v>
      </c>
      <c r="H274" s="61">
        <v>65000</v>
      </c>
      <c r="I274" s="61">
        <v>30000</v>
      </c>
      <c r="J274" s="61">
        <v>30000</v>
      </c>
      <c r="K274" s="61"/>
      <c r="L274" s="61"/>
      <c r="M274" s="61"/>
      <c r="N274" s="61">
        <f t="shared" si="664"/>
        <v>65000</v>
      </c>
      <c r="O274" s="61">
        <f t="shared" si="665"/>
        <v>30000</v>
      </c>
      <c r="P274" s="61">
        <f t="shared" si="666"/>
        <v>30000</v>
      </c>
      <c r="Q274" s="61"/>
      <c r="R274" s="61"/>
      <c r="S274" s="61"/>
      <c r="T274" s="61">
        <f t="shared" si="624"/>
        <v>65000</v>
      </c>
      <c r="U274" s="61">
        <f t="shared" si="625"/>
        <v>30000</v>
      </c>
      <c r="V274" s="61">
        <f t="shared" si="626"/>
        <v>30000</v>
      </c>
      <c r="W274" s="61"/>
      <c r="X274" s="61"/>
      <c r="Y274" s="61"/>
      <c r="Z274" s="61">
        <f t="shared" si="627"/>
        <v>65000</v>
      </c>
      <c r="AA274" s="61">
        <f t="shared" si="628"/>
        <v>30000</v>
      </c>
      <c r="AB274" s="61">
        <f t="shared" si="629"/>
        <v>30000</v>
      </c>
      <c r="AC274" s="61"/>
      <c r="AD274" s="61"/>
      <c r="AE274" s="61"/>
      <c r="AF274" s="61">
        <f t="shared" si="630"/>
        <v>65000</v>
      </c>
      <c r="AG274" s="61">
        <f t="shared" si="631"/>
        <v>30000</v>
      </c>
      <c r="AH274" s="61">
        <f t="shared" si="632"/>
        <v>30000</v>
      </c>
      <c r="AI274" s="61"/>
      <c r="AJ274" s="61"/>
      <c r="AK274" s="61"/>
      <c r="AL274" s="61">
        <f t="shared" si="633"/>
        <v>65000</v>
      </c>
      <c r="AM274" s="61">
        <f t="shared" si="634"/>
        <v>30000</v>
      </c>
      <c r="AN274" s="61">
        <f t="shared" si="635"/>
        <v>30000</v>
      </c>
      <c r="AO274" s="61"/>
      <c r="AP274" s="61"/>
      <c r="AQ274" s="61"/>
      <c r="AR274" s="61">
        <f t="shared" si="636"/>
        <v>65000</v>
      </c>
      <c r="AS274" s="61">
        <f t="shared" si="637"/>
        <v>30000</v>
      </c>
      <c r="AT274" s="61">
        <f t="shared" si="638"/>
        <v>30000</v>
      </c>
      <c r="AU274" s="61">
        <v>-28000</v>
      </c>
      <c r="AV274" s="61"/>
      <c r="AW274" s="61"/>
      <c r="AX274" s="61">
        <f t="shared" si="639"/>
        <v>37000</v>
      </c>
      <c r="AY274" s="61">
        <f t="shared" si="640"/>
        <v>30000</v>
      </c>
      <c r="AZ274" s="61">
        <f t="shared" si="641"/>
        <v>30000</v>
      </c>
    </row>
    <row r="275" spans="1:52">
      <c r="A275" s="266"/>
      <c r="B275" s="56" t="s">
        <v>84</v>
      </c>
      <c r="C275" s="5" t="s">
        <v>16</v>
      </c>
      <c r="D275" s="5" t="s">
        <v>14</v>
      </c>
      <c r="E275" s="5" t="s">
        <v>100</v>
      </c>
      <c r="F275" s="5" t="s">
        <v>114</v>
      </c>
      <c r="G275" s="17"/>
      <c r="H275" s="57">
        <f>H276</f>
        <v>19380191</v>
      </c>
      <c r="I275" s="57">
        <f t="shared" ref="I275:M276" si="816">I276</f>
        <v>19582073.68</v>
      </c>
      <c r="J275" s="57">
        <f t="shared" si="816"/>
        <v>19732005.07</v>
      </c>
      <c r="K275" s="57">
        <f t="shared" si="816"/>
        <v>0</v>
      </c>
      <c r="L275" s="57">
        <f t="shared" si="816"/>
        <v>0</v>
      </c>
      <c r="M275" s="57">
        <f t="shared" si="816"/>
        <v>0</v>
      </c>
      <c r="N275" s="57">
        <f t="shared" si="664"/>
        <v>19380191</v>
      </c>
      <c r="O275" s="57">
        <f t="shared" si="665"/>
        <v>19582073.68</v>
      </c>
      <c r="P275" s="57">
        <f t="shared" si="666"/>
        <v>19732005.07</v>
      </c>
      <c r="Q275" s="57">
        <f t="shared" ref="Q275:S276" si="817">Q276</f>
        <v>0</v>
      </c>
      <c r="R275" s="57">
        <f t="shared" si="817"/>
        <v>0</v>
      </c>
      <c r="S275" s="57">
        <f t="shared" si="817"/>
        <v>0</v>
      </c>
      <c r="T275" s="57">
        <f t="shared" si="624"/>
        <v>19380191</v>
      </c>
      <c r="U275" s="57">
        <f t="shared" si="625"/>
        <v>19582073.68</v>
      </c>
      <c r="V275" s="57">
        <f t="shared" si="626"/>
        <v>19732005.07</v>
      </c>
      <c r="W275" s="57">
        <f t="shared" ref="W275:Y276" si="818">W276</f>
        <v>0</v>
      </c>
      <c r="X275" s="57">
        <f t="shared" si="818"/>
        <v>0</v>
      </c>
      <c r="Y275" s="57">
        <f t="shared" si="818"/>
        <v>0</v>
      </c>
      <c r="Z275" s="57">
        <f t="shared" si="627"/>
        <v>19380191</v>
      </c>
      <c r="AA275" s="57">
        <f t="shared" si="628"/>
        <v>19582073.68</v>
      </c>
      <c r="AB275" s="57">
        <f t="shared" si="629"/>
        <v>19732005.07</v>
      </c>
      <c r="AC275" s="57">
        <f t="shared" ref="AC275:AE276" si="819">AC276</f>
        <v>0</v>
      </c>
      <c r="AD275" s="57">
        <f t="shared" si="819"/>
        <v>0</v>
      </c>
      <c r="AE275" s="57">
        <f t="shared" si="819"/>
        <v>0</v>
      </c>
      <c r="AF275" s="57">
        <f t="shared" si="630"/>
        <v>19380191</v>
      </c>
      <c r="AG275" s="57">
        <f t="shared" si="631"/>
        <v>19582073.68</v>
      </c>
      <c r="AH275" s="57">
        <f t="shared" si="632"/>
        <v>19732005.07</v>
      </c>
      <c r="AI275" s="57">
        <f t="shared" ref="AI275:AK276" si="820">AI276</f>
        <v>0</v>
      </c>
      <c r="AJ275" s="57">
        <f t="shared" si="820"/>
        <v>0</v>
      </c>
      <c r="AK275" s="57">
        <f t="shared" si="820"/>
        <v>0</v>
      </c>
      <c r="AL275" s="57">
        <f t="shared" si="633"/>
        <v>19380191</v>
      </c>
      <c r="AM275" s="57">
        <f t="shared" si="634"/>
        <v>19582073.68</v>
      </c>
      <c r="AN275" s="57">
        <f t="shared" si="635"/>
        <v>19732005.07</v>
      </c>
      <c r="AO275" s="57">
        <f t="shared" ref="AO275:AQ276" si="821">AO276</f>
        <v>752000</v>
      </c>
      <c r="AP275" s="57">
        <f t="shared" si="821"/>
        <v>0</v>
      </c>
      <c r="AQ275" s="57">
        <f t="shared" si="821"/>
        <v>0</v>
      </c>
      <c r="AR275" s="57">
        <f t="shared" si="636"/>
        <v>20132191</v>
      </c>
      <c r="AS275" s="57">
        <f t="shared" si="637"/>
        <v>19582073.68</v>
      </c>
      <c r="AT275" s="57">
        <f t="shared" si="638"/>
        <v>19732005.07</v>
      </c>
      <c r="AU275" s="57">
        <f t="shared" ref="AU275:AW276" si="822">AU276</f>
        <v>-619804</v>
      </c>
      <c r="AV275" s="57">
        <f t="shared" si="822"/>
        <v>0</v>
      </c>
      <c r="AW275" s="57">
        <f t="shared" si="822"/>
        <v>0</v>
      </c>
      <c r="AX275" s="57">
        <f t="shared" si="639"/>
        <v>19512387</v>
      </c>
      <c r="AY275" s="57">
        <f t="shared" si="640"/>
        <v>19582073.68</v>
      </c>
      <c r="AZ275" s="57">
        <f t="shared" si="641"/>
        <v>19732005.07</v>
      </c>
    </row>
    <row r="276" spans="1:52" ht="26.4">
      <c r="A276" s="265"/>
      <c r="B276" s="27" t="s">
        <v>41</v>
      </c>
      <c r="C276" s="5" t="s">
        <v>16</v>
      </c>
      <c r="D276" s="5" t="s">
        <v>14</v>
      </c>
      <c r="E276" s="5" t="s">
        <v>100</v>
      </c>
      <c r="F276" s="5" t="s">
        <v>114</v>
      </c>
      <c r="G276" s="17" t="s">
        <v>39</v>
      </c>
      <c r="H276" s="57">
        <f>H277</f>
        <v>19380191</v>
      </c>
      <c r="I276" s="57">
        <f t="shared" si="816"/>
        <v>19582073.68</v>
      </c>
      <c r="J276" s="57">
        <f t="shared" si="816"/>
        <v>19732005.07</v>
      </c>
      <c r="K276" s="57">
        <f t="shared" si="816"/>
        <v>0</v>
      </c>
      <c r="L276" s="57">
        <f t="shared" si="816"/>
        <v>0</v>
      </c>
      <c r="M276" s="57">
        <f t="shared" si="816"/>
        <v>0</v>
      </c>
      <c r="N276" s="57">
        <f t="shared" si="664"/>
        <v>19380191</v>
      </c>
      <c r="O276" s="57">
        <f t="shared" si="665"/>
        <v>19582073.68</v>
      </c>
      <c r="P276" s="57">
        <f t="shared" si="666"/>
        <v>19732005.07</v>
      </c>
      <c r="Q276" s="57">
        <f t="shared" si="817"/>
        <v>0</v>
      </c>
      <c r="R276" s="57">
        <f t="shared" si="817"/>
        <v>0</v>
      </c>
      <c r="S276" s="57">
        <f t="shared" si="817"/>
        <v>0</v>
      </c>
      <c r="T276" s="57">
        <f t="shared" si="624"/>
        <v>19380191</v>
      </c>
      <c r="U276" s="57">
        <f t="shared" si="625"/>
        <v>19582073.68</v>
      </c>
      <c r="V276" s="57">
        <f t="shared" si="626"/>
        <v>19732005.07</v>
      </c>
      <c r="W276" s="57">
        <f t="shared" si="818"/>
        <v>0</v>
      </c>
      <c r="X276" s="57">
        <f t="shared" si="818"/>
        <v>0</v>
      </c>
      <c r="Y276" s="57">
        <f t="shared" si="818"/>
        <v>0</v>
      </c>
      <c r="Z276" s="57">
        <f t="shared" si="627"/>
        <v>19380191</v>
      </c>
      <c r="AA276" s="57">
        <f t="shared" si="628"/>
        <v>19582073.68</v>
      </c>
      <c r="AB276" s="57">
        <f t="shared" si="629"/>
        <v>19732005.07</v>
      </c>
      <c r="AC276" s="57">
        <f t="shared" si="819"/>
        <v>0</v>
      </c>
      <c r="AD276" s="57">
        <f t="shared" si="819"/>
        <v>0</v>
      </c>
      <c r="AE276" s="57">
        <f t="shared" si="819"/>
        <v>0</v>
      </c>
      <c r="AF276" s="57">
        <f t="shared" si="630"/>
        <v>19380191</v>
      </c>
      <c r="AG276" s="57">
        <f t="shared" si="631"/>
        <v>19582073.68</v>
      </c>
      <c r="AH276" s="57">
        <f t="shared" si="632"/>
        <v>19732005.07</v>
      </c>
      <c r="AI276" s="57">
        <f t="shared" si="820"/>
        <v>0</v>
      </c>
      <c r="AJ276" s="57">
        <f t="shared" si="820"/>
        <v>0</v>
      </c>
      <c r="AK276" s="57">
        <f t="shared" si="820"/>
        <v>0</v>
      </c>
      <c r="AL276" s="57">
        <f t="shared" si="633"/>
        <v>19380191</v>
      </c>
      <c r="AM276" s="57">
        <f t="shared" si="634"/>
        <v>19582073.68</v>
      </c>
      <c r="AN276" s="57">
        <f t="shared" si="635"/>
        <v>19732005.07</v>
      </c>
      <c r="AO276" s="57">
        <f t="shared" si="821"/>
        <v>752000</v>
      </c>
      <c r="AP276" s="57">
        <f t="shared" si="821"/>
        <v>0</v>
      </c>
      <c r="AQ276" s="57">
        <f t="shared" si="821"/>
        <v>0</v>
      </c>
      <c r="AR276" s="57">
        <f t="shared" si="636"/>
        <v>20132191</v>
      </c>
      <c r="AS276" s="57">
        <f t="shared" si="637"/>
        <v>19582073.68</v>
      </c>
      <c r="AT276" s="57">
        <f t="shared" si="638"/>
        <v>19732005.07</v>
      </c>
      <c r="AU276" s="57">
        <f t="shared" si="822"/>
        <v>-619804</v>
      </c>
      <c r="AV276" s="57">
        <f t="shared" si="822"/>
        <v>0</v>
      </c>
      <c r="AW276" s="57">
        <f t="shared" si="822"/>
        <v>0</v>
      </c>
      <c r="AX276" s="57">
        <f t="shared" si="639"/>
        <v>19512387</v>
      </c>
      <c r="AY276" s="57">
        <f t="shared" si="640"/>
        <v>19582073.68</v>
      </c>
      <c r="AZ276" s="57">
        <f t="shared" si="641"/>
        <v>19732005.07</v>
      </c>
    </row>
    <row r="277" spans="1:52">
      <c r="A277" s="265"/>
      <c r="B277" s="26" t="s">
        <v>42</v>
      </c>
      <c r="C277" s="5" t="s">
        <v>16</v>
      </c>
      <c r="D277" s="5" t="s">
        <v>14</v>
      </c>
      <c r="E277" s="5" t="s">
        <v>100</v>
      </c>
      <c r="F277" s="5" t="s">
        <v>114</v>
      </c>
      <c r="G277" s="17" t="s">
        <v>40</v>
      </c>
      <c r="H277" s="61">
        <f>19180191+200000</f>
        <v>19380191</v>
      </c>
      <c r="I277" s="61">
        <f>19482073.68+100000</f>
        <v>19582073.68</v>
      </c>
      <c r="J277" s="61">
        <f>19632005.07+100000</f>
        <v>19732005.07</v>
      </c>
      <c r="K277" s="61"/>
      <c r="L277" s="61"/>
      <c r="M277" s="61"/>
      <c r="N277" s="61">
        <f t="shared" si="664"/>
        <v>19380191</v>
      </c>
      <c r="O277" s="61">
        <f t="shared" si="665"/>
        <v>19582073.68</v>
      </c>
      <c r="P277" s="61">
        <f t="shared" si="666"/>
        <v>19732005.07</v>
      </c>
      <c r="Q277" s="61"/>
      <c r="R277" s="61"/>
      <c r="S277" s="61"/>
      <c r="T277" s="61">
        <f t="shared" si="624"/>
        <v>19380191</v>
      </c>
      <c r="U277" s="61">
        <f t="shared" si="625"/>
        <v>19582073.68</v>
      </c>
      <c r="V277" s="61">
        <f t="shared" si="626"/>
        <v>19732005.07</v>
      </c>
      <c r="W277" s="61"/>
      <c r="X277" s="61"/>
      <c r="Y277" s="61"/>
      <c r="Z277" s="61">
        <f t="shared" si="627"/>
        <v>19380191</v>
      </c>
      <c r="AA277" s="61">
        <f t="shared" si="628"/>
        <v>19582073.68</v>
      </c>
      <c r="AB277" s="61">
        <f t="shared" si="629"/>
        <v>19732005.07</v>
      </c>
      <c r="AC277" s="61"/>
      <c r="AD277" s="61"/>
      <c r="AE277" s="61"/>
      <c r="AF277" s="61">
        <f t="shared" si="630"/>
        <v>19380191</v>
      </c>
      <c r="AG277" s="61">
        <f t="shared" si="631"/>
        <v>19582073.68</v>
      </c>
      <c r="AH277" s="61">
        <f t="shared" si="632"/>
        <v>19732005.07</v>
      </c>
      <c r="AI277" s="61"/>
      <c r="AJ277" s="61"/>
      <c r="AK277" s="61"/>
      <c r="AL277" s="61">
        <f t="shared" si="633"/>
        <v>19380191</v>
      </c>
      <c r="AM277" s="61">
        <f t="shared" si="634"/>
        <v>19582073.68</v>
      </c>
      <c r="AN277" s="61">
        <f t="shared" si="635"/>
        <v>19732005.07</v>
      </c>
      <c r="AO277" s="61">
        <v>752000</v>
      </c>
      <c r="AP277" s="61"/>
      <c r="AQ277" s="61"/>
      <c r="AR277" s="61">
        <f t="shared" si="636"/>
        <v>20132191</v>
      </c>
      <c r="AS277" s="61">
        <f t="shared" si="637"/>
        <v>19582073.68</v>
      </c>
      <c r="AT277" s="61">
        <f t="shared" si="638"/>
        <v>19732005.07</v>
      </c>
      <c r="AU277" s="61">
        <f>207187.2-156991.2-670000</f>
        <v>-619804</v>
      </c>
      <c r="AV277" s="61"/>
      <c r="AW277" s="61"/>
      <c r="AX277" s="61">
        <f t="shared" si="639"/>
        <v>19512387</v>
      </c>
      <c r="AY277" s="61">
        <f t="shared" si="640"/>
        <v>19582073.68</v>
      </c>
      <c r="AZ277" s="61">
        <f t="shared" si="641"/>
        <v>19732005.07</v>
      </c>
    </row>
    <row r="278" spans="1:52" ht="52.8">
      <c r="A278" s="266"/>
      <c r="B278" s="111" t="s">
        <v>214</v>
      </c>
      <c r="C278" s="5" t="s">
        <v>16</v>
      </c>
      <c r="D278" s="5" t="s">
        <v>14</v>
      </c>
      <c r="E278" s="5" t="s">
        <v>100</v>
      </c>
      <c r="F278" s="35" t="s">
        <v>313</v>
      </c>
      <c r="G278" s="17"/>
      <c r="H278" s="67">
        <f>H279</f>
        <v>155000</v>
      </c>
      <c r="I278" s="67">
        <f t="shared" ref="I278:M279" si="823">I279</f>
        <v>160000</v>
      </c>
      <c r="J278" s="67">
        <f t="shared" si="823"/>
        <v>170000</v>
      </c>
      <c r="K278" s="67">
        <f t="shared" si="823"/>
        <v>0</v>
      </c>
      <c r="L278" s="67">
        <f t="shared" si="823"/>
        <v>0</v>
      </c>
      <c r="M278" s="67">
        <f t="shared" si="823"/>
        <v>0</v>
      </c>
      <c r="N278" s="67">
        <f t="shared" si="664"/>
        <v>155000</v>
      </c>
      <c r="O278" s="67">
        <f t="shared" si="665"/>
        <v>160000</v>
      </c>
      <c r="P278" s="67">
        <f t="shared" si="666"/>
        <v>170000</v>
      </c>
      <c r="Q278" s="67">
        <f t="shared" ref="Q278:S279" si="824">Q279</f>
        <v>0</v>
      </c>
      <c r="R278" s="67">
        <f t="shared" si="824"/>
        <v>0</v>
      </c>
      <c r="S278" s="67">
        <f t="shared" si="824"/>
        <v>0</v>
      </c>
      <c r="T278" s="67">
        <f t="shared" si="624"/>
        <v>155000</v>
      </c>
      <c r="U278" s="67">
        <f t="shared" si="625"/>
        <v>160000</v>
      </c>
      <c r="V278" s="67">
        <f t="shared" si="626"/>
        <v>170000</v>
      </c>
      <c r="W278" s="67">
        <f t="shared" ref="W278:Y279" si="825">W279</f>
        <v>0</v>
      </c>
      <c r="X278" s="67">
        <f t="shared" si="825"/>
        <v>0</v>
      </c>
      <c r="Y278" s="67">
        <f t="shared" si="825"/>
        <v>0</v>
      </c>
      <c r="Z278" s="67">
        <f t="shared" si="627"/>
        <v>155000</v>
      </c>
      <c r="AA278" s="67">
        <f t="shared" si="628"/>
        <v>160000</v>
      </c>
      <c r="AB278" s="67">
        <f t="shared" si="629"/>
        <v>170000</v>
      </c>
      <c r="AC278" s="67">
        <f t="shared" ref="AC278:AE279" si="826">AC279</f>
        <v>0</v>
      </c>
      <c r="AD278" s="67">
        <f t="shared" si="826"/>
        <v>0</v>
      </c>
      <c r="AE278" s="67">
        <f t="shared" si="826"/>
        <v>0</v>
      </c>
      <c r="AF278" s="67">
        <f t="shared" si="630"/>
        <v>155000</v>
      </c>
      <c r="AG278" s="67">
        <f t="shared" si="631"/>
        <v>160000</v>
      </c>
      <c r="AH278" s="67">
        <f t="shared" si="632"/>
        <v>170000</v>
      </c>
      <c r="AI278" s="67">
        <f t="shared" ref="AI278:AK279" si="827">AI279</f>
        <v>-34019</v>
      </c>
      <c r="AJ278" s="67">
        <f t="shared" si="827"/>
        <v>0</v>
      </c>
      <c r="AK278" s="67">
        <f t="shared" si="827"/>
        <v>0</v>
      </c>
      <c r="AL278" s="67">
        <f t="shared" si="633"/>
        <v>120981</v>
      </c>
      <c r="AM278" s="67">
        <f t="shared" si="634"/>
        <v>160000</v>
      </c>
      <c r="AN278" s="67">
        <f t="shared" si="635"/>
        <v>170000</v>
      </c>
      <c r="AO278" s="67">
        <f t="shared" ref="AO278:AQ279" si="828">AO279</f>
        <v>0</v>
      </c>
      <c r="AP278" s="67">
        <f t="shared" si="828"/>
        <v>0</v>
      </c>
      <c r="AQ278" s="67">
        <f t="shared" si="828"/>
        <v>0</v>
      </c>
      <c r="AR278" s="67">
        <f t="shared" si="636"/>
        <v>120981</v>
      </c>
      <c r="AS278" s="67">
        <f t="shared" si="637"/>
        <v>160000</v>
      </c>
      <c r="AT278" s="67">
        <f t="shared" si="638"/>
        <v>170000</v>
      </c>
      <c r="AU278" s="67">
        <f t="shared" ref="AU278:AW279" si="829">AU279</f>
        <v>0</v>
      </c>
      <c r="AV278" s="67">
        <f t="shared" si="829"/>
        <v>0</v>
      </c>
      <c r="AW278" s="67">
        <f t="shared" si="829"/>
        <v>0</v>
      </c>
      <c r="AX278" s="67">
        <f t="shared" si="639"/>
        <v>120981</v>
      </c>
      <c r="AY278" s="67">
        <f t="shared" si="640"/>
        <v>160000</v>
      </c>
      <c r="AZ278" s="67">
        <f t="shared" si="641"/>
        <v>170000</v>
      </c>
    </row>
    <row r="279" spans="1:52" ht="26.4">
      <c r="A279" s="265"/>
      <c r="B279" s="27" t="s">
        <v>41</v>
      </c>
      <c r="C279" s="5" t="s">
        <v>16</v>
      </c>
      <c r="D279" s="5" t="s">
        <v>14</v>
      </c>
      <c r="E279" s="5" t="s">
        <v>100</v>
      </c>
      <c r="F279" s="35" t="s">
        <v>313</v>
      </c>
      <c r="G279" s="55" t="s">
        <v>39</v>
      </c>
      <c r="H279" s="67">
        <f>H280</f>
        <v>155000</v>
      </c>
      <c r="I279" s="67">
        <f t="shared" si="823"/>
        <v>160000</v>
      </c>
      <c r="J279" s="67">
        <f t="shared" si="823"/>
        <v>170000</v>
      </c>
      <c r="K279" s="67">
        <f t="shared" si="823"/>
        <v>0</v>
      </c>
      <c r="L279" s="67">
        <f t="shared" si="823"/>
        <v>0</v>
      </c>
      <c r="M279" s="67">
        <f t="shared" si="823"/>
        <v>0</v>
      </c>
      <c r="N279" s="67">
        <f t="shared" si="664"/>
        <v>155000</v>
      </c>
      <c r="O279" s="67">
        <f t="shared" si="665"/>
        <v>160000</v>
      </c>
      <c r="P279" s="67">
        <f t="shared" si="666"/>
        <v>170000</v>
      </c>
      <c r="Q279" s="67">
        <f t="shared" si="824"/>
        <v>0</v>
      </c>
      <c r="R279" s="67">
        <f t="shared" si="824"/>
        <v>0</v>
      </c>
      <c r="S279" s="67">
        <f t="shared" si="824"/>
        <v>0</v>
      </c>
      <c r="T279" s="67">
        <f t="shared" si="624"/>
        <v>155000</v>
      </c>
      <c r="U279" s="67">
        <f t="shared" si="625"/>
        <v>160000</v>
      </c>
      <c r="V279" s="67">
        <f t="shared" si="626"/>
        <v>170000</v>
      </c>
      <c r="W279" s="67">
        <f t="shared" si="825"/>
        <v>0</v>
      </c>
      <c r="X279" s="67">
        <f t="shared" si="825"/>
        <v>0</v>
      </c>
      <c r="Y279" s="67">
        <f t="shared" si="825"/>
        <v>0</v>
      </c>
      <c r="Z279" s="67">
        <f t="shared" si="627"/>
        <v>155000</v>
      </c>
      <c r="AA279" s="67">
        <f t="shared" si="628"/>
        <v>160000</v>
      </c>
      <c r="AB279" s="67">
        <f t="shared" si="629"/>
        <v>170000</v>
      </c>
      <c r="AC279" s="67">
        <f t="shared" si="826"/>
        <v>0</v>
      </c>
      <c r="AD279" s="67">
        <f t="shared" si="826"/>
        <v>0</v>
      </c>
      <c r="AE279" s="67">
        <f t="shared" si="826"/>
        <v>0</v>
      </c>
      <c r="AF279" s="67">
        <f t="shared" si="630"/>
        <v>155000</v>
      </c>
      <c r="AG279" s="67">
        <f t="shared" si="631"/>
        <v>160000</v>
      </c>
      <c r="AH279" s="67">
        <f t="shared" si="632"/>
        <v>170000</v>
      </c>
      <c r="AI279" s="67">
        <f t="shared" si="827"/>
        <v>-34019</v>
      </c>
      <c r="AJ279" s="67">
        <f t="shared" si="827"/>
        <v>0</v>
      </c>
      <c r="AK279" s="67">
        <f t="shared" si="827"/>
        <v>0</v>
      </c>
      <c r="AL279" s="67">
        <f t="shared" si="633"/>
        <v>120981</v>
      </c>
      <c r="AM279" s="67">
        <f t="shared" si="634"/>
        <v>160000</v>
      </c>
      <c r="AN279" s="67">
        <f t="shared" si="635"/>
        <v>170000</v>
      </c>
      <c r="AO279" s="67">
        <f t="shared" si="828"/>
        <v>0</v>
      </c>
      <c r="AP279" s="67">
        <f t="shared" si="828"/>
        <v>0</v>
      </c>
      <c r="AQ279" s="67">
        <f t="shared" si="828"/>
        <v>0</v>
      </c>
      <c r="AR279" s="67">
        <f t="shared" si="636"/>
        <v>120981</v>
      </c>
      <c r="AS279" s="67">
        <f t="shared" si="637"/>
        <v>160000</v>
      </c>
      <c r="AT279" s="67">
        <f t="shared" si="638"/>
        <v>170000</v>
      </c>
      <c r="AU279" s="67">
        <f t="shared" si="829"/>
        <v>0</v>
      </c>
      <c r="AV279" s="67">
        <f t="shared" si="829"/>
        <v>0</v>
      </c>
      <c r="AW279" s="67">
        <f t="shared" si="829"/>
        <v>0</v>
      </c>
      <c r="AX279" s="67">
        <f t="shared" si="639"/>
        <v>120981</v>
      </c>
      <c r="AY279" s="67">
        <f t="shared" si="640"/>
        <v>160000</v>
      </c>
      <c r="AZ279" s="67">
        <f t="shared" si="641"/>
        <v>170000</v>
      </c>
    </row>
    <row r="280" spans="1:52">
      <c r="A280" s="267"/>
      <c r="B280" s="26" t="s">
        <v>42</v>
      </c>
      <c r="C280" s="5" t="s">
        <v>16</v>
      </c>
      <c r="D280" s="5" t="s">
        <v>14</v>
      </c>
      <c r="E280" s="5" t="s">
        <v>100</v>
      </c>
      <c r="F280" s="35" t="s">
        <v>313</v>
      </c>
      <c r="G280" s="55" t="s">
        <v>40</v>
      </c>
      <c r="H280" s="61">
        <v>155000</v>
      </c>
      <c r="I280" s="61">
        <v>160000</v>
      </c>
      <c r="J280" s="61">
        <v>170000</v>
      </c>
      <c r="K280" s="61"/>
      <c r="L280" s="61"/>
      <c r="M280" s="61"/>
      <c r="N280" s="61">
        <f t="shared" si="664"/>
        <v>155000</v>
      </c>
      <c r="O280" s="61">
        <f t="shared" si="665"/>
        <v>160000</v>
      </c>
      <c r="P280" s="61">
        <f t="shared" si="666"/>
        <v>170000</v>
      </c>
      <c r="Q280" s="61"/>
      <c r="R280" s="61"/>
      <c r="S280" s="61"/>
      <c r="T280" s="61">
        <f t="shared" si="624"/>
        <v>155000</v>
      </c>
      <c r="U280" s="61">
        <f t="shared" si="625"/>
        <v>160000</v>
      </c>
      <c r="V280" s="61">
        <f t="shared" si="626"/>
        <v>170000</v>
      </c>
      <c r="W280" s="61"/>
      <c r="X280" s="61"/>
      <c r="Y280" s="61"/>
      <c r="Z280" s="61">
        <f t="shared" si="627"/>
        <v>155000</v>
      </c>
      <c r="AA280" s="61">
        <f t="shared" si="628"/>
        <v>160000</v>
      </c>
      <c r="AB280" s="61">
        <f t="shared" si="629"/>
        <v>170000</v>
      </c>
      <c r="AC280" s="61"/>
      <c r="AD280" s="61"/>
      <c r="AE280" s="61"/>
      <c r="AF280" s="61">
        <f t="shared" si="630"/>
        <v>155000</v>
      </c>
      <c r="AG280" s="61">
        <f t="shared" si="631"/>
        <v>160000</v>
      </c>
      <c r="AH280" s="61">
        <f t="shared" si="632"/>
        <v>170000</v>
      </c>
      <c r="AI280" s="61">
        <v>-34019</v>
      </c>
      <c r="AJ280" s="61"/>
      <c r="AK280" s="61"/>
      <c r="AL280" s="61">
        <f t="shared" si="633"/>
        <v>120981</v>
      </c>
      <c r="AM280" s="61">
        <f t="shared" si="634"/>
        <v>160000</v>
      </c>
      <c r="AN280" s="61">
        <f t="shared" si="635"/>
        <v>170000</v>
      </c>
      <c r="AO280" s="61"/>
      <c r="AP280" s="61"/>
      <c r="AQ280" s="61"/>
      <c r="AR280" s="61">
        <f t="shared" si="636"/>
        <v>120981</v>
      </c>
      <c r="AS280" s="61">
        <f t="shared" si="637"/>
        <v>160000</v>
      </c>
      <c r="AT280" s="61">
        <f t="shared" si="638"/>
        <v>170000</v>
      </c>
      <c r="AU280" s="61"/>
      <c r="AV280" s="61"/>
      <c r="AW280" s="61"/>
      <c r="AX280" s="61">
        <f t="shared" si="639"/>
        <v>120981</v>
      </c>
      <c r="AY280" s="61">
        <f t="shared" si="640"/>
        <v>160000</v>
      </c>
      <c r="AZ280" s="61">
        <f t="shared" si="641"/>
        <v>170000</v>
      </c>
    </row>
    <row r="281" spans="1:52" s="129" customFormat="1" ht="20.25" customHeight="1">
      <c r="A281" s="127" t="s">
        <v>203</v>
      </c>
      <c r="B281" s="81" t="s">
        <v>224</v>
      </c>
      <c r="C281" s="6" t="s">
        <v>16</v>
      </c>
      <c r="D281" s="6" t="s">
        <v>4</v>
      </c>
      <c r="E281" s="6" t="s">
        <v>100</v>
      </c>
      <c r="F281" s="6" t="s">
        <v>101</v>
      </c>
      <c r="G281" s="18"/>
      <c r="H281" s="128">
        <f>H282+H288+H285</f>
        <v>5107574</v>
      </c>
      <c r="I281" s="128">
        <f t="shared" ref="I281:J281" si="830">I282+I288+I285</f>
        <v>5178239.17</v>
      </c>
      <c r="J281" s="128">
        <f t="shared" si="830"/>
        <v>5227486.95</v>
      </c>
      <c r="K281" s="128">
        <f t="shared" ref="K281:M281" si="831">K282+K288+K285</f>
        <v>0</v>
      </c>
      <c r="L281" s="128">
        <f t="shared" si="831"/>
        <v>0</v>
      </c>
      <c r="M281" s="128">
        <f t="shared" si="831"/>
        <v>0</v>
      </c>
      <c r="N281" s="128">
        <f t="shared" si="664"/>
        <v>5107574</v>
      </c>
      <c r="O281" s="128">
        <f t="shared" si="665"/>
        <v>5178239.17</v>
      </c>
      <c r="P281" s="128">
        <f t="shared" si="666"/>
        <v>5227486.95</v>
      </c>
      <c r="Q281" s="128">
        <f>Q282+Q288+Q285+Q291</f>
        <v>1602564.1</v>
      </c>
      <c r="R281" s="128">
        <f t="shared" ref="R281:S281" si="832">R282+R288+R285+R291</f>
        <v>0</v>
      </c>
      <c r="S281" s="128">
        <f t="shared" si="832"/>
        <v>0</v>
      </c>
      <c r="T281" s="128">
        <f t="shared" si="624"/>
        <v>6710138.0999999996</v>
      </c>
      <c r="U281" s="128">
        <f t="shared" si="625"/>
        <v>5178239.17</v>
      </c>
      <c r="V281" s="128">
        <f t="shared" si="626"/>
        <v>5227486.95</v>
      </c>
      <c r="W281" s="128">
        <f>W282+W288+W285+W291</f>
        <v>0</v>
      </c>
      <c r="X281" s="128">
        <f t="shared" ref="X281:Y281" si="833">X282+X288+X285+X291</f>
        <v>0</v>
      </c>
      <c r="Y281" s="128">
        <f t="shared" si="833"/>
        <v>0</v>
      </c>
      <c r="Z281" s="128">
        <f t="shared" si="627"/>
        <v>6710138.0999999996</v>
      </c>
      <c r="AA281" s="128">
        <f t="shared" si="628"/>
        <v>5178239.17</v>
      </c>
      <c r="AB281" s="128">
        <f t="shared" si="629"/>
        <v>5227486.95</v>
      </c>
      <c r="AC281" s="128">
        <f>AC282+AC288+AC285+AC291</f>
        <v>0</v>
      </c>
      <c r="AD281" s="128">
        <f t="shared" ref="AD281:AE281" si="834">AD282+AD288+AD285+AD291</f>
        <v>0</v>
      </c>
      <c r="AE281" s="128">
        <f t="shared" si="834"/>
        <v>0</v>
      </c>
      <c r="AF281" s="128">
        <f t="shared" si="630"/>
        <v>6710138.0999999996</v>
      </c>
      <c r="AG281" s="128">
        <f t="shared" si="631"/>
        <v>5178239.17</v>
      </c>
      <c r="AH281" s="128">
        <f t="shared" si="632"/>
        <v>5227486.95</v>
      </c>
      <c r="AI281" s="128">
        <f>AI282+AI288+AI285+AI291</f>
        <v>0</v>
      </c>
      <c r="AJ281" s="128">
        <f t="shared" ref="AJ281:AK281" si="835">AJ282+AJ288+AJ285+AJ291</f>
        <v>0</v>
      </c>
      <c r="AK281" s="128">
        <f t="shared" si="835"/>
        <v>0</v>
      </c>
      <c r="AL281" s="128">
        <f t="shared" si="633"/>
        <v>6710138.0999999996</v>
      </c>
      <c r="AM281" s="128">
        <f t="shared" si="634"/>
        <v>5178239.17</v>
      </c>
      <c r="AN281" s="128">
        <f t="shared" si="635"/>
        <v>5227486.95</v>
      </c>
      <c r="AO281" s="128">
        <f>AO282+AO288+AO285+AO291</f>
        <v>420000</v>
      </c>
      <c r="AP281" s="128">
        <f t="shared" ref="AP281:AQ281" si="836">AP282+AP288+AP285+AP291</f>
        <v>0</v>
      </c>
      <c r="AQ281" s="128">
        <f t="shared" si="836"/>
        <v>0</v>
      </c>
      <c r="AR281" s="128">
        <f t="shared" si="636"/>
        <v>7130138.0999999996</v>
      </c>
      <c r="AS281" s="128">
        <f t="shared" si="637"/>
        <v>5178239.17</v>
      </c>
      <c r="AT281" s="128">
        <f t="shared" si="638"/>
        <v>5227486.95</v>
      </c>
      <c r="AU281" s="128">
        <f>AU282+AU288+AU285+AU291</f>
        <v>97946.280000000013</v>
      </c>
      <c r="AV281" s="128">
        <f t="shared" ref="AV281:AW281" si="837">AV282+AV288+AV285+AV291</f>
        <v>0</v>
      </c>
      <c r="AW281" s="128">
        <f t="shared" si="837"/>
        <v>0</v>
      </c>
      <c r="AX281" s="128">
        <f t="shared" si="639"/>
        <v>7228084.3799999999</v>
      </c>
      <c r="AY281" s="128">
        <f t="shared" si="640"/>
        <v>5178239.17</v>
      </c>
      <c r="AZ281" s="128">
        <f t="shared" si="641"/>
        <v>5227486.95</v>
      </c>
    </row>
    <row r="282" spans="1:52">
      <c r="A282" s="287"/>
      <c r="B282" s="82" t="s">
        <v>136</v>
      </c>
      <c r="C282" s="54" t="s">
        <v>16</v>
      </c>
      <c r="D282" s="54" t="s">
        <v>4</v>
      </c>
      <c r="E282" s="54" t="s">
        <v>100</v>
      </c>
      <c r="F282" s="54" t="s">
        <v>135</v>
      </c>
      <c r="G282" s="55"/>
      <c r="H282" s="61">
        <f>H283</f>
        <v>4966217</v>
      </c>
      <c r="I282" s="61">
        <f>I283</f>
        <v>5031427.17</v>
      </c>
      <c r="J282" s="57">
        <f t="shared" ref="J282:M283" si="838">J283</f>
        <v>5075001.95</v>
      </c>
      <c r="K282" s="57">
        <f t="shared" si="838"/>
        <v>0</v>
      </c>
      <c r="L282" s="57">
        <f t="shared" si="838"/>
        <v>0</v>
      </c>
      <c r="M282" s="57">
        <f t="shared" si="838"/>
        <v>0</v>
      </c>
      <c r="N282" s="57">
        <f t="shared" si="664"/>
        <v>4966217</v>
      </c>
      <c r="O282" s="57">
        <f t="shared" si="665"/>
        <v>5031427.17</v>
      </c>
      <c r="P282" s="57">
        <f t="shared" si="666"/>
        <v>5075001.95</v>
      </c>
      <c r="Q282" s="57">
        <f t="shared" ref="Q282:S283" si="839">Q283</f>
        <v>0</v>
      </c>
      <c r="R282" s="57">
        <f t="shared" si="839"/>
        <v>0</v>
      </c>
      <c r="S282" s="57">
        <f t="shared" si="839"/>
        <v>0</v>
      </c>
      <c r="T282" s="57">
        <f t="shared" si="624"/>
        <v>4966217</v>
      </c>
      <c r="U282" s="57">
        <f t="shared" si="625"/>
        <v>5031427.17</v>
      </c>
      <c r="V282" s="57">
        <f t="shared" si="626"/>
        <v>5075001.95</v>
      </c>
      <c r="W282" s="57">
        <f t="shared" ref="W282:Y283" si="840">W283</f>
        <v>0</v>
      </c>
      <c r="X282" s="57">
        <f t="shared" si="840"/>
        <v>0</v>
      </c>
      <c r="Y282" s="57">
        <f t="shared" si="840"/>
        <v>0</v>
      </c>
      <c r="Z282" s="57">
        <f t="shared" si="627"/>
        <v>4966217</v>
      </c>
      <c r="AA282" s="57">
        <f t="shared" si="628"/>
        <v>5031427.17</v>
      </c>
      <c r="AB282" s="57">
        <f t="shared" si="629"/>
        <v>5075001.95</v>
      </c>
      <c r="AC282" s="57">
        <f t="shared" ref="AC282:AE283" si="841">AC283</f>
        <v>0</v>
      </c>
      <c r="AD282" s="57">
        <f t="shared" si="841"/>
        <v>0</v>
      </c>
      <c r="AE282" s="57">
        <f t="shared" si="841"/>
        <v>0</v>
      </c>
      <c r="AF282" s="57">
        <f t="shared" si="630"/>
        <v>4966217</v>
      </c>
      <c r="AG282" s="57">
        <f t="shared" si="631"/>
        <v>5031427.17</v>
      </c>
      <c r="AH282" s="57">
        <f t="shared" si="632"/>
        <v>5075001.95</v>
      </c>
      <c r="AI282" s="57">
        <f t="shared" ref="AI282:AK283" si="842">AI283</f>
        <v>-1342.12</v>
      </c>
      <c r="AJ282" s="57">
        <f t="shared" si="842"/>
        <v>0</v>
      </c>
      <c r="AK282" s="57">
        <f t="shared" si="842"/>
        <v>0</v>
      </c>
      <c r="AL282" s="57">
        <f t="shared" si="633"/>
        <v>4964874.88</v>
      </c>
      <c r="AM282" s="57">
        <f t="shared" si="634"/>
        <v>5031427.17</v>
      </c>
      <c r="AN282" s="57">
        <f t="shared" si="635"/>
        <v>5075001.95</v>
      </c>
      <c r="AO282" s="57">
        <f t="shared" ref="AO282:AQ283" si="843">AO283</f>
        <v>418901.1</v>
      </c>
      <c r="AP282" s="57">
        <f t="shared" si="843"/>
        <v>0</v>
      </c>
      <c r="AQ282" s="57">
        <f t="shared" si="843"/>
        <v>0</v>
      </c>
      <c r="AR282" s="57">
        <f t="shared" si="636"/>
        <v>5383775.9799999995</v>
      </c>
      <c r="AS282" s="57">
        <f t="shared" si="637"/>
        <v>5031427.17</v>
      </c>
      <c r="AT282" s="57">
        <f t="shared" si="638"/>
        <v>5075001.95</v>
      </c>
      <c r="AU282" s="57">
        <f t="shared" ref="AU282:AW283" si="844">AU283</f>
        <v>94522.900000000009</v>
      </c>
      <c r="AV282" s="57">
        <f t="shared" si="844"/>
        <v>0</v>
      </c>
      <c r="AW282" s="57">
        <f t="shared" si="844"/>
        <v>0</v>
      </c>
      <c r="AX282" s="57">
        <f t="shared" si="639"/>
        <v>5478298.8799999999</v>
      </c>
      <c r="AY282" s="57">
        <f t="shared" si="640"/>
        <v>5031427.17</v>
      </c>
      <c r="AZ282" s="57">
        <f t="shared" si="641"/>
        <v>5075001.95</v>
      </c>
    </row>
    <row r="283" spans="1:52" ht="26.4">
      <c r="A283" s="265"/>
      <c r="B283" s="74" t="s">
        <v>41</v>
      </c>
      <c r="C283" s="54" t="s">
        <v>16</v>
      </c>
      <c r="D283" s="54" t="s">
        <v>4</v>
      </c>
      <c r="E283" s="54" t="s">
        <v>100</v>
      </c>
      <c r="F283" s="54" t="s">
        <v>135</v>
      </c>
      <c r="G283" s="55" t="s">
        <v>39</v>
      </c>
      <c r="H283" s="61">
        <f>H284</f>
        <v>4966217</v>
      </c>
      <c r="I283" s="61">
        <f>I284</f>
        <v>5031427.17</v>
      </c>
      <c r="J283" s="57">
        <f t="shared" si="838"/>
        <v>5075001.95</v>
      </c>
      <c r="K283" s="57">
        <f t="shared" si="838"/>
        <v>0</v>
      </c>
      <c r="L283" s="57">
        <f t="shared" si="838"/>
        <v>0</v>
      </c>
      <c r="M283" s="57">
        <f t="shared" si="838"/>
        <v>0</v>
      </c>
      <c r="N283" s="57">
        <f t="shared" si="664"/>
        <v>4966217</v>
      </c>
      <c r="O283" s="57">
        <f t="shared" si="665"/>
        <v>5031427.17</v>
      </c>
      <c r="P283" s="57">
        <f t="shared" si="666"/>
        <v>5075001.95</v>
      </c>
      <c r="Q283" s="57">
        <f t="shared" si="839"/>
        <v>0</v>
      </c>
      <c r="R283" s="57">
        <f t="shared" si="839"/>
        <v>0</v>
      </c>
      <c r="S283" s="57">
        <f t="shared" si="839"/>
        <v>0</v>
      </c>
      <c r="T283" s="57">
        <f t="shared" si="624"/>
        <v>4966217</v>
      </c>
      <c r="U283" s="57">
        <f t="shared" si="625"/>
        <v>5031427.17</v>
      </c>
      <c r="V283" s="57">
        <f t="shared" si="626"/>
        <v>5075001.95</v>
      </c>
      <c r="W283" s="57">
        <f t="shared" si="840"/>
        <v>0</v>
      </c>
      <c r="X283" s="57">
        <f t="shared" si="840"/>
        <v>0</v>
      </c>
      <c r="Y283" s="57">
        <f t="shared" si="840"/>
        <v>0</v>
      </c>
      <c r="Z283" s="57">
        <f t="shared" si="627"/>
        <v>4966217</v>
      </c>
      <c r="AA283" s="57">
        <f t="shared" si="628"/>
        <v>5031427.17</v>
      </c>
      <c r="AB283" s="57">
        <f t="shared" si="629"/>
        <v>5075001.95</v>
      </c>
      <c r="AC283" s="57">
        <f t="shared" si="841"/>
        <v>0</v>
      </c>
      <c r="AD283" s="57">
        <f t="shared" si="841"/>
        <v>0</v>
      </c>
      <c r="AE283" s="57">
        <f t="shared" si="841"/>
        <v>0</v>
      </c>
      <c r="AF283" s="57">
        <f t="shared" si="630"/>
        <v>4966217</v>
      </c>
      <c r="AG283" s="57">
        <f t="shared" si="631"/>
        <v>5031427.17</v>
      </c>
      <c r="AH283" s="57">
        <f t="shared" si="632"/>
        <v>5075001.95</v>
      </c>
      <c r="AI283" s="57">
        <f t="shared" si="842"/>
        <v>-1342.12</v>
      </c>
      <c r="AJ283" s="57">
        <f t="shared" si="842"/>
        <v>0</v>
      </c>
      <c r="AK283" s="57">
        <f t="shared" si="842"/>
        <v>0</v>
      </c>
      <c r="AL283" s="57">
        <f t="shared" si="633"/>
        <v>4964874.88</v>
      </c>
      <c r="AM283" s="57">
        <f t="shared" si="634"/>
        <v>5031427.17</v>
      </c>
      <c r="AN283" s="57">
        <f t="shared" si="635"/>
        <v>5075001.95</v>
      </c>
      <c r="AO283" s="57">
        <f t="shared" si="843"/>
        <v>418901.1</v>
      </c>
      <c r="AP283" s="57">
        <f t="shared" si="843"/>
        <v>0</v>
      </c>
      <c r="AQ283" s="57">
        <f t="shared" si="843"/>
        <v>0</v>
      </c>
      <c r="AR283" s="57">
        <f t="shared" si="636"/>
        <v>5383775.9799999995</v>
      </c>
      <c r="AS283" s="57">
        <f t="shared" si="637"/>
        <v>5031427.17</v>
      </c>
      <c r="AT283" s="57">
        <f t="shared" si="638"/>
        <v>5075001.95</v>
      </c>
      <c r="AU283" s="57">
        <f t="shared" si="844"/>
        <v>94522.900000000009</v>
      </c>
      <c r="AV283" s="57">
        <f t="shared" si="844"/>
        <v>0</v>
      </c>
      <c r="AW283" s="57">
        <f t="shared" si="844"/>
        <v>0</v>
      </c>
      <c r="AX283" s="57">
        <f t="shared" si="639"/>
        <v>5478298.8799999999</v>
      </c>
      <c r="AY283" s="57">
        <f t="shared" si="640"/>
        <v>5031427.17</v>
      </c>
      <c r="AZ283" s="57">
        <f t="shared" si="641"/>
        <v>5075001.95</v>
      </c>
    </row>
    <row r="284" spans="1:52">
      <c r="A284" s="265"/>
      <c r="B284" s="85" t="s">
        <v>42</v>
      </c>
      <c r="C284" s="54" t="s">
        <v>16</v>
      </c>
      <c r="D284" s="54" t="s">
        <v>4</v>
      </c>
      <c r="E284" s="54" t="s">
        <v>100</v>
      </c>
      <c r="F284" s="54" t="s">
        <v>135</v>
      </c>
      <c r="G284" s="55" t="s">
        <v>40</v>
      </c>
      <c r="H284" s="61">
        <f>4916217+50000</f>
        <v>4966217</v>
      </c>
      <c r="I284" s="61">
        <f>4981427.17+50000</f>
        <v>5031427.17</v>
      </c>
      <c r="J284" s="61">
        <f>5025001.95+50000</f>
        <v>5075001.95</v>
      </c>
      <c r="K284" s="61"/>
      <c r="L284" s="61"/>
      <c r="M284" s="61"/>
      <c r="N284" s="61">
        <f t="shared" si="664"/>
        <v>4966217</v>
      </c>
      <c r="O284" s="61">
        <f t="shared" si="665"/>
        <v>5031427.17</v>
      </c>
      <c r="P284" s="61">
        <f t="shared" si="666"/>
        <v>5075001.95</v>
      </c>
      <c r="Q284" s="61"/>
      <c r="R284" s="61"/>
      <c r="S284" s="61"/>
      <c r="T284" s="61">
        <f t="shared" si="624"/>
        <v>4966217</v>
      </c>
      <c r="U284" s="61">
        <f t="shared" si="625"/>
        <v>5031427.17</v>
      </c>
      <c r="V284" s="61">
        <f t="shared" si="626"/>
        <v>5075001.95</v>
      </c>
      <c r="W284" s="61"/>
      <c r="X284" s="61"/>
      <c r="Y284" s="61"/>
      <c r="Z284" s="61">
        <f t="shared" si="627"/>
        <v>4966217</v>
      </c>
      <c r="AA284" s="61">
        <f t="shared" si="628"/>
        <v>5031427.17</v>
      </c>
      <c r="AB284" s="61">
        <f t="shared" si="629"/>
        <v>5075001.95</v>
      </c>
      <c r="AC284" s="61"/>
      <c r="AD284" s="61"/>
      <c r="AE284" s="61"/>
      <c r="AF284" s="61">
        <f t="shared" si="630"/>
        <v>4966217</v>
      </c>
      <c r="AG284" s="61">
        <f t="shared" si="631"/>
        <v>5031427.17</v>
      </c>
      <c r="AH284" s="61">
        <f t="shared" si="632"/>
        <v>5075001.95</v>
      </c>
      <c r="AI284" s="61">
        <v>-1342.12</v>
      </c>
      <c r="AJ284" s="61"/>
      <c r="AK284" s="61"/>
      <c r="AL284" s="61">
        <f t="shared" si="633"/>
        <v>4964874.88</v>
      </c>
      <c r="AM284" s="61">
        <f t="shared" si="634"/>
        <v>5031427.17</v>
      </c>
      <c r="AN284" s="61">
        <f t="shared" si="635"/>
        <v>5075001.95</v>
      </c>
      <c r="AO284" s="61">
        <f>-1098.9+420000</f>
        <v>418901.1</v>
      </c>
      <c r="AP284" s="61"/>
      <c r="AQ284" s="61"/>
      <c r="AR284" s="61">
        <f t="shared" si="636"/>
        <v>5383775.9799999995</v>
      </c>
      <c r="AS284" s="61">
        <f t="shared" si="637"/>
        <v>5031427.17</v>
      </c>
      <c r="AT284" s="61">
        <f t="shared" si="638"/>
        <v>5075001.95</v>
      </c>
      <c r="AU284" s="61">
        <f>115610.88-21087.98</f>
        <v>94522.900000000009</v>
      </c>
      <c r="AV284" s="61"/>
      <c r="AW284" s="61"/>
      <c r="AX284" s="61">
        <f t="shared" si="639"/>
        <v>5478298.8799999999</v>
      </c>
      <c r="AY284" s="61">
        <f t="shared" si="640"/>
        <v>5031427.17</v>
      </c>
      <c r="AZ284" s="61">
        <f t="shared" si="641"/>
        <v>5075001.95</v>
      </c>
    </row>
    <row r="285" spans="1:52">
      <c r="A285" s="265"/>
      <c r="B285" s="82" t="s">
        <v>218</v>
      </c>
      <c r="C285" s="54" t="s">
        <v>16</v>
      </c>
      <c r="D285" s="54" t="s">
        <v>4</v>
      </c>
      <c r="E285" s="54" t="s">
        <v>100</v>
      </c>
      <c r="F285" s="39" t="s">
        <v>109</v>
      </c>
      <c r="G285" s="55"/>
      <c r="H285" s="61">
        <f>H286</f>
        <v>5000</v>
      </c>
      <c r="I285" s="61">
        <f t="shared" ref="I285:M285" si="845">I286</f>
        <v>5000</v>
      </c>
      <c r="J285" s="61">
        <f t="shared" si="845"/>
        <v>5000</v>
      </c>
      <c r="K285" s="61">
        <f t="shared" si="845"/>
        <v>0</v>
      </c>
      <c r="L285" s="61">
        <f t="shared" si="845"/>
        <v>0</v>
      </c>
      <c r="M285" s="61">
        <f t="shared" si="845"/>
        <v>0</v>
      </c>
      <c r="N285" s="61">
        <f t="shared" si="664"/>
        <v>5000</v>
      </c>
      <c r="O285" s="61">
        <f t="shared" si="665"/>
        <v>5000</v>
      </c>
      <c r="P285" s="61">
        <f t="shared" si="666"/>
        <v>5000</v>
      </c>
      <c r="Q285" s="61">
        <f t="shared" ref="Q285:S286" si="846">Q286</f>
        <v>0</v>
      </c>
      <c r="R285" s="61">
        <f t="shared" si="846"/>
        <v>0</v>
      </c>
      <c r="S285" s="61">
        <f t="shared" si="846"/>
        <v>0</v>
      </c>
      <c r="T285" s="61">
        <f t="shared" si="624"/>
        <v>5000</v>
      </c>
      <c r="U285" s="61">
        <f t="shared" si="625"/>
        <v>5000</v>
      </c>
      <c r="V285" s="61">
        <f t="shared" si="626"/>
        <v>5000</v>
      </c>
      <c r="W285" s="61">
        <f t="shared" ref="W285:Y286" si="847">W286</f>
        <v>0</v>
      </c>
      <c r="X285" s="61">
        <f t="shared" si="847"/>
        <v>0</v>
      </c>
      <c r="Y285" s="61">
        <f t="shared" si="847"/>
        <v>0</v>
      </c>
      <c r="Z285" s="61">
        <f t="shared" si="627"/>
        <v>5000</v>
      </c>
      <c r="AA285" s="61">
        <f t="shared" si="628"/>
        <v>5000</v>
      </c>
      <c r="AB285" s="61">
        <f t="shared" si="629"/>
        <v>5000</v>
      </c>
      <c r="AC285" s="61">
        <f t="shared" ref="AC285:AE286" si="848">AC286</f>
        <v>0</v>
      </c>
      <c r="AD285" s="61">
        <f t="shared" si="848"/>
        <v>0</v>
      </c>
      <c r="AE285" s="61">
        <f t="shared" si="848"/>
        <v>0</v>
      </c>
      <c r="AF285" s="61">
        <f t="shared" si="630"/>
        <v>5000</v>
      </c>
      <c r="AG285" s="61">
        <f t="shared" si="631"/>
        <v>5000</v>
      </c>
      <c r="AH285" s="61">
        <f t="shared" si="632"/>
        <v>5000</v>
      </c>
      <c r="AI285" s="61">
        <f t="shared" ref="AI285:AK286" si="849">AI286</f>
        <v>0</v>
      </c>
      <c r="AJ285" s="61">
        <f t="shared" si="849"/>
        <v>0</v>
      </c>
      <c r="AK285" s="61">
        <f t="shared" si="849"/>
        <v>0</v>
      </c>
      <c r="AL285" s="61">
        <f t="shared" si="633"/>
        <v>5000</v>
      </c>
      <c r="AM285" s="61">
        <f t="shared" si="634"/>
        <v>5000</v>
      </c>
      <c r="AN285" s="61">
        <f t="shared" si="635"/>
        <v>5000</v>
      </c>
      <c r="AO285" s="61">
        <f t="shared" ref="AO285:AQ286" si="850">AO286</f>
        <v>0</v>
      </c>
      <c r="AP285" s="61">
        <f t="shared" si="850"/>
        <v>0</v>
      </c>
      <c r="AQ285" s="61">
        <f t="shared" si="850"/>
        <v>0</v>
      </c>
      <c r="AR285" s="61">
        <f t="shared" si="636"/>
        <v>5000</v>
      </c>
      <c r="AS285" s="61">
        <f t="shared" si="637"/>
        <v>5000</v>
      </c>
      <c r="AT285" s="61">
        <f t="shared" si="638"/>
        <v>5000</v>
      </c>
      <c r="AU285" s="61">
        <f t="shared" ref="AU285:AW286" si="851">AU286</f>
        <v>0</v>
      </c>
      <c r="AV285" s="61">
        <f t="shared" si="851"/>
        <v>0</v>
      </c>
      <c r="AW285" s="61">
        <f t="shared" si="851"/>
        <v>0</v>
      </c>
      <c r="AX285" s="61">
        <f t="shared" si="639"/>
        <v>5000</v>
      </c>
      <c r="AY285" s="61">
        <f t="shared" si="640"/>
        <v>5000</v>
      </c>
      <c r="AZ285" s="61">
        <f t="shared" si="641"/>
        <v>5000</v>
      </c>
    </row>
    <row r="286" spans="1:52" ht="26.4">
      <c r="A286" s="265"/>
      <c r="B286" s="74" t="s">
        <v>41</v>
      </c>
      <c r="C286" s="54" t="s">
        <v>16</v>
      </c>
      <c r="D286" s="54" t="s">
        <v>4</v>
      </c>
      <c r="E286" s="54" t="s">
        <v>100</v>
      </c>
      <c r="F286" s="39" t="s">
        <v>109</v>
      </c>
      <c r="G286" s="55" t="s">
        <v>39</v>
      </c>
      <c r="H286" s="61">
        <f>H287</f>
        <v>5000</v>
      </c>
      <c r="I286" s="61">
        <f t="shared" ref="I286:M286" si="852">I287</f>
        <v>5000</v>
      </c>
      <c r="J286" s="61">
        <f t="shared" si="852"/>
        <v>5000</v>
      </c>
      <c r="K286" s="61">
        <f t="shared" si="852"/>
        <v>0</v>
      </c>
      <c r="L286" s="61">
        <f t="shared" si="852"/>
        <v>0</v>
      </c>
      <c r="M286" s="61">
        <f t="shared" si="852"/>
        <v>0</v>
      </c>
      <c r="N286" s="61">
        <f t="shared" si="664"/>
        <v>5000</v>
      </c>
      <c r="O286" s="61">
        <f t="shared" si="665"/>
        <v>5000</v>
      </c>
      <c r="P286" s="61">
        <f t="shared" si="666"/>
        <v>5000</v>
      </c>
      <c r="Q286" s="61">
        <f t="shared" si="846"/>
        <v>0</v>
      </c>
      <c r="R286" s="61">
        <f t="shared" si="846"/>
        <v>0</v>
      </c>
      <c r="S286" s="61">
        <f t="shared" si="846"/>
        <v>0</v>
      </c>
      <c r="T286" s="61">
        <f t="shared" si="624"/>
        <v>5000</v>
      </c>
      <c r="U286" s="61">
        <f t="shared" si="625"/>
        <v>5000</v>
      </c>
      <c r="V286" s="61">
        <f t="shared" si="626"/>
        <v>5000</v>
      </c>
      <c r="W286" s="61">
        <f t="shared" si="847"/>
        <v>0</v>
      </c>
      <c r="X286" s="61">
        <f t="shared" si="847"/>
        <v>0</v>
      </c>
      <c r="Y286" s="61">
        <f t="shared" si="847"/>
        <v>0</v>
      </c>
      <c r="Z286" s="61">
        <f t="shared" si="627"/>
        <v>5000</v>
      </c>
      <c r="AA286" s="61">
        <f t="shared" si="628"/>
        <v>5000</v>
      </c>
      <c r="AB286" s="61">
        <f t="shared" si="629"/>
        <v>5000</v>
      </c>
      <c r="AC286" s="61">
        <f t="shared" si="848"/>
        <v>0</v>
      </c>
      <c r="AD286" s="61">
        <f t="shared" si="848"/>
        <v>0</v>
      </c>
      <c r="AE286" s="61">
        <f t="shared" si="848"/>
        <v>0</v>
      </c>
      <c r="AF286" s="61">
        <f t="shared" si="630"/>
        <v>5000</v>
      </c>
      <c r="AG286" s="61">
        <f t="shared" si="631"/>
        <v>5000</v>
      </c>
      <c r="AH286" s="61">
        <f t="shared" si="632"/>
        <v>5000</v>
      </c>
      <c r="AI286" s="61">
        <f t="shared" si="849"/>
        <v>0</v>
      </c>
      <c r="AJ286" s="61">
        <f t="shared" si="849"/>
        <v>0</v>
      </c>
      <c r="AK286" s="61">
        <f t="shared" si="849"/>
        <v>0</v>
      </c>
      <c r="AL286" s="61">
        <f t="shared" si="633"/>
        <v>5000</v>
      </c>
      <c r="AM286" s="61">
        <f t="shared" si="634"/>
        <v>5000</v>
      </c>
      <c r="AN286" s="61">
        <f t="shared" si="635"/>
        <v>5000</v>
      </c>
      <c r="AO286" s="61">
        <f t="shared" si="850"/>
        <v>0</v>
      </c>
      <c r="AP286" s="61">
        <f t="shared" si="850"/>
        <v>0</v>
      </c>
      <c r="AQ286" s="61">
        <f t="shared" si="850"/>
        <v>0</v>
      </c>
      <c r="AR286" s="61">
        <f t="shared" si="636"/>
        <v>5000</v>
      </c>
      <c r="AS286" s="61">
        <f t="shared" si="637"/>
        <v>5000</v>
      </c>
      <c r="AT286" s="61">
        <f t="shared" si="638"/>
        <v>5000</v>
      </c>
      <c r="AU286" s="61">
        <f t="shared" si="851"/>
        <v>0</v>
      </c>
      <c r="AV286" s="61">
        <f t="shared" si="851"/>
        <v>0</v>
      </c>
      <c r="AW286" s="61">
        <f t="shared" si="851"/>
        <v>0</v>
      </c>
      <c r="AX286" s="61">
        <f t="shared" si="639"/>
        <v>5000</v>
      </c>
      <c r="AY286" s="61">
        <f t="shared" si="640"/>
        <v>5000</v>
      </c>
      <c r="AZ286" s="61">
        <f t="shared" si="641"/>
        <v>5000</v>
      </c>
    </row>
    <row r="287" spans="1:52">
      <c r="A287" s="265"/>
      <c r="B287" s="85" t="s">
        <v>42</v>
      </c>
      <c r="C287" s="54" t="s">
        <v>16</v>
      </c>
      <c r="D287" s="54" t="s">
        <v>4</v>
      </c>
      <c r="E287" s="54" t="s">
        <v>100</v>
      </c>
      <c r="F287" s="39" t="s">
        <v>109</v>
      </c>
      <c r="G287" s="55" t="s">
        <v>40</v>
      </c>
      <c r="H287" s="61">
        <v>5000</v>
      </c>
      <c r="I287" s="61">
        <v>5000</v>
      </c>
      <c r="J287" s="61">
        <v>5000</v>
      </c>
      <c r="K287" s="61"/>
      <c r="L287" s="61"/>
      <c r="M287" s="61"/>
      <c r="N287" s="61">
        <f t="shared" si="664"/>
        <v>5000</v>
      </c>
      <c r="O287" s="61">
        <f t="shared" si="665"/>
        <v>5000</v>
      </c>
      <c r="P287" s="61">
        <f t="shared" si="666"/>
        <v>5000</v>
      </c>
      <c r="Q287" s="61"/>
      <c r="R287" s="61"/>
      <c r="S287" s="61"/>
      <c r="T287" s="61">
        <f t="shared" ref="T287:T290" si="853">N287+Q287</f>
        <v>5000</v>
      </c>
      <c r="U287" s="61">
        <f t="shared" ref="U287:U290" si="854">O287+R287</f>
        <v>5000</v>
      </c>
      <c r="V287" s="61">
        <f t="shared" ref="V287:V290" si="855">P287+S287</f>
        <v>5000</v>
      </c>
      <c r="W287" s="61"/>
      <c r="X287" s="61"/>
      <c r="Y287" s="61"/>
      <c r="Z287" s="61">
        <f t="shared" ref="Z287:Z293" si="856">T287+W287</f>
        <v>5000</v>
      </c>
      <c r="AA287" s="61">
        <f t="shared" ref="AA287:AA293" si="857">U287+X287</f>
        <v>5000</v>
      </c>
      <c r="AB287" s="61">
        <f t="shared" ref="AB287:AB293" si="858">V287+Y287</f>
        <v>5000</v>
      </c>
      <c r="AC287" s="61"/>
      <c r="AD287" s="61"/>
      <c r="AE287" s="61"/>
      <c r="AF287" s="61">
        <f t="shared" ref="AF287:AF293" si="859">Z287+AC287</f>
        <v>5000</v>
      </c>
      <c r="AG287" s="61">
        <f t="shared" ref="AG287:AG293" si="860">AA287+AD287</f>
        <v>5000</v>
      </c>
      <c r="AH287" s="61">
        <f t="shared" ref="AH287:AH293" si="861">AB287+AE287</f>
        <v>5000</v>
      </c>
      <c r="AI287" s="61"/>
      <c r="AJ287" s="61"/>
      <c r="AK287" s="61"/>
      <c r="AL287" s="61">
        <f t="shared" ref="AL287:AL293" si="862">AF287+AI287</f>
        <v>5000</v>
      </c>
      <c r="AM287" s="61">
        <f t="shared" ref="AM287:AM293" si="863">AG287+AJ287</f>
        <v>5000</v>
      </c>
      <c r="AN287" s="61">
        <f t="shared" ref="AN287:AN293" si="864">AH287+AK287</f>
        <v>5000</v>
      </c>
      <c r="AO287" s="61"/>
      <c r="AP287" s="61"/>
      <c r="AQ287" s="61"/>
      <c r="AR287" s="61">
        <f t="shared" ref="AR287:AR293" si="865">AL287+AO287</f>
        <v>5000</v>
      </c>
      <c r="AS287" s="61">
        <f t="shared" ref="AS287:AS293" si="866">AM287+AP287</f>
        <v>5000</v>
      </c>
      <c r="AT287" s="61">
        <f t="shared" ref="AT287:AT293" si="867">AN287+AQ287</f>
        <v>5000</v>
      </c>
      <c r="AU287" s="61"/>
      <c r="AV287" s="61"/>
      <c r="AW287" s="61"/>
      <c r="AX287" s="61">
        <f t="shared" ref="AX287:AX293" si="868">AR287+AU287</f>
        <v>5000</v>
      </c>
      <c r="AY287" s="61">
        <f t="shared" ref="AY287:AY293" si="869">AS287+AV287</f>
        <v>5000</v>
      </c>
      <c r="AZ287" s="61">
        <f t="shared" ref="AZ287:AZ293" si="870">AT287+AW287</f>
        <v>5000</v>
      </c>
    </row>
    <row r="288" spans="1:52" ht="39.6">
      <c r="A288" s="265"/>
      <c r="B288" s="82" t="s">
        <v>215</v>
      </c>
      <c r="C288" s="5" t="s">
        <v>16</v>
      </c>
      <c r="D288" s="54" t="s">
        <v>4</v>
      </c>
      <c r="E288" s="5" t="s">
        <v>100</v>
      </c>
      <c r="F288" s="5" t="s">
        <v>105</v>
      </c>
      <c r="G288" s="17"/>
      <c r="H288" s="57">
        <f>H289</f>
        <v>136357</v>
      </c>
      <c r="I288" s="57">
        <f t="shared" ref="I288:M289" si="871">I289</f>
        <v>141812</v>
      </c>
      <c r="J288" s="57">
        <f t="shared" si="871"/>
        <v>147485</v>
      </c>
      <c r="K288" s="57">
        <f t="shared" si="871"/>
        <v>0</v>
      </c>
      <c r="L288" s="57">
        <f t="shared" si="871"/>
        <v>0</v>
      </c>
      <c r="M288" s="57">
        <f t="shared" si="871"/>
        <v>0</v>
      </c>
      <c r="N288" s="57">
        <f t="shared" si="664"/>
        <v>136357</v>
      </c>
      <c r="O288" s="57">
        <f t="shared" si="665"/>
        <v>141812</v>
      </c>
      <c r="P288" s="57">
        <f t="shared" si="666"/>
        <v>147485</v>
      </c>
      <c r="Q288" s="57">
        <f t="shared" ref="Q288:S289" si="872">Q289</f>
        <v>0</v>
      </c>
      <c r="R288" s="57">
        <f t="shared" si="872"/>
        <v>0</v>
      </c>
      <c r="S288" s="57">
        <f t="shared" si="872"/>
        <v>0</v>
      </c>
      <c r="T288" s="57">
        <f t="shared" si="853"/>
        <v>136357</v>
      </c>
      <c r="U288" s="57">
        <f t="shared" si="854"/>
        <v>141812</v>
      </c>
      <c r="V288" s="57">
        <f t="shared" si="855"/>
        <v>147485</v>
      </c>
      <c r="W288" s="57">
        <f t="shared" ref="W288:Y289" si="873">W289</f>
        <v>0</v>
      </c>
      <c r="X288" s="57">
        <f t="shared" si="873"/>
        <v>0</v>
      </c>
      <c r="Y288" s="57">
        <f t="shared" si="873"/>
        <v>0</v>
      </c>
      <c r="Z288" s="57">
        <f t="shared" si="856"/>
        <v>136357</v>
      </c>
      <c r="AA288" s="57">
        <f t="shared" si="857"/>
        <v>141812</v>
      </c>
      <c r="AB288" s="57">
        <f t="shared" si="858"/>
        <v>147485</v>
      </c>
      <c r="AC288" s="57">
        <f t="shared" ref="AC288:AE289" si="874">AC289</f>
        <v>0</v>
      </c>
      <c r="AD288" s="57">
        <f t="shared" si="874"/>
        <v>0</v>
      </c>
      <c r="AE288" s="57">
        <f t="shared" si="874"/>
        <v>0</v>
      </c>
      <c r="AF288" s="57">
        <f t="shared" si="859"/>
        <v>136357</v>
      </c>
      <c r="AG288" s="57">
        <f t="shared" si="860"/>
        <v>141812</v>
      </c>
      <c r="AH288" s="57">
        <f t="shared" si="861"/>
        <v>147485</v>
      </c>
      <c r="AI288" s="57">
        <f t="shared" ref="AI288:AK289" si="875">AI289</f>
        <v>1342.12</v>
      </c>
      <c r="AJ288" s="57">
        <f t="shared" si="875"/>
        <v>0</v>
      </c>
      <c r="AK288" s="57">
        <f t="shared" si="875"/>
        <v>0</v>
      </c>
      <c r="AL288" s="57">
        <f t="shared" si="862"/>
        <v>137699.12</v>
      </c>
      <c r="AM288" s="57">
        <f t="shared" si="863"/>
        <v>141812</v>
      </c>
      <c r="AN288" s="57">
        <f t="shared" si="864"/>
        <v>147485</v>
      </c>
      <c r="AO288" s="57">
        <f t="shared" ref="AO288:AQ289" si="876">AO289</f>
        <v>1098.9000000000001</v>
      </c>
      <c r="AP288" s="57">
        <f t="shared" si="876"/>
        <v>0</v>
      </c>
      <c r="AQ288" s="57">
        <f t="shared" si="876"/>
        <v>0</v>
      </c>
      <c r="AR288" s="57">
        <f t="shared" si="865"/>
        <v>138798.01999999999</v>
      </c>
      <c r="AS288" s="57">
        <f t="shared" si="866"/>
        <v>141812</v>
      </c>
      <c r="AT288" s="57">
        <f t="shared" si="867"/>
        <v>147485</v>
      </c>
      <c r="AU288" s="57">
        <f t="shared" ref="AU288:AW289" si="877">AU289</f>
        <v>3423.38</v>
      </c>
      <c r="AV288" s="57">
        <f t="shared" si="877"/>
        <v>0</v>
      </c>
      <c r="AW288" s="57">
        <f t="shared" si="877"/>
        <v>0</v>
      </c>
      <c r="AX288" s="57">
        <f t="shared" si="868"/>
        <v>142221.4</v>
      </c>
      <c r="AY288" s="57">
        <f t="shared" si="869"/>
        <v>141812</v>
      </c>
      <c r="AZ288" s="57">
        <f t="shared" si="870"/>
        <v>147485</v>
      </c>
    </row>
    <row r="289" spans="1:52" ht="26.4">
      <c r="A289" s="265"/>
      <c r="B289" s="74" t="s">
        <v>41</v>
      </c>
      <c r="C289" s="5" t="s">
        <v>16</v>
      </c>
      <c r="D289" s="54" t="s">
        <v>4</v>
      </c>
      <c r="E289" s="5" t="s">
        <v>100</v>
      </c>
      <c r="F289" s="5" t="s">
        <v>105</v>
      </c>
      <c r="G289" s="17" t="s">
        <v>39</v>
      </c>
      <c r="H289" s="57">
        <f>H290</f>
        <v>136357</v>
      </c>
      <c r="I289" s="57">
        <f t="shared" si="871"/>
        <v>141812</v>
      </c>
      <c r="J289" s="57">
        <f t="shared" si="871"/>
        <v>147485</v>
      </c>
      <c r="K289" s="57">
        <f t="shared" si="871"/>
        <v>0</v>
      </c>
      <c r="L289" s="57">
        <f t="shared" si="871"/>
        <v>0</v>
      </c>
      <c r="M289" s="57">
        <f t="shared" si="871"/>
        <v>0</v>
      </c>
      <c r="N289" s="57">
        <f t="shared" si="664"/>
        <v>136357</v>
      </c>
      <c r="O289" s="57">
        <f t="shared" si="665"/>
        <v>141812</v>
      </c>
      <c r="P289" s="57">
        <f t="shared" si="666"/>
        <v>147485</v>
      </c>
      <c r="Q289" s="57">
        <f t="shared" si="872"/>
        <v>0</v>
      </c>
      <c r="R289" s="57">
        <f t="shared" si="872"/>
        <v>0</v>
      </c>
      <c r="S289" s="57">
        <f t="shared" si="872"/>
        <v>0</v>
      </c>
      <c r="T289" s="57">
        <f t="shared" si="853"/>
        <v>136357</v>
      </c>
      <c r="U289" s="57">
        <f t="shared" si="854"/>
        <v>141812</v>
      </c>
      <c r="V289" s="57">
        <f t="shared" si="855"/>
        <v>147485</v>
      </c>
      <c r="W289" s="57">
        <f t="shared" si="873"/>
        <v>0</v>
      </c>
      <c r="X289" s="57">
        <f t="shared" si="873"/>
        <v>0</v>
      </c>
      <c r="Y289" s="57">
        <f t="shared" si="873"/>
        <v>0</v>
      </c>
      <c r="Z289" s="57">
        <f t="shared" si="856"/>
        <v>136357</v>
      </c>
      <c r="AA289" s="57">
        <f t="shared" si="857"/>
        <v>141812</v>
      </c>
      <c r="AB289" s="57">
        <f t="shared" si="858"/>
        <v>147485</v>
      </c>
      <c r="AC289" s="57">
        <f t="shared" si="874"/>
        <v>0</v>
      </c>
      <c r="AD289" s="57">
        <f t="shared" si="874"/>
        <v>0</v>
      </c>
      <c r="AE289" s="57">
        <f t="shared" si="874"/>
        <v>0</v>
      </c>
      <c r="AF289" s="57">
        <f t="shared" si="859"/>
        <v>136357</v>
      </c>
      <c r="AG289" s="57">
        <f t="shared" si="860"/>
        <v>141812</v>
      </c>
      <c r="AH289" s="57">
        <f t="shared" si="861"/>
        <v>147485</v>
      </c>
      <c r="AI289" s="57">
        <f t="shared" si="875"/>
        <v>1342.12</v>
      </c>
      <c r="AJ289" s="57">
        <f t="shared" si="875"/>
        <v>0</v>
      </c>
      <c r="AK289" s="57">
        <f t="shared" si="875"/>
        <v>0</v>
      </c>
      <c r="AL289" s="57">
        <f t="shared" si="862"/>
        <v>137699.12</v>
      </c>
      <c r="AM289" s="57">
        <f t="shared" si="863"/>
        <v>141812</v>
      </c>
      <c r="AN289" s="57">
        <f t="shared" si="864"/>
        <v>147485</v>
      </c>
      <c r="AO289" s="57">
        <f t="shared" si="876"/>
        <v>1098.9000000000001</v>
      </c>
      <c r="AP289" s="57">
        <f t="shared" si="876"/>
        <v>0</v>
      </c>
      <c r="AQ289" s="57">
        <f t="shared" si="876"/>
        <v>0</v>
      </c>
      <c r="AR289" s="57">
        <f t="shared" si="865"/>
        <v>138798.01999999999</v>
      </c>
      <c r="AS289" s="57">
        <f t="shared" si="866"/>
        <v>141812</v>
      </c>
      <c r="AT289" s="57">
        <f t="shared" si="867"/>
        <v>147485</v>
      </c>
      <c r="AU289" s="57">
        <f t="shared" si="877"/>
        <v>3423.38</v>
      </c>
      <c r="AV289" s="57">
        <f t="shared" si="877"/>
        <v>0</v>
      </c>
      <c r="AW289" s="57">
        <f t="shared" si="877"/>
        <v>0</v>
      </c>
      <c r="AX289" s="57">
        <f t="shared" si="868"/>
        <v>142221.4</v>
      </c>
      <c r="AY289" s="57">
        <f t="shared" si="869"/>
        <v>141812</v>
      </c>
      <c r="AZ289" s="57">
        <f t="shared" si="870"/>
        <v>147485</v>
      </c>
    </row>
    <row r="290" spans="1:52">
      <c r="A290" s="265"/>
      <c r="B290" s="85" t="s">
        <v>42</v>
      </c>
      <c r="C290" s="5" t="s">
        <v>16</v>
      </c>
      <c r="D290" s="54" t="s">
        <v>4</v>
      </c>
      <c r="E290" s="5" t="s">
        <v>100</v>
      </c>
      <c r="F290" s="5" t="s">
        <v>105</v>
      </c>
      <c r="G290" s="17" t="s">
        <v>40</v>
      </c>
      <c r="H290" s="61">
        <v>136357</v>
      </c>
      <c r="I290" s="61">
        <v>141812</v>
      </c>
      <c r="J290" s="61">
        <v>147485</v>
      </c>
      <c r="K290" s="61"/>
      <c r="L290" s="61"/>
      <c r="M290" s="61"/>
      <c r="N290" s="61">
        <f t="shared" si="664"/>
        <v>136357</v>
      </c>
      <c r="O290" s="61">
        <f t="shared" si="665"/>
        <v>141812</v>
      </c>
      <c r="P290" s="61">
        <f t="shared" si="666"/>
        <v>147485</v>
      </c>
      <c r="Q290" s="61"/>
      <c r="R290" s="61"/>
      <c r="S290" s="61"/>
      <c r="T290" s="61">
        <f t="shared" si="853"/>
        <v>136357</v>
      </c>
      <c r="U290" s="61">
        <f t="shared" si="854"/>
        <v>141812</v>
      </c>
      <c r="V290" s="61">
        <f t="shared" si="855"/>
        <v>147485</v>
      </c>
      <c r="W290" s="61"/>
      <c r="X290" s="61"/>
      <c r="Y290" s="61"/>
      <c r="Z290" s="61">
        <f t="shared" si="856"/>
        <v>136357</v>
      </c>
      <c r="AA290" s="61">
        <f t="shared" si="857"/>
        <v>141812</v>
      </c>
      <c r="AB290" s="61">
        <f t="shared" si="858"/>
        <v>147485</v>
      </c>
      <c r="AC290" s="61"/>
      <c r="AD290" s="61"/>
      <c r="AE290" s="61"/>
      <c r="AF290" s="61">
        <f t="shared" si="859"/>
        <v>136357</v>
      </c>
      <c r="AG290" s="61">
        <f t="shared" si="860"/>
        <v>141812</v>
      </c>
      <c r="AH290" s="61">
        <f t="shared" si="861"/>
        <v>147485</v>
      </c>
      <c r="AI290" s="61">
        <v>1342.12</v>
      </c>
      <c r="AJ290" s="61"/>
      <c r="AK290" s="61"/>
      <c r="AL290" s="61">
        <f t="shared" si="862"/>
        <v>137699.12</v>
      </c>
      <c r="AM290" s="61">
        <f t="shared" si="863"/>
        <v>141812</v>
      </c>
      <c r="AN290" s="61">
        <f t="shared" si="864"/>
        <v>147485</v>
      </c>
      <c r="AO290" s="61">
        <v>1098.9000000000001</v>
      </c>
      <c r="AP290" s="61"/>
      <c r="AQ290" s="61"/>
      <c r="AR290" s="61">
        <f t="shared" si="865"/>
        <v>138798.01999999999</v>
      </c>
      <c r="AS290" s="61">
        <f t="shared" si="866"/>
        <v>141812</v>
      </c>
      <c r="AT290" s="61">
        <f t="shared" si="867"/>
        <v>147485</v>
      </c>
      <c r="AU290" s="61">
        <v>3423.38</v>
      </c>
      <c r="AV290" s="61"/>
      <c r="AW290" s="61"/>
      <c r="AX290" s="61">
        <f t="shared" si="868"/>
        <v>142221.4</v>
      </c>
      <c r="AY290" s="61">
        <f t="shared" si="869"/>
        <v>141812</v>
      </c>
      <c r="AZ290" s="61">
        <f t="shared" si="870"/>
        <v>147485</v>
      </c>
    </row>
    <row r="291" spans="1:52" ht="26.4">
      <c r="A291" s="265"/>
      <c r="B291" s="82" t="s">
        <v>369</v>
      </c>
      <c r="C291" s="39" t="s">
        <v>16</v>
      </c>
      <c r="D291" s="35" t="s">
        <v>4</v>
      </c>
      <c r="E291" s="39" t="s">
        <v>100</v>
      </c>
      <c r="F291" s="73" t="s">
        <v>407</v>
      </c>
      <c r="G291" s="101"/>
      <c r="H291" s="61"/>
      <c r="I291" s="61"/>
      <c r="J291" s="61"/>
      <c r="K291" s="61"/>
      <c r="L291" s="61"/>
      <c r="M291" s="61"/>
      <c r="N291" s="61"/>
      <c r="O291" s="61"/>
      <c r="P291" s="61"/>
      <c r="Q291" s="61">
        <f>Q292</f>
        <v>1602564.1</v>
      </c>
      <c r="R291" s="61">
        <f t="shared" ref="R291:S292" si="878">R292</f>
        <v>0</v>
      </c>
      <c r="S291" s="61">
        <f t="shared" si="878"/>
        <v>0</v>
      </c>
      <c r="T291" s="61">
        <f t="shared" ref="T291:T293" si="879">N291+Q291</f>
        <v>1602564.1</v>
      </c>
      <c r="U291" s="61">
        <f t="shared" ref="U291:U293" si="880">O291+R291</f>
        <v>0</v>
      </c>
      <c r="V291" s="61">
        <f t="shared" ref="V291:V293" si="881">P291+S291</f>
        <v>0</v>
      </c>
      <c r="W291" s="61">
        <f>W292</f>
        <v>0</v>
      </c>
      <c r="X291" s="61">
        <f t="shared" ref="X291:Y292" si="882">X292</f>
        <v>0</v>
      </c>
      <c r="Y291" s="61">
        <f t="shared" si="882"/>
        <v>0</v>
      </c>
      <c r="Z291" s="61">
        <f t="shared" si="856"/>
        <v>1602564.1</v>
      </c>
      <c r="AA291" s="61">
        <f t="shared" si="857"/>
        <v>0</v>
      </c>
      <c r="AB291" s="61">
        <f t="shared" si="858"/>
        <v>0</v>
      </c>
      <c r="AC291" s="61">
        <f>AC292</f>
        <v>0</v>
      </c>
      <c r="AD291" s="61">
        <f t="shared" ref="AD291:AE292" si="883">AD292</f>
        <v>0</v>
      </c>
      <c r="AE291" s="61">
        <f t="shared" si="883"/>
        <v>0</v>
      </c>
      <c r="AF291" s="61">
        <f t="shared" si="859"/>
        <v>1602564.1</v>
      </c>
      <c r="AG291" s="61">
        <f t="shared" si="860"/>
        <v>0</v>
      </c>
      <c r="AH291" s="61">
        <f t="shared" si="861"/>
        <v>0</v>
      </c>
      <c r="AI291" s="61">
        <f>AI292</f>
        <v>0</v>
      </c>
      <c r="AJ291" s="61">
        <f t="shared" ref="AJ291:AK292" si="884">AJ292</f>
        <v>0</v>
      </c>
      <c r="AK291" s="61">
        <f t="shared" si="884"/>
        <v>0</v>
      </c>
      <c r="AL291" s="61">
        <f t="shared" si="862"/>
        <v>1602564.1</v>
      </c>
      <c r="AM291" s="61">
        <f t="shared" si="863"/>
        <v>0</v>
      </c>
      <c r="AN291" s="61">
        <f t="shared" si="864"/>
        <v>0</v>
      </c>
      <c r="AO291" s="61">
        <f>AO292</f>
        <v>0</v>
      </c>
      <c r="AP291" s="61">
        <f t="shared" ref="AP291:AQ292" si="885">AP292</f>
        <v>0</v>
      </c>
      <c r="AQ291" s="61">
        <f t="shared" si="885"/>
        <v>0</v>
      </c>
      <c r="AR291" s="61">
        <f t="shared" si="865"/>
        <v>1602564.1</v>
      </c>
      <c r="AS291" s="61">
        <f t="shared" si="866"/>
        <v>0</v>
      </c>
      <c r="AT291" s="61">
        <f t="shared" si="867"/>
        <v>0</v>
      </c>
      <c r="AU291" s="61">
        <f>AU292</f>
        <v>0</v>
      </c>
      <c r="AV291" s="61">
        <f t="shared" ref="AV291:AW292" si="886">AV292</f>
        <v>0</v>
      </c>
      <c r="AW291" s="61">
        <f t="shared" si="886"/>
        <v>0</v>
      </c>
      <c r="AX291" s="61">
        <f t="shared" si="868"/>
        <v>1602564.1</v>
      </c>
      <c r="AY291" s="61">
        <f t="shared" si="869"/>
        <v>0</v>
      </c>
      <c r="AZ291" s="61">
        <f t="shared" si="870"/>
        <v>0</v>
      </c>
    </row>
    <row r="292" spans="1:52" ht="26.4">
      <c r="A292" s="265"/>
      <c r="B292" s="85" t="s">
        <v>41</v>
      </c>
      <c r="C292" s="39" t="s">
        <v>16</v>
      </c>
      <c r="D292" s="35" t="s">
        <v>4</v>
      </c>
      <c r="E292" s="39" t="s">
        <v>100</v>
      </c>
      <c r="F292" s="73" t="s">
        <v>407</v>
      </c>
      <c r="G292" s="101" t="s">
        <v>39</v>
      </c>
      <c r="H292" s="61"/>
      <c r="I292" s="61"/>
      <c r="J292" s="61"/>
      <c r="K292" s="61"/>
      <c r="L292" s="61"/>
      <c r="M292" s="61"/>
      <c r="N292" s="61"/>
      <c r="O292" s="61"/>
      <c r="P292" s="61"/>
      <c r="Q292" s="61">
        <f>Q293</f>
        <v>1602564.1</v>
      </c>
      <c r="R292" s="61">
        <f t="shared" si="878"/>
        <v>0</v>
      </c>
      <c r="S292" s="61">
        <f t="shared" si="878"/>
        <v>0</v>
      </c>
      <c r="T292" s="61">
        <f t="shared" si="879"/>
        <v>1602564.1</v>
      </c>
      <c r="U292" s="61">
        <f t="shared" si="880"/>
        <v>0</v>
      </c>
      <c r="V292" s="61">
        <f t="shared" si="881"/>
        <v>0</v>
      </c>
      <c r="W292" s="61">
        <f>W293</f>
        <v>0</v>
      </c>
      <c r="X292" s="61">
        <f t="shared" si="882"/>
        <v>0</v>
      </c>
      <c r="Y292" s="61">
        <f t="shared" si="882"/>
        <v>0</v>
      </c>
      <c r="Z292" s="61">
        <f t="shared" si="856"/>
        <v>1602564.1</v>
      </c>
      <c r="AA292" s="61">
        <f t="shared" si="857"/>
        <v>0</v>
      </c>
      <c r="AB292" s="61">
        <f t="shared" si="858"/>
        <v>0</v>
      </c>
      <c r="AC292" s="61">
        <f>AC293</f>
        <v>0</v>
      </c>
      <c r="AD292" s="61">
        <f t="shared" si="883"/>
        <v>0</v>
      </c>
      <c r="AE292" s="61">
        <f t="shared" si="883"/>
        <v>0</v>
      </c>
      <c r="AF292" s="61">
        <f t="shared" si="859"/>
        <v>1602564.1</v>
      </c>
      <c r="AG292" s="61">
        <f t="shared" si="860"/>
        <v>0</v>
      </c>
      <c r="AH292" s="61">
        <f t="shared" si="861"/>
        <v>0</v>
      </c>
      <c r="AI292" s="61">
        <f>AI293</f>
        <v>0</v>
      </c>
      <c r="AJ292" s="61">
        <f t="shared" si="884"/>
        <v>0</v>
      </c>
      <c r="AK292" s="61">
        <f t="shared" si="884"/>
        <v>0</v>
      </c>
      <c r="AL292" s="61">
        <f t="shared" si="862"/>
        <v>1602564.1</v>
      </c>
      <c r="AM292" s="61">
        <f t="shared" si="863"/>
        <v>0</v>
      </c>
      <c r="AN292" s="61">
        <f t="shared" si="864"/>
        <v>0</v>
      </c>
      <c r="AO292" s="61">
        <f>AO293</f>
        <v>0</v>
      </c>
      <c r="AP292" s="61">
        <f t="shared" si="885"/>
        <v>0</v>
      </c>
      <c r="AQ292" s="61">
        <f t="shared" si="885"/>
        <v>0</v>
      </c>
      <c r="AR292" s="61">
        <f t="shared" si="865"/>
        <v>1602564.1</v>
      </c>
      <c r="AS292" s="61">
        <f t="shared" si="866"/>
        <v>0</v>
      </c>
      <c r="AT292" s="61">
        <f t="shared" si="867"/>
        <v>0</v>
      </c>
      <c r="AU292" s="61">
        <f>AU293</f>
        <v>0</v>
      </c>
      <c r="AV292" s="61">
        <f t="shared" si="886"/>
        <v>0</v>
      </c>
      <c r="AW292" s="61">
        <f t="shared" si="886"/>
        <v>0</v>
      </c>
      <c r="AX292" s="61">
        <f t="shared" si="868"/>
        <v>1602564.1</v>
      </c>
      <c r="AY292" s="61">
        <f t="shared" si="869"/>
        <v>0</v>
      </c>
      <c r="AZ292" s="61">
        <f t="shared" si="870"/>
        <v>0</v>
      </c>
    </row>
    <row r="293" spans="1:52">
      <c r="A293" s="267"/>
      <c r="B293" s="85" t="s">
        <v>42</v>
      </c>
      <c r="C293" s="39" t="s">
        <v>16</v>
      </c>
      <c r="D293" s="35" t="s">
        <v>4</v>
      </c>
      <c r="E293" s="39" t="s">
        <v>100</v>
      </c>
      <c r="F293" s="73" t="s">
        <v>407</v>
      </c>
      <c r="G293" s="101" t="s">
        <v>40</v>
      </c>
      <c r="H293" s="61"/>
      <c r="I293" s="61"/>
      <c r="J293" s="61"/>
      <c r="K293" s="61"/>
      <c r="L293" s="61"/>
      <c r="M293" s="61"/>
      <c r="N293" s="61"/>
      <c r="O293" s="61"/>
      <c r="P293" s="61"/>
      <c r="Q293" s="61">
        <f>1250000+352564.1</f>
        <v>1602564.1</v>
      </c>
      <c r="R293" s="61"/>
      <c r="S293" s="61"/>
      <c r="T293" s="61">
        <f t="shared" si="879"/>
        <v>1602564.1</v>
      </c>
      <c r="U293" s="61">
        <f t="shared" si="880"/>
        <v>0</v>
      </c>
      <c r="V293" s="61">
        <f t="shared" si="881"/>
        <v>0</v>
      </c>
      <c r="W293" s="61"/>
      <c r="X293" s="61"/>
      <c r="Y293" s="61"/>
      <c r="Z293" s="61">
        <f t="shared" si="856"/>
        <v>1602564.1</v>
      </c>
      <c r="AA293" s="61">
        <f t="shared" si="857"/>
        <v>0</v>
      </c>
      <c r="AB293" s="61">
        <f t="shared" si="858"/>
        <v>0</v>
      </c>
      <c r="AC293" s="61"/>
      <c r="AD293" s="61"/>
      <c r="AE293" s="61"/>
      <c r="AF293" s="61">
        <f t="shared" si="859"/>
        <v>1602564.1</v>
      </c>
      <c r="AG293" s="61">
        <f t="shared" si="860"/>
        <v>0</v>
      </c>
      <c r="AH293" s="61">
        <f t="shared" si="861"/>
        <v>0</v>
      </c>
      <c r="AI293" s="61"/>
      <c r="AJ293" s="61"/>
      <c r="AK293" s="61"/>
      <c r="AL293" s="61">
        <f t="shared" si="862"/>
        <v>1602564.1</v>
      </c>
      <c r="AM293" s="61">
        <f t="shared" si="863"/>
        <v>0</v>
      </c>
      <c r="AN293" s="61">
        <f t="shared" si="864"/>
        <v>0</v>
      </c>
      <c r="AO293" s="61"/>
      <c r="AP293" s="61"/>
      <c r="AQ293" s="61"/>
      <c r="AR293" s="61">
        <f t="shared" si="865"/>
        <v>1602564.1</v>
      </c>
      <c r="AS293" s="61">
        <f t="shared" si="866"/>
        <v>0</v>
      </c>
      <c r="AT293" s="61">
        <f t="shared" si="867"/>
        <v>0</v>
      </c>
      <c r="AU293" s="61"/>
      <c r="AV293" s="61"/>
      <c r="AW293" s="61"/>
      <c r="AX293" s="61">
        <f t="shared" si="868"/>
        <v>1602564.1</v>
      </c>
      <c r="AY293" s="61">
        <f t="shared" si="869"/>
        <v>0</v>
      </c>
      <c r="AZ293" s="61">
        <f t="shared" si="870"/>
        <v>0</v>
      </c>
    </row>
    <row r="294" spans="1:52">
      <c r="A294" s="31"/>
      <c r="B294" s="85"/>
      <c r="C294" s="5"/>
      <c r="D294" s="5"/>
      <c r="E294" s="5"/>
      <c r="F294" s="5"/>
      <c r="G294" s="17"/>
      <c r="H294" s="67"/>
      <c r="I294" s="67"/>
      <c r="J294" s="67"/>
      <c r="K294" s="67"/>
      <c r="L294" s="67"/>
      <c r="M294" s="67"/>
      <c r="N294" s="67"/>
      <c r="O294" s="67"/>
      <c r="P294" s="67"/>
      <c r="Q294" s="67"/>
      <c r="R294" s="67"/>
      <c r="S294" s="67"/>
      <c r="T294" s="67"/>
      <c r="U294" s="67"/>
      <c r="V294" s="67"/>
      <c r="W294" s="67"/>
      <c r="X294" s="67"/>
      <c r="Y294" s="67"/>
      <c r="Z294" s="67"/>
      <c r="AA294" s="67"/>
      <c r="AB294" s="67"/>
      <c r="AC294" s="67"/>
      <c r="AD294" s="67"/>
      <c r="AE294" s="67"/>
      <c r="AF294" s="67"/>
      <c r="AG294" s="67"/>
      <c r="AH294" s="67"/>
      <c r="AI294" s="67"/>
      <c r="AJ294" s="67"/>
      <c r="AK294" s="67"/>
      <c r="AL294" s="67"/>
      <c r="AM294" s="67"/>
      <c r="AN294" s="67"/>
      <c r="AO294" s="67"/>
      <c r="AP294" s="67"/>
      <c r="AQ294" s="67"/>
      <c r="AR294" s="67"/>
      <c r="AS294" s="67"/>
      <c r="AT294" s="67"/>
      <c r="AU294" s="67"/>
      <c r="AV294" s="67"/>
      <c r="AW294" s="67"/>
      <c r="AX294" s="67"/>
      <c r="AY294" s="67"/>
      <c r="AZ294" s="67"/>
    </row>
    <row r="295" spans="1:52" ht="50.25" customHeight="1">
      <c r="A295" s="177" t="s">
        <v>14</v>
      </c>
      <c r="B295" s="96" t="s">
        <v>288</v>
      </c>
      <c r="C295" s="7" t="s">
        <v>9</v>
      </c>
      <c r="D295" s="7" t="s">
        <v>21</v>
      </c>
      <c r="E295" s="7" t="s">
        <v>100</v>
      </c>
      <c r="F295" s="7" t="s">
        <v>101</v>
      </c>
      <c r="G295" s="16"/>
      <c r="H295" s="59">
        <f>H296+H302+H308+H319+H322+H327+H311+H330</f>
        <v>2252628.21</v>
      </c>
      <c r="I295" s="59">
        <f t="shared" ref="I295:J295" si="887">I296+I302+I308+I319+I322+I327+I311+I330</f>
        <v>1167703.21</v>
      </c>
      <c r="J295" s="59">
        <f t="shared" si="887"/>
        <v>1167703.21</v>
      </c>
      <c r="K295" s="59">
        <f t="shared" ref="K295:M295" si="888">K296+K302+K308+K319+K322+K327+K311+K330</f>
        <v>-550000</v>
      </c>
      <c r="L295" s="59">
        <f t="shared" si="888"/>
        <v>0</v>
      </c>
      <c r="M295" s="59">
        <f t="shared" si="888"/>
        <v>0</v>
      </c>
      <c r="N295" s="59">
        <f t="shared" si="664"/>
        <v>1702628.21</v>
      </c>
      <c r="O295" s="59">
        <f t="shared" si="665"/>
        <v>1167703.21</v>
      </c>
      <c r="P295" s="59">
        <f t="shared" si="666"/>
        <v>1167703.21</v>
      </c>
      <c r="Q295" s="59">
        <f>Q296+Q302+Q308+Q319+Q322+Q327+Q311+Q330+Q316</f>
        <v>462460</v>
      </c>
      <c r="R295" s="59">
        <f t="shared" ref="R295:S295" si="889">R296+R302+R308+R319+R322+R327+R311+R330+R316</f>
        <v>0</v>
      </c>
      <c r="S295" s="59">
        <f t="shared" si="889"/>
        <v>0</v>
      </c>
      <c r="T295" s="59">
        <f t="shared" ref="T295:T332" si="890">N295+Q295</f>
        <v>2165088.21</v>
      </c>
      <c r="U295" s="59">
        <f t="shared" ref="U295:U332" si="891">O295+R295</f>
        <v>1167703.21</v>
      </c>
      <c r="V295" s="59">
        <f t="shared" ref="V295:V332" si="892">P295+S295</f>
        <v>1167703.21</v>
      </c>
      <c r="W295" s="59">
        <f>W296+W302+W308+W319+W322+W327+W311+W330+W316</f>
        <v>0</v>
      </c>
      <c r="X295" s="59">
        <f t="shared" ref="X295:Y295" si="893">X296+X302+X308+X319+X322+X327+X311+X330+X316</f>
        <v>0</v>
      </c>
      <c r="Y295" s="59">
        <f t="shared" si="893"/>
        <v>0</v>
      </c>
      <c r="Z295" s="59">
        <f t="shared" ref="Z295:Z332" si="894">T295+W295</f>
        <v>2165088.21</v>
      </c>
      <c r="AA295" s="59">
        <f t="shared" ref="AA295:AA332" si="895">U295+X295</f>
        <v>1167703.21</v>
      </c>
      <c r="AB295" s="59">
        <f t="shared" ref="AB295:AB332" si="896">V295+Y295</f>
        <v>1167703.21</v>
      </c>
      <c r="AC295" s="59">
        <f>AC296+AC302+AC308+AC319+AC322+AC327+AC311+AC330+AC316+AC299+AC305</f>
        <v>242946.4</v>
      </c>
      <c r="AD295" s="59">
        <f t="shared" ref="AD295:AE295" si="897">AD296+AD302+AD308+AD319+AD322+AD327+AD311+AD330+AD316+AD299+AD305</f>
        <v>0</v>
      </c>
      <c r="AE295" s="59">
        <f t="shared" si="897"/>
        <v>0</v>
      </c>
      <c r="AF295" s="59">
        <f t="shared" ref="AF295:AF332" si="898">Z295+AC295</f>
        <v>2408034.61</v>
      </c>
      <c r="AG295" s="59">
        <f t="shared" ref="AG295:AG332" si="899">AA295+AD295</f>
        <v>1167703.21</v>
      </c>
      <c r="AH295" s="59">
        <f t="shared" ref="AH295:AH332" si="900">AB295+AE295</f>
        <v>1167703.21</v>
      </c>
      <c r="AI295" s="59">
        <f>AI296+AI302+AI308+AI319+AI322+AI327+AI311+AI330+AI316+AI299+AI305</f>
        <v>-50000</v>
      </c>
      <c r="AJ295" s="59">
        <f t="shared" ref="AJ295:AK295" si="901">AJ296+AJ302+AJ308+AJ319+AJ322+AJ327+AJ311+AJ330+AJ316+AJ299+AJ305</f>
        <v>0</v>
      </c>
      <c r="AK295" s="59">
        <f t="shared" si="901"/>
        <v>0</v>
      </c>
      <c r="AL295" s="59">
        <f t="shared" ref="AL295:AL332" si="902">AF295+AI295</f>
        <v>2358034.61</v>
      </c>
      <c r="AM295" s="59">
        <f t="shared" ref="AM295:AM332" si="903">AG295+AJ295</f>
        <v>1167703.21</v>
      </c>
      <c r="AN295" s="59">
        <f t="shared" ref="AN295:AN332" si="904">AH295+AK295</f>
        <v>1167703.21</v>
      </c>
      <c r="AO295" s="59">
        <f>AO296+AO302+AO308+AO319+AO322+AO327+AO311+AO330+AO316+AO299+AO305</f>
        <v>0</v>
      </c>
      <c r="AP295" s="59">
        <f t="shared" ref="AP295:AQ295" si="905">AP296+AP302+AP308+AP319+AP322+AP327+AP311+AP330+AP316+AP299+AP305</f>
        <v>0</v>
      </c>
      <c r="AQ295" s="59">
        <f t="shared" si="905"/>
        <v>0</v>
      </c>
      <c r="AR295" s="59">
        <f t="shared" ref="AR295:AR332" si="906">AL295+AO295</f>
        <v>2358034.61</v>
      </c>
      <c r="AS295" s="59">
        <f t="shared" ref="AS295:AS332" si="907">AM295+AP295</f>
        <v>1167703.21</v>
      </c>
      <c r="AT295" s="59">
        <f t="shared" ref="AT295:AT332" si="908">AN295+AQ295</f>
        <v>1167703.21</v>
      </c>
      <c r="AU295" s="59">
        <f>AU296+AU302+AU308+AU319+AU322+AU327+AU311+AU330+AU316+AU299+AU305</f>
        <v>-15000</v>
      </c>
      <c r="AV295" s="59">
        <f t="shared" ref="AV295:AW295" si="909">AV296+AV302+AV308+AV319+AV322+AV327+AV311+AV330+AV316+AV299+AV305</f>
        <v>0</v>
      </c>
      <c r="AW295" s="59">
        <f t="shared" si="909"/>
        <v>0</v>
      </c>
      <c r="AX295" s="59">
        <f t="shared" ref="AX295:AX332" si="910">AR295+AU295</f>
        <v>2343034.61</v>
      </c>
      <c r="AY295" s="59">
        <f t="shared" ref="AY295:AY332" si="911">AS295+AV295</f>
        <v>1167703.21</v>
      </c>
      <c r="AZ295" s="59">
        <f t="shared" ref="AZ295:AZ332" si="912">AT295+AW295</f>
        <v>1167703.21</v>
      </c>
    </row>
    <row r="296" spans="1:52" ht="25.5" hidden="1" customHeight="1">
      <c r="A296" s="285"/>
      <c r="B296" s="102" t="s">
        <v>226</v>
      </c>
      <c r="C296" s="5" t="s">
        <v>9</v>
      </c>
      <c r="D296" s="5" t="s">
        <v>21</v>
      </c>
      <c r="E296" s="5" t="s">
        <v>100</v>
      </c>
      <c r="F296" s="5" t="s">
        <v>118</v>
      </c>
      <c r="G296" s="17"/>
      <c r="H296" s="57">
        <f>H297</f>
        <v>0</v>
      </c>
      <c r="I296" s="57">
        <f t="shared" ref="I296:M297" si="913">I297</f>
        <v>0</v>
      </c>
      <c r="J296" s="57">
        <f t="shared" si="913"/>
        <v>0</v>
      </c>
      <c r="K296" s="57">
        <f t="shared" si="913"/>
        <v>0</v>
      </c>
      <c r="L296" s="57">
        <f t="shared" si="913"/>
        <v>0</v>
      </c>
      <c r="M296" s="57">
        <f t="shared" si="913"/>
        <v>0</v>
      </c>
      <c r="N296" s="57">
        <f t="shared" si="664"/>
        <v>0</v>
      </c>
      <c r="O296" s="57">
        <f t="shared" si="665"/>
        <v>0</v>
      </c>
      <c r="P296" s="57">
        <f t="shared" si="666"/>
        <v>0</v>
      </c>
      <c r="Q296" s="57">
        <f t="shared" ref="Q296:S297" si="914">Q297</f>
        <v>0</v>
      </c>
      <c r="R296" s="57">
        <f t="shared" si="914"/>
        <v>0</v>
      </c>
      <c r="S296" s="57">
        <f t="shared" si="914"/>
        <v>0</v>
      </c>
      <c r="T296" s="57">
        <f t="shared" si="890"/>
        <v>0</v>
      </c>
      <c r="U296" s="57">
        <f t="shared" si="891"/>
        <v>0</v>
      </c>
      <c r="V296" s="57">
        <f t="shared" si="892"/>
        <v>0</v>
      </c>
      <c r="W296" s="57">
        <f t="shared" ref="W296:Y297" si="915">W297</f>
        <v>0</v>
      </c>
      <c r="X296" s="57">
        <f t="shared" si="915"/>
        <v>0</v>
      </c>
      <c r="Y296" s="57">
        <f t="shared" si="915"/>
        <v>0</v>
      </c>
      <c r="Z296" s="57">
        <f t="shared" si="894"/>
        <v>0</v>
      </c>
      <c r="AA296" s="57">
        <f t="shared" si="895"/>
        <v>0</v>
      </c>
      <c r="AB296" s="57">
        <f t="shared" si="896"/>
        <v>0</v>
      </c>
      <c r="AC296" s="57">
        <f t="shared" ref="AC296:AE297" si="916">AC297</f>
        <v>0</v>
      </c>
      <c r="AD296" s="57">
        <f t="shared" si="916"/>
        <v>0</v>
      </c>
      <c r="AE296" s="57">
        <f t="shared" si="916"/>
        <v>0</v>
      </c>
      <c r="AF296" s="57">
        <f t="shared" si="898"/>
        <v>0</v>
      </c>
      <c r="AG296" s="57">
        <f t="shared" si="899"/>
        <v>0</v>
      </c>
      <c r="AH296" s="57">
        <f t="shared" si="900"/>
        <v>0</v>
      </c>
      <c r="AI296" s="57">
        <f t="shared" ref="AI296:AK297" si="917">AI297</f>
        <v>0</v>
      </c>
      <c r="AJ296" s="57">
        <f t="shared" si="917"/>
        <v>0</v>
      </c>
      <c r="AK296" s="57">
        <f t="shared" si="917"/>
        <v>0</v>
      </c>
      <c r="AL296" s="57">
        <f t="shared" si="902"/>
        <v>0</v>
      </c>
      <c r="AM296" s="57">
        <f t="shared" si="903"/>
        <v>0</v>
      </c>
      <c r="AN296" s="57">
        <f t="shared" si="904"/>
        <v>0</v>
      </c>
      <c r="AO296" s="57">
        <f t="shared" ref="AO296:AQ297" si="918">AO297</f>
        <v>0</v>
      </c>
      <c r="AP296" s="57">
        <f t="shared" si="918"/>
        <v>0</v>
      </c>
      <c r="AQ296" s="57">
        <f t="shared" si="918"/>
        <v>0</v>
      </c>
      <c r="AR296" s="57">
        <f t="shared" si="906"/>
        <v>0</v>
      </c>
      <c r="AS296" s="57">
        <f t="shared" si="907"/>
        <v>0</v>
      </c>
      <c r="AT296" s="57">
        <f t="shared" si="908"/>
        <v>0</v>
      </c>
      <c r="AU296" s="57">
        <f t="shared" ref="AU296:AW297" si="919">AU297</f>
        <v>0</v>
      </c>
      <c r="AV296" s="57">
        <f t="shared" si="919"/>
        <v>0</v>
      </c>
      <c r="AW296" s="57">
        <f t="shared" si="919"/>
        <v>0</v>
      </c>
      <c r="AX296" s="57">
        <f t="shared" si="910"/>
        <v>0</v>
      </c>
      <c r="AY296" s="57">
        <f t="shared" si="911"/>
        <v>0</v>
      </c>
      <c r="AZ296" s="57">
        <f t="shared" si="912"/>
        <v>0</v>
      </c>
    </row>
    <row r="297" spans="1:52" ht="12.75" hidden="1" customHeight="1">
      <c r="A297" s="261"/>
      <c r="B297" s="164" t="s">
        <v>47</v>
      </c>
      <c r="C297" s="5" t="s">
        <v>9</v>
      </c>
      <c r="D297" s="5" t="s">
        <v>21</v>
      </c>
      <c r="E297" s="5" t="s">
        <v>100</v>
      </c>
      <c r="F297" s="5" t="s">
        <v>118</v>
      </c>
      <c r="G297" s="17" t="s">
        <v>45</v>
      </c>
      <c r="H297" s="57">
        <f>H298</f>
        <v>0</v>
      </c>
      <c r="I297" s="57">
        <f t="shared" si="913"/>
        <v>0</v>
      </c>
      <c r="J297" s="57">
        <f t="shared" si="913"/>
        <v>0</v>
      </c>
      <c r="K297" s="57">
        <f t="shared" si="913"/>
        <v>0</v>
      </c>
      <c r="L297" s="57">
        <f t="shared" si="913"/>
        <v>0</v>
      </c>
      <c r="M297" s="57">
        <f t="shared" si="913"/>
        <v>0</v>
      </c>
      <c r="N297" s="57">
        <f t="shared" si="664"/>
        <v>0</v>
      </c>
      <c r="O297" s="57">
        <f t="shared" si="665"/>
        <v>0</v>
      </c>
      <c r="P297" s="57">
        <f t="shared" si="666"/>
        <v>0</v>
      </c>
      <c r="Q297" s="57">
        <f t="shared" si="914"/>
        <v>0</v>
      </c>
      <c r="R297" s="57">
        <f t="shared" si="914"/>
        <v>0</v>
      </c>
      <c r="S297" s="57">
        <f t="shared" si="914"/>
        <v>0</v>
      </c>
      <c r="T297" s="57">
        <f t="shared" si="890"/>
        <v>0</v>
      </c>
      <c r="U297" s="57">
        <f t="shared" si="891"/>
        <v>0</v>
      </c>
      <c r="V297" s="57">
        <f t="shared" si="892"/>
        <v>0</v>
      </c>
      <c r="W297" s="57">
        <f t="shared" si="915"/>
        <v>0</v>
      </c>
      <c r="X297" s="57">
        <f t="shared" si="915"/>
        <v>0</v>
      </c>
      <c r="Y297" s="57">
        <f t="shared" si="915"/>
        <v>0</v>
      </c>
      <c r="Z297" s="57">
        <f t="shared" si="894"/>
        <v>0</v>
      </c>
      <c r="AA297" s="57">
        <f t="shared" si="895"/>
        <v>0</v>
      </c>
      <c r="AB297" s="57">
        <f t="shared" si="896"/>
        <v>0</v>
      </c>
      <c r="AC297" s="57">
        <f t="shared" si="916"/>
        <v>0</v>
      </c>
      <c r="AD297" s="57">
        <f t="shared" si="916"/>
        <v>0</v>
      </c>
      <c r="AE297" s="57">
        <f t="shared" si="916"/>
        <v>0</v>
      </c>
      <c r="AF297" s="57">
        <f t="shared" si="898"/>
        <v>0</v>
      </c>
      <c r="AG297" s="57">
        <f t="shared" si="899"/>
        <v>0</v>
      </c>
      <c r="AH297" s="57">
        <f t="shared" si="900"/>
        <v>0</v>
      </c>
      <c r="AI297" s="57">
        <f t="shared" si="917"/>
        <v>0</v>
      </c>
      <c r="AJ297" s="57">
        <f t="shared" si="917"/>
        <v>0</v>
      </c>
      <c r="AK297" s="57">
        <f t="shared" si="917"/>
        <v>0</v>
      </c>
      <c r="AL297" s="57">
        <f t="shared" si="902"/>
        <v>0</v>
      </c>
      <c r="AM297" s="57">
        <f t="shared" si="903"/>
        <v>0</v>
      </c>
      <c r="AN297" s="57">
        <f t="shared" si="904"/>
        <v>0</v>
      </c>
      <c r="AO297" s="57">
        <f t="shared" si="918"/>
        <v>0</v>
      </c>
      <c r="AP297" s="57">
        <f t="shared" si="918"/>
        <v>0</v>
      </c>
      <c r="AQ297" s="57">
        <f t="shared" si="918"/>
        <v>0</v>
      </c>
      <c r="AR297" s="57">
        <f t="shared" si="906"/>
        <v>0</v>
      </c>
      <c r="AS297" s="57">
        <f t="shared" si="907"/>
        <v>0</v>
      </c>
      <c r="AT297" s="57">
        <f t="shared" si="908"/>
        <v>0</v>
      </c>
      <c r="AU297" s="57">
        <f t="shared" si="919"/>
        <v>0</v>
      </c>
      <c r="AV297" s="57">
        <f t="shared" si="919"/>
        <v>0</v>
      </c>
      <c r="AW297" s="57">
        <f t="shared" si="919"/>
        <v>0</v>
      </c>
      <c r="AX297" s="57">
        <f t="shared" si="910"/>
        <v>0</v>
      </c>
      <c r="AY297" s="57">
        <f t="shared" si="911"/>
        <v>0</v>
      </c>
      <c r="AZ297" s="57">
        <f t="shared" si="912"/>
        <v>0</v>
      </c>
    </row>
    <row r="298" spans="1:52" ht="25.5" hidden="1" customHeight="1">
      <c r="A298" s="261"/>
      <c r="B298" s="165" t="s">
        <v>48</v>
      </c>
      <c r="C298" s="5" t="s">
        <v>9</v>
      </c>
      <c r="D298" s="5" t="s">
        <v>21</v>
      </c>
      <c r="E298" s="5" t="s">
        <v>100</v>
      </c>
      <c r="F298" s="5" t="s">
        <v>118</v>
      </c>
      <c r="G298" s="17" t="s">
        <v>46</v>
      </c>
      <c r="H298" s="61"/>
      <c r="I298" s="61"/>
      <c r="J298" s="61"/>
      <c r="K298" s="61"/>
      <c r="L298" s="61"/>
      <c r="M298" s="61"/>
      <c r="N298" s="61">
        <f t="shared" si="664"/>
        <v>0</v>
      </c>
      <c r="O298" s="61">
        <f t="shared" si="665"/>
        <v>0</v>
      </c>
      <c r="P298" s="61">
        <f t="shared" si="666"/>
        <v>0</v>
      </c>
      <c r="Q298" s="61"/>
      <c r="R298" s="61"/>
      <c r="S298" s="61"/>
      <c r="T298" s="61">
        <f t="shared" si="890"/>
        <v>0</v>
      </c>
      <c r="U298" s="61">
        <f t="shared" si="891"/>
        <v>0</v>
      </c>
      <c r="V298" s="61">
        <f t="shared" si="892"/>
        <v>0</v>
      </c>
      <c r="W298" s="61"/>
      <c r="X298" s="61"/>
      <c r="Y298" s="61"/>
      <c r="Z298" s="61">
        <f t="shared" si="894"/>
        <v>0</v>
      </c>
      <c r="AA298" s="61">
        <f t="shared" si="895"/>
        <v>0</v>
      </c>
      <c r="AB298" s="61">
        <f t="shared" si="896"/>
        <v>0</v>
      </c>
      <c r="AC298" s="61"/>
      <c r="AD298" s="61"/>
      <c r="AE298" s="61"/>
      <c r="AF298" s="61">
        <f t="shared" si="898"/>
        <v>0</v>
      </c>
      <c r="AG298" s="61">
        <f t="shared" si="899"/>
        <v>0</v>
      </c>
      <c r="AH298" s="61">
        <f t="shared" si="900"/>
        <v>0</v>
      </c>
      <c r="AI298" s="61"/>
      <c r="AJ298" s="61"/>
      <c r="AK298" s="61"/>
      <c r="AL298" s="61">
        <f t="shared" si="902"/>
        <v>0</v>
      </c>
      <c r="AM298" s="61">
        <f t="shared" si="903"/>
        <v>0</v>
      </c>
      <c r="AN298" s="61">
        <f t="shared" si="904"/>
        <v>0</v>
      </c>
      <c r="AO298" s="61"/>
      <c r="AP298" s="61"/>
      <c r="AQ298" s="61"/>
      <c r="AR298" s="61">
        <f t="shared" si="906"/>
        <v>0</v>
      </c>
      <c r="AS298" s="61">
        <f t="shared" si="907"/>
        <v>0</v>
      </c>
      <c r="AT298" s="61">
        <f t="shared" si="908"/>
        <v>0</v>
      </c>
      <c r="AU298" s="61"/>
      <c r="AV298" s="61"/>
      <c r="AW298" s="61"/>
      <c r="AX298" s="61">
        <f t="shared" si="910"/>
        <v>0</v>
      </c>
      <c r="AY298" s="61">
        <f t="shared" si="911"/>
        <v>0</v>
      </c>
      <c r="AZ298" s="61">
        <f t="shared" si="912"/>
        <v>0</v>
      </c>
    </row>
    <row r="299" spans="1:52">
      <c r="A299" s="261"/>
      <c r="B299" s="233" t="s">
        <v>253</v>
      </c>
      <c r="C299" s="211" t="s">
        <v>9</v>
      </c>
      <c r="D299" s="211" t="s">
        <v>21</v>
      </c>
      <c r="E299" s="211" t="s">
        <v>100</v>
      </c>
      <c r="F299" s="211" t="s">
        <v>126</v>
      </c>
      <c r="G299" s="212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>
        <f>AC300</f>
        <v>64946.400000000001</v>
      </c>
      <c r="AD299" s="61">
        <f t="shared" ref="AD299:AE300" si="920">AD300</f>
        <v>0</v>
      </c>
      <c r="AE299" s="61">
        <f t="shared" si="920"/>
        <v>0</v>
      </c>
      <c r="AF299" s="60">
        <f t="shared" ref="AF299:AF301" si="921">Z299+AC299</f>
        <v>64946.400000000001</v>
      </c>
      <c r="AG299" s="60">
        <f t="shared" ref="AG299:AG301" si="922">AA299+AD299</f>
        <v>0</v>
      </c>
      <c r="AH299" s="60">
        <f t="shared" ref="AH299:AH301" si="923">AB299+AE299</f>
        <v>0</v>
      </c>
      <c r="AI299" s="61">
        <f>AI300</f>
        <v>0</v>
      </c>
      <c r="AJ299" s="61">
        <f t="shared" ref="AJ299:AK300" si="924">AJ300</f>
        <v>0</v>
      </c>
      <c r="AK299" s="61">
        <f t="shared" si="924"/>
        <v>0</v>
      </c>
      <c r="AL299" s="60">
        <f t="shared" si="902"/>
        <v>64946.400000000001</v>
      </c>
      <c r="AM299" s="60">
        <f t="shared" si="903"/>
        <v>0</v>
      </c>
      <c r="AN299" s="60">
        <f t="shared" si="904"/>
        <v>0</v>
      </c>
      <c r="AO299" s="61">
        <f>AO300</f>
        <v>0</v>
      </c>
      <c r="AP299" s="61">
        <f t="shared" ref="AP299:AQ300" si="925">AP300</f>
        <v>0</v>
      </c>
      <c r="AQ299" s="61">
        <f t="shared" si="925"/>
        <v>0</v>
      </c>
      <c r="AR299" s="60">
        <f t="shared" si="906"/>
        <v>64946.400000000001</v>
      </c>
      <c r="AS299" s="60">
        <f t="shared" si="907"/>
        <v>0</v>
      </c>
      <c r="AT299" s="60">
        <f t="shared" si="908"/>
        <v>0</v>
      </c>
      <c r="AU299" s="61">
        <f>AU300</f>
        <v>0</v>
      </c>
      <c r="AV299" s="61">
        <f t="shared" ref="AV299:AW300" si="926">AV300</f>
        <v>0</v>
      </c>
      <c r="AW299" s="61">
        <f t="shared" si="926"/>
        <v>0</v>
      </c>
      <c r="AX299" s="60">
        <f t="shared" si="910"/>
        <v>64946.400000000001</v>
      </c>
      <c r="AY299" s="60">
        <f t="shared" si="911"/>
        <v>0</v>
      </c>
      <c r="AZ299" s="60">
        <f t="shared" si="912"/>
        <v>0</v>
      </c>
    </row>
    <row r="300" spans="1:52" ht="26.4">
      <c r="A300" s="261"/>
      <c r="B300" s="234" t="s">
        <v>186</v>
      </c>
      <c r="C300" s="211" t="s">
        <v>9</v>
      </c>
      <c r="D300" s="211" t="s">
        <v>21</v>
      </c>
      <c r="E300" s="211" t="s">
        <v>100</v>
      </c>
      <c r="F300" s="211" t="s">
        <v>126</v>
      </c>
      <c r="G300" s="212" t="s">
        <v>32</v>
      </c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>
        <f>AC301</f>
        <v>64946.400000000001</v>
      </c>
      <c r="AD300" s="61">
        <f t="shared" si="920"/>
        <v>0</v>
      </c>
      <c r="AE300" s="61">
        <f t="shared" si="920"/>
        <v>0</v>
      </c>
      <c r="AF300" s="60">
        <f t="shared" si="921"/>
        <v>64946.400000000001</v>
      </c>
      <c r="AG300" s="60">
        <f t="shared" si="922"/>
        <v>0</v>
      </c>
      <c r="AH300" s="60">
        <f t="shared" si="923"/>
        <v>0</v>
      </c>
      <c r="AI300" s="61">
        <f>AI301</f>
        <v>0</v>
      </c>
      <c r="AJ300" s="61">
        <f t="shared" si="924"/>
        <v>0</v>
      </c>
      <c r="AK300" s="61">
        <f t="shared" si="924"/>
        <v>0</v>
      </c>
      <c r="AL300" s="60">
        <f t="shared" si="902"/>
        <v>64946.400000000001</v>
      </c>
      <c r="AM300" s="60">
        <f t="shared" si="903"/>
        <v>0</v>
      </c>
      <c r="AN300" s="60">
        <f t="shared" si="904"/>
        <v>0</v>
      </c>
      <c r="AO300" s="61">
        <f>AO301</f>
        <v>0</v>
      </c>
      <c r="AP300" s="61">
        <f t="shared" si="925"/>
        <v>0</v>
      </c>
      <c r="AQ300" s="61">
        <f t="shared" si="925"/>
        <v>0</v>
      </c>
      <c r="AR300" s="60">
        <f t="shared" si="906"/>
        <v>64946.400000000001</v>
      </c>
      <c r="AS300" s="60">
        <f t="shared" si="907"/>
        <v>0</v>
      </c>
      <c r="AT300" s="60">
        <f t="shared" si="908"/>
        <v>0</v>
      </c>
      <c r="AU300" s="61">
        <f>AU301</f>
        <v>0</v>
      </c>
      <c r="AV300" s="61">
        <f t="shared" si="926"/>
        <v>0</v>
      </c>
      <c r="AW300" s="61">
        <f t="shared" si="926"/>
        <v>0</v>
      </c>
      <c r="AX300" s="60">
        <f t="shared" si="910"/>
        <v>64946.400000000001</v>
      </c>
      <c r="AY300" s="60">
        <f t="shared" si="911"/>
        <v>0</v>
      </c>
      <c r="AZ300" s="60">
        <f t="shared" si="912"/>
        <v>0</v>
      </c>
    </row>
    <row r="301" spans="1:52" ht="26.4">
      <c r="A301" s="261"/>
      <c r="B301" s="235" t="s">
        <v>34</v>
      </c>
      <c r="C301" s="211" t="s">
        <v>9</v>
      </c>
      <c r="D301" s="211" t="s">
        <v>21</v>
      </c>
      <c r="E301" s="211" t="s">
        <v>100</v>
      </c>
      <c r="F301" s="211" t="s">
        <v>126</v>
      </c>
      <c r="G301" s="212" t="s">
        <v>33</v>
      </c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>
        <v>64946.400000000001</v>
      </c>
      <c r="AD301" s="61"/>
      <c r="AE301" s="61"/>
      <c r="AF301" s="60">
        <f t="shared" si="921"/>
        <v>64946.400000000001</v>
      </c>
      <c r="AG301" s="60">
        <f t="shared" si="922"/>
        <v>0</v>
      </c>
      <c r="AH301" s="60">
        <f t="shared" si="923"/>
        <v>0</v>
      </c>
      <c r="AI301" s="61"/>
      <c r="AJ301" s="61"/>
      <c r="AK301" s="61"/>
      <c r="AL301" s="60">
        <f t="shared" si="902"/>
        <v>64946.400000000001</v>
      </c>
      <c r="AM301" s="60">
        <f t="shared" si="903"/>
        <v>0</v>
      </c>
      <c r="AN301" s="60">
        <f t="shared" si="904"/>
        <v>0</v>
      </c>
      <c r="AO301" s="61"/>
      <c r="AP301" s="61"/>
      <c r="AQ301" s="61"/>
      <c r="AR301" s="60">
        <f t="shared" si="906"/>
        <v>64946.400000000001</v>
      </c>
      <c r="AS301" s="60">
        <f t="shared" si="907"/>
        <v>0</v>
      </c>
      <c r="AT301" s="60">
        <f t="shared" si="908"/>
        <v>0</v>
      </c>
      <c r="AU301" s="61"/>
      <c r="AV301" s="61"/>
      <c r="AW301" s="61"/>
      <c r="AX301" s="60">
        <f t="shared" si="910"/>
        <v>64946.400000000001</v>
      </c>
      <c r="AY301" s="60">
        <f t="shared" si="911"/>
        <v>0</v>
      </c>
      <c r="AZ301" s="60">
        <f t="shared" si="912"/>
        <v>0</v>
      </c>
    </row>
    <row r="302" spans="1:52">
      <c r="A302" s="261"/>
      <c r="B302" s="179" t="s">
        <v>165</v>
      </c>
      <c r="C302" s="5" t="s">
        <v>9</v>
      </c>
      <c r="D302" s="5" t="s">
        <v>21</v>
      </c>
      <c r="E302" s="5" t="s">
        <v>100</v>
      </c>
      <c r="F302" s="35" t="s">
        <v>164</v>
      </c>
      <c r="G302" s="36"/>
      <c r="H302" s="60">
        <f>H303</f>
        <v>50000</v>
      </c>
      <c r="I302" s="60">
        <f t="shared" ref="I302:M303" si="927">I303</f>
        <v>50000</v>
      </c>
      <c r="J302" s="60">
        <f t="shared" si="927"/>
        <v>50000</v>
      </c>
      <c r="K302" s="60">
        <f t="shared" si="927"/>
        <v>0</v>
      </c>
      <c r="L302" s="60">
        <f t="shared" si="927"/>
        <v>0</v>
      </c>
      <c r="M302" s="60">
        <f t="shared" si="927"/>
        <v>0</v>
      </c>
      <c r="N302" s="60">
        <f t="shared" si="664"/>
        <v>50000</v>
      </c>
      <c r="O302" s="60">
        <f t="shared" si="665"/>
        <v>50000</v>
      </c>
      <c r="P302" s="60">
        <f t="shared" si="666"/>
        <v>50000</v>
      </c>
      <c r="Q302" s="60">
        <f t="shared" ref="Q302:S303" si="928">Q303</f>
        <v>0</v>
      </c>
      <c r="R302" s="60">
        <f t="shared" si="928"/>
        <v>0</v>
      </c>
      <c r="S302" s="60">
        <f t="shared" si="928"/>
        <v>0</v>
      </c>
      <c r="T302" s="60">
        <f t="shared" si="890"/>
        <v>50000</v>
      </c>
      <c r="U302" s="60">
        <f t="shared" si="891"/>
        <v>50000</v>
      </c>
      <c r="V302" s="60">
        <f t="shared" si="892"/>
        <v>50000</v>
      </c>
      <c r="W302" s="60">
        <f t="shared" ref="W302:Y303" si="929">W303</f>
        <v>0</v>
      </c>
      <c r="X302" s="60">
        <f t="shared" si="929"/>
        <v>0</v>
      </c>
      <c r="Y302" s="60">
        <f t="shared" si="929"/>
        <v>0</v>
      </c>
      <c r="Z302" s="60">
        <f t="shared" si="894"/>
        <v>50000</v>
      </c>
      <c r="AA302" s="60">
        <f t="shared" si="895"/>
        <v>50000</v>
      </c>
      <c r="AB302" s="60">
        <f t="shared" si="896"/>
        <v>50000</v>
      </c>
      <c r="AC302" s="60">
        <f t="shared" ref="AC302:AE303" si="930">AC303</f>
        <v>-50000</v>
      </c>
      <c r="AD302" s="60">
        <f t="shared" si="930"/>
        <v>0</v>
      </c>
      <c r="AE302" s="60">
        <f t="shared" si="930"/>
        <v>0</v>
      </c>
      <c r="AF302" s="60">
        <f t="shared" si="898"/>
        <v>0</v>
      </c>
      <c r="AG302" s="60">
        <f t="shared" si="899"/>
        <v>50000</v>
      </c>
      <c r="AH302" s="60">
        <f t="shared" si="900"/>
        <v>50000</v>
      </c>
      <c r="AI302" s="60">
        <f t="shared" ref="AI302:AK303" si="931">AI303</f>
        <v>0</v>
      </c>
      <c r="AJ302" s="60">
        <f t="shared" si="931"/>
        <v>0</v>
      </c>
      <c r="AK302" s="60">
        <f t="shared" si="931"/>
        <v>0</v>
      </c>
      <c r="AL302" s="60">
        <f t="shared" si="902"/>
        <v>0</v>
      </c>
      <c r="AM302" s="60">
        <f t="shared" si="903"/>
        <v>50000</v>
      </c>
      <c r="AN302" s="60">
        <f t="shared" si="904"/>
        <v>50000</v>
      </c>
      <c r="AO302" s="60">
        <f t="shared" ref="AO302:AQ303" si="932">AO303</f>
        <v>0</v>
      </c>
      <c r="AP302" s="60">
        <f t="shared" si="932"/>
        <v>0</v>
      </c>
      <c r="AQ302" s="60">
        <f t="shared" si="932"/>
        <v>0</v>
      </c>
      <c r="AR302" s="60">
        <f t="shared" si="906"/>
        <v>0</v>
      </c>
      <c r="AS302" s="60">
        <f t="shared" si="907"/>
        <v>50000</v>
      </c>
      <c r="AT302" s="60">
        <f t="shared" si="908"/>
        <v>50000</v>
      </c>
      <c r="AU302" s="60">
        <f t="shared" ref="AU302:AW303" si="933">AU303</f>
        <v>0</v>
      </c>
      <c r="AV302" s="60">
        <f t="shared" si="933"/>
        <v>0</v>
      </c>
      <c r="AW302" s="60">
        <f t="shared" si="933"/>
        <v>0</v>
      </c>
      <c r="AX302" s="60">
        <f t="shared" si="910"/>
        <v>0</v>
      </c>
      <c r="AY302" s="60">
        <f t="shared" si="911"/>
        <v>50000</v>
      </c>
      <c r="AZ302" s="60">
        <f t="shared" si="912"/>
        <v>50000</v>
      </c>
    </row>
    <row r="303" spans="1:52">
      <c r="A303" s="261"/>
      <c r="B303" s="164" t="s">
        <v>47</v>
      </c>
      <c r="C303" s="5" t="s">
        <v>9</v>
      </c>
      <c r="D303" s="5" t="s">
        <v>21</v>
      </c>
      <c r="E303" s="5" t="s">
        <v>100</v>
      </c>
      <c r="F303" s="35" t="s">
        <v>164</v>
      </c>
      <c r="G303" s="36" t="s">
        <v>45</v>
      </c>
      <c r="H303" s="60">
        <f>H304</f>
        <v>50000</v>
      </c>
      <c r="I303" s="60">
        <f t="shared" si="927"/>
        <v>50000</v>
      </c>
      <c r="J303" s="60">
        <f t="shared" si="927"/>
        <v>50000</v>
      </c>
      <c r="K303" s="60">
        <f t="shared" si="927"/>
        <v>0</v>
      </c>
      <c r="L303" s="60">
        <f t="shared" si="927"/>
        <v>0</v>
      </c>
      <c r="M303" s="60">
        <f t="shared" si="927"/>
        <v>0</v>
      </c>
      <c r="N303" s="60">
        <f t="shared" si="664"/>
        <v>50000</v>
      </c>
      <c r="O303" s="60">
        <f t="shared" si="665"/>
        <v>50000</v>
      </c>
      <c r="P303" s="60">
        <f t="shared" si="666"/>
        <v>50000</v>
      </c>
      <c r="Q303" s="60">
        <f t="shared" si="928"/>
        <v>0</v>
      </c>
      <c r="R303" s="60">
        <f t="shared" si="928"/>
        <v>0</v>
      </c>
      <c r="S303" s="60">
        <f t="shared" si="928"/>
        <v>0</v>
      </c>
      <c r="T303" s="60">
        <f t="shared" si="890"/>
        <v>50000</v>
      </c>
      <c r="U303" s="60">
        <f t="shared" si="891"/>
        <v>50000</v>
      </c>
      <c r="V303" s="60">
        <f t="shared" si="892"/>
        <v>50000</v>
      </c>
      <c r="W303" s="60">
        <f t="shared" si="929"/>
        <v>0</v>
      </c>
      <c r="X303" s="60">
        <f t="shared" si="929"/>
        <v>0</v>
      </c>
      <c r="Y303" s="60">
        <f t="shared" si="929"/>
        <v>0</v>
      </c>
      <c r="Z303" s="60">
        <f t="shared" si="894"/>
        <v>50000</v>
      </c>
      <c r="AA303" s="60">
        <f t="shared" si="895"/>
        <v>50000</v>
      </c>
      <c r="AB303" s="60">
        <f t="shared" si="896"/>
        <v>50000</v>
      </c>
      <c r="AC303" s="60">
        <f t="shared" si="930"/>
        <v>-50000</v>
      </c>
      <c r="AD303" s="60">
        <f t="shared" si="930"/>
        <v>0</v>
      </c>
      <c r="AE303" s="60">
        <f t="shared" si="930"/>
        <v>0</v>
      </c>
      <c r="AF303" s="60">
        <f t="shared" si="898"/>
        <v>0</v>
      </c>
      <c r="AG303" s="60">
        <f t="shared" si="899"/>
        <v>50000</v>
      </c>
      <c r="AH303" s="60">
        <f t="shared" si="900"/>
        <v>50000</v>
      </c>
      <c r="AI303" s="60">
        <f t="shared" si="931"/>
        <v>0</v>
      </c>
      <c r="AJ303" s="60">
        <f t="shared" si="931"/>
        <v>0</v>
      </c>
      <c r="AK303" s="60">
        <f t="shared" si="931"/>
        <v>0</v>
      </c>
      <c r="AL303" s="60">
        <f t="shared" si="902"/>
        <v>0</v>
      </c>
      <c r="AM303" s="60">
        <f t="shared" si="903"/>
        <v>50000</v>
      </c>
      <c r="AN303" s="60">
        <f t="shared" si="904"/>
        <v>50000</v>
      </c>
      <c r="AO303" s="60">
        <f t="shared" si="932"/>
        <v>0</v>
      </c>
      <c r="AP303" s="60">
        <f t="shared" si="932"/>
        <v>0</v>
      </c>
      <c r="AQ303" s="60">
        <f t="shared" si="932"/>
        <v>0</v>
      </c>
      <c r="AR303" s="60">
        <f t="shared" si="906"/>
        <v>0</v>
      </c>
      <c r="AS303" s="60">
        <f t="shared" si="907"/>
        <v>50000</v>
      </c>
      <c r="AT303" s="60">
        <f t="shared" si="908"/>
        <v>50000</v>
      </c>
      <c r="AU303" s="60">
        <f t="shared" si="933"/>
        <v>0</v>
      </c>
      <c r="AV303" s="60">
        <f t="shared" si="933"/>
        <v>0</v>
      </c>
      <c r="AW303" s="60">
        <f t="shared" si="933"/>
        <v>0</v>
      </c>
      <c r="AX303" s="60">
        <f t="shared" si="910"/>
        <v>0</v>
      </c>
      <c r="AY303" s="60">
        <f t="shared" si="911"/>
        <v>50000</v>
      </c>
      <c r="AZ303" s="60">
        <f t="shared" si="912"/>
        <v>50000</v>
      </c>
    </row>
    <row r="304" spans="1:52" ht="26.4">
      <c r="A304" s="261"/>
      <c r="B304" s="165" t="s">
        <v>48</v>
      </c>
      <c r="C304" s="5" t="s">
        <v>9</v>
      </c>
      <c r="D304" s="5" t="s">
        <v>21</v>
      </c>
      <c r="E304" s="5" t="s">
        <v>100</v>
      </c>
      <c r="F304" s="35" t="s">
        <v>164</v>
      </c>
      <c r="G304" s="36" t="s">
        <v>46</v>
      </c>
      <c r="H304" s="60">
        <v>50000</v>
      </c>
      <c r="I304" s="60">
        <v>50000</v>
      </c>
      <c r="J304" s="60">
        <v>50000</v>
      </c>
      <c r="K304" s="60"/>
      <c r="L304" s="60"/>
      <c r="M304" s="60"/>
      <c r="N304" s="60">
        <f t="shared" ref="N304:N397" si="934">H304+K304</f>
        <v>50000</v>
      </c>
      <c r="O304" s="60">
        <f t="shared" ref="O304:O397" si="935">I304+L304</f>
        <v>50000</v>
      </c>
      <c r="P304" s="60">
        <f t="shared" ref="P304:P397" si="936">J304+M304</f>
        <v>50000</v>
      </c>
      <c r="Q304" s="60"/>
      <c r="R304" s="60"/>
      <c r="S304" s="60"/>
      <c r="T304" s="60">
        <f t="shared" si="890"/>
        <v>50000</v>
      </c>
      <c r="U304" s="60">
        <f t="shared" si="891"/>
        <v>50000</v>
      </c>
      <c r="V304" s="60">
        <f t="shared" si="892"/>
        <v>50000</v>
      </c>
      <c r="W304" s="60"/>
      <c r="X304" s="60"/>
      <c r="Y304" s="60"/>
      <c r="Z304" s="60">
        <f t="shared" si="894"/>
        <v>50000</v>
      </c>
      <c r="AA304" s="60">
        <f t="shared" si="895"/>
        <v>50000</v>
      </c>
      <c r="AB304" s="60">
        <f t="shared" si="896"/>
        <v>50000</v>
      </c>
      <c r="AC304" s="60">
        <v>-50000</v>
      </c>
      <c r="AD304" s="60"/>
      <c r="AE304" s="60"/>
      <c r="AF304" s="60">
        <f t="shared" si="898"/>
        <v>0</v>
      </c>
      <c r="AG304" s="60">
        <f t="shared" si="899"/>
        <v>50000</v>
      </c>
      <c r="AH304" s="60">
        <f t="shared" si="900"/>
        <v>50000</v>
      </c>
      <c r="AI304" s="60"/>
      <c r="AJ304" s="60"/>
      <c r="AK304" s="60"/>
      <c r="AL304" s="60">
        <f t="shared" si="902"/>
        <v>0</v>
      </c>
      <c r="AM304" s="60">
        <f t="shared" si="903"/>
        <v>50000</v>
      </c>
      <c r="AN304" s="60">
        <f t="shared" si="904"/>
        <v>50000</v>
      </c>
      <c r="AO304" s="60"/>
      <c r="AP304" s="60"/>
      <c r="AQ304" s="60"/>
      <c r="AR304" s="60">
        <f t="shared" si="906"/>
        <v>0</v>
      </c>
      <c r="AS304" s="60">
        <f t="shared" si="907"/>
        <v>50000</v>
      </c>
      <c r="AT304" s="60">
        <f t="shared" si="908"/>
        <v>50000</v>
      </c>
      <c r="AU304" s="60"/>
      <c r="AV304" s="60"/>
      <c r="AW304" s="60"/>
      <c r="AX304" s="60">
        <f t="shared" si="910"/>
        <v>0</v>
      </c>
      <c r="AY304" s="60">
        <f t="shared" si="911"/>
        <v>50000</v>
      </c>
      <c r="AZ304" s="60">
        <f t="shared" si="912"/>
        <v>50000</v>
      </c>
    </row>
    <row r="305" spans="1:52">
      <c r="A305" s="261"/>
      <c r="B305" s="236" t="s">
        <v>445</v>
      </c>
      <c r="C305" s="211" t="s">
        <v>9</v>
      </c>
      <c r="D305" s="211" t="s">
        <v>21</v>
      </c>
      <c r="E305" s="211" t="s">
        <v>100</v>
      </c>
      <c r="F305" s="211" t="s">
        <v>446</v>
      </c>
      <c r="G305" s="212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>
        <f>AC306</f>
        <v>50000</v>
      </c>
      <c r="AD305" s="60">
        <f t="shared" ref="AD305:AE306" si="937">AD306</f>
        <v>0</v>
      </c>
      <c r="AE305" s="60">
        <f t="shared" si="937"/>
        <v>0</v>
      </c>
      <c r="AF305" s="57">
        <f t="shared" ref="AF305:AF307" si="938">Z305+AC305</f>
        <v>50000</v>
      </c>
      <c r="AG305" s="57">
        <f t="shared" ref="AG305:AG307" si="939">AA305+AD305</f>
        <v>0</v>
      </c>
      <c r="AH305" s="57">
        <f t="shared" ref="AH305:AH307" si="940">AB305+AE305</f>
        <v>0</v>
      </c>
      <c r="AI305" s="60">
        <f>AI306</f>
        <v>-50000</v>
      </c>
      <c r="AJ305" s="60">
        <f t="shared" ref="AJ305:AK306" si="941">AJ306</f>
        <v>0</v>
      </c>
      <c r="AK305" s="60">
        <f t="shared" si="941"/>
        <v>0</v>
      </c>
      <c r="AL305" s="57">
        <f t="shared" si="902"/>
        <v>0</v>
      </c>
      <c r="AM305" s="57">
        <f t="shared" si="903"/>
        <v>0</v>
      </c>
      <c r="AN305" s="57">
        <f t="shared" si="904"/>
        <v>0</v>
      </c>
      <c r="AO305" s="60">
        <f>AO306</f>
        <v>0</v>
      </c>
      <c r="AP305" s="60">
        <f t="shared" ref="AP305:AQ306" si="942">AP306</f>
        <v>0</v>
      </c>
      <c r="AQ305" s="60">
        <f t="shared" si="942"/>
        <v>0</v>
      </c>
      <c r="AR305" s="57">
        <f t="shared" si="906"/>
        <v>0</v>
      </c>
      <c r="AS305" s="57">
        <f t="shared" si="907"/>
        <v>0</v>
      </c>
      <c r="AT305" s="57">
        <f t="shared" si="908"/>
        <v>0</v>
      </c>
      <c r="AU305" s="60">
        <f>AU306</f>
        <v>0</v>
      </c>
      <c r="AV305" s="60">
        <f t="shared" ref="AV305:AW306" si="943">AV306</f>
        <v>0</v>
      </c>
      <c r="AW305" s="60">
        <f t="shared" si="943"/>
        <v>0</v>
      </c>
      <c r="AX305" s="57">
        <f t="shared" si="910"/>
        <v>0</v>
      </c>
      <c r="AY305" s="57">
        <f t="shared" si="911"/>
        <v>0</v>
      </c>
      <c r="AZ305" s="57">
        <f t="shared" si="912"/>
        <v>0</v>
      </c>
    </row>
    <row r="306" spans="1:52" ht="26.4">
      <c r="A306" s="261"/>
      <c r="B306" s="234" t="s">
        <v>186</v>
      </c>
      <c r="C306" s="211" t="s">
        <v>9</v>
      </c>
      <c r="D306" s="211" t="s">
        <v>21</v>
      </c>
      <c r="E306" s="211" t="s">
        <v>100</v>
      </c>
      <c r="F306" s="211" t="s">
        <v>446</v>
      </c>
      <c r="G306" s="212" t="s">
        <v>32</v>
      </c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>
        <f>AC307</f>
        <v>50000</v>
      </c>
      <c r="AD306" s="60">
        <f t="shared" si="937"/>
        <v>0</v>
      </c>
      <c r="AE306" s="60">
        <f t="shared" si="937"/>
        <v>0</v>
      </c>
      <c r="AF306" s="57">
        <f t="shared" si="938"/>
        <v>50000</v>
      </c>
      <c r="AG306" s="57">
        <f t="shared" si="939"/>
        <v>0</v>
      </c>
      <c r="AH306" s="57">
        <f t="shared" si="940"/>
        <v>0</v>
      </c>
      <c r="AI306" s="60">
        <f>AI307</f>
        <v>-50000</v>
      </c>
      <c r="AJ306" s="60">
        <f t="shared" si="941"/>
        <v>0</v>
      </c>
      <c r="AK306" s="60">
        <f t="shared" si="941"/>
        <v>0</v>
      </c>
      <c r="AL306" s="57">
        <f t="shared" si="902"/>
        <v>0</v>
      </c>
      <c r="AM306" s="57">
        <f t="shared" si="903"/>
        <v>0</v>
      </c>
      <c r="AN306" s="57">
        <f t="shared" si="904"/>
        <v>0</v>
      </c>
      <c r="AO306" s="60">
        <f>AO307</f>
        <v>0</v>
      </c>
      <c r="AP306" s="60">
        <f t="shared" si="942"/>
        <v>0</v>
      </c>
      <c r="AQ306" s="60">
        <f t="shared" si="942"/>
        <v>0</v>
      </c>
      <c r="AR306" s="57">
        <f t="shared" si="906"/>
        <v>0</v>
      </c>
      <c r="AS306" s="57">
        <f t="shared" si="907"/>
        <v>0</v>
      </c>
      <c r="AT306" s="57">
        <f t="shared" si="908"/>
        <v>0</v>
      </c>
      <c r="AU306" s="60">
        <f>AU307</f>
        <v>0</v>
      </c>
      <c r="AV306" s="60">
        <f t="shared" si="943"/>
        <v>0</v>
      </c>
      <c r="AW306" s="60">
        <f t="shared" si="943"/>
        <v>0</v>
      </c>
      <c r="AX306" s="57">
        <f t="shared" si="910"/>
        <v>0</v>
      </c>
      <c r="AY306" s="57">
        <f t="shared" si="911"/>
        <v>0</v>
      </c>
      <c r="AZ306" s="57">
        <f t="shared" si="912"/>
        <v>0</v>
      </c>
    </row>
    <row r="307" spans="1:52" ht="26.4">
      <c r="A307" s="261"/>
      <c r="B307" s="235" t="s">
        <v>34</v>
      </c>
      <c r="C307" s="211" t="s">
        <v>9</v>
      </c>
      <c r="D307" s="211" t="s">
        <v>21</v>
      </c>
      <c r="E307" s="211" t="s">
        <v>100</v>
      </c>
      <c r="F307" s="211" t="s">
        <v>446</v>
      </c>
      <c r="G307" s="212" t="s">
        <v>33</v>
      </c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>
        <v>50000</v>
      </c>
      <c r="AD307" s="60"/>
      <c r="AE307" s="60"/>
      <c r="AF307" s="57">
        <f t="shared" si="938"/>
        <v>50000</v>
      </c>
      <c r="AG307" s="57">
        <f t="shared" si="939"/>
        <v>0</v>
      </c>
      <c r="AH307" s="57">
        <f t="shared" si="940"/>
        <v>0</v>
      </c>
      <c r="AI307" s="60">
        <v>-50000</v>
      </c>
      <c r="AJ307" s="60"/>
      <c r="AK307" s="60"/>
      <c r="AL307" s="57">
        <f t="shared" si="902"/>
        <v>0</v>
      </c>
      <c r="AM307" s="57">
        <f t="shared" si="903"/>
        <v>0</v>
      </c>
      <c r="AN307" s="57">
        <f t="shared" si="904"/>
        <v>0</v>
      </c>
      <c r="AO307" s="60"/>
      <c r="AP307" s="60"/>
      <c r="AQ307" s="60"/>
      <c r="AR307" s="57">
        <f t="shared" si="906"/>
        <v>0</v>
      </c>
      <c r="AS307" s="57">
        <f t="shared" si="907"/>
        <v>0</v>
      </c>
      <c r="AT307" s="57">
        <f t="shared" si="908"/>
        <v>0</v>
      </c>
      <c r="AU307" s="60"/>
      <c r="AV307" s="60"/>
      <c r="AW307" s="60"/>
      <c r="AX307" s="57">
        <f t="shared" si="910"/>
        <v>0</v>
      </c>
      <c r="AY307" s="57">
        <f t="shared" si="911"/>
        <v>0</v>
      </c>
      <c r="AZ307" s="57">
        <f t="shared" si="912"/>
        <v>0</v>
      </c>
    </row>
    <row r="308" spans="1:52">
      <c r="A308" s="261"/>
      <c r="B308" s="103" t="s">
        <v>225</v>
      </c>
      <c r="C308" s="5" t="s">
        <v>9</v>
      </c>
      <c r="D308" s="5" t="s">
        <v>21</v>
      </c>
      <c r="E308" s="5" t="s">
        <v>100</v>
      </c>
      <c r="F308" s="5" t="s">
        <v>119</v>
      </c>
      <c r="G308" s="17"/>
      <c r="H308" s="57">
        <f>H309</f>
        <v>50000</v>
      </c>
      <c r="I308" s="57">
        <f t="shared" ref="I308:M309" si="944">I309</f>
        <v>50000</v>
      </c>
      <c r="J308" s="57">
        <f t="shared" si="944"/>
        <v>50000</v>
      </c>
      <c r="K308" s="57">
        <f t="shared" si="944"/>
        <v>0</v>
      </c>
      <c r="L308" s="57">
        <f t="shared" si="944"/>
        <v>0</v>
      </c>
      <c r="M308" s="57">
        <f t="shared" si="944"/>
        <v>0</v>
      </c>
      <c r="N308" s="57">
        <f t="shared" si="934"/>
        <v>50000</v>
      </c>
      <c r="O308" s="57">
        <f t="shared" si="935"/>
        <v>50000</v>
      </c>
      <c r="P308" s="57">
        <f t="shared" si="936"/>
        <v>50000</v>
      </c>
      <c r="Q308" s="57">
        <f t="shared" ref="Q308:S309" si="945">Q309</f>
        <v>0</v>
      </c>
      <c r="R308" s="57">
        <f t="shared" si="945"/>
        <v>0</v>
      </c>
      <c r="S308" s="57">
        <f t="shared" si="945"/>
        <v>0</v>
      </c>
      <c r="T308" s="57">
        <f t="shared" si="890"/>
        <v>50000</v>
      </c>
      <c r="U308" s="57">
        <f t="shared" si="891"/>
        <v>50000</v>
      </c>
      <c r="V308" s="57">
        <f t="shared" si="892"/>
        <v>50000</v>
      </c>
      <c r="W308" s="57">
        <f t="shared" ref="W308:Y309" si="946">W309</f>
        <v>0</v>
      </c>
      <c r="X308" s="57">
        <f t="shared" si="946"/>
        <v>0</v>
      </c>
      <c r="Y308" s="57">
        <f t="shared" si="946"/>
        <v>0</v>
      </c>
      <c r="Z308" s="57">
        <f t="shared" si="894"/>
        <v>50000</v>
      </c>
      <c r="AA308" s="57">
        <f t="shared" si="895"/>
        <v>50000</v>
      </c>
      <c r="AB308" s="57">
        <f t="shared" si="896"/>
        <v>50000</v>
      </c>
      <c r="AC308" s="57">
        <f t="shared" ref="AC308:AE309" si="947">AC309</f>
        <v>0</v>
      </c>
      <c r="AD308" s="57">
        <f t="shared" si="947"/>
        <v>0</v>
      </c>
      <c r="AE308" s="57">
        <f t="shared" si="947"/>
        <v>0</v>
      </c>
      <c r="AF308" s="57">
        <f t="shared" si="898"/>
        <v>50000</v>
      </c>
      <c r="AG308" s="57">
        <f t="shared" si="899"/>
        <v>50000</v>
      </c>
      <c r="AH308" s="57">
        <f t="shared" si="900"/>
        <v>50000</v>
      </c>
      <c r="AI308" s="57">
        <f t="shared" ref="AI308:AK309" si="948">AI309</f>
        <v>0</v>
      </c>
      <c r="AJ308" s="57">
        <f t="shared" si="948"/>
        <v>0</v>
      </c>
      <c r="AK308" s="57">
        <f t="shared" si="948"/>
        <v>0</v>
      </c>
      <c r="AL308" s="57">
        <f t="shared" si="902"/>
        <v>50000</v>
      </c>
      <c r="AM308" s="57">
        <f t="shared" si="903"/>
        <v>50000</v>
      </c>
      <c r="AN308" s="57">
        <f t="shared" si="904"/>
        <v>50000</v>
      </c>
      <c r="AO308" s="57">
        <f t="shared" ref="AO308:AQ309" si="949">AO309</f>
        <v>0</v>
      </c>
      <c r="AP308" s="57">
        <f t="shared" si="949"/>
        <v>0</v>
      </c>
      <c r="AQ308" s="57">
        <f t="shared" si="949"/>
        <v>0</v>
      </c>
      <c r="AR308" s="57">
        <f t="shared" si="906"/>
        <v>50000</v>
      </c>
      <c r="AS308" s="57">
        <f t="shared" si="907"/>
        <v>50000</v>
      </c>
      <c r="AT308" s="57">
        <f t="shared" si="908"/>
        <v>50000</v>
      </c>
      <c r="AU308" s="57">
        <f t="shared" ref="AU308:AW309" si="950">AU309</f>
        <v>-15000</v>
      </c>
      <c r="AV308" s="57">
        <f t="shared" si="950"/>
        <v>0</v>
      </c>
      <c r="AW308" s="57">
        <f t="shared" si="950"/>
        <v>0</v>
      </c>
      <c r="AX308" s="57">
        <f t="shared" si="910"/>
        <v>35000</v>
      </c>
      <c r="AY308" s="57">
        <f t="shared" si="911"/>
        <v>50000</v>
      </c>
      <c r="AZ308" s="57">
        <f t="shared" si="912"/>
        <v>50000</v>
      </c>
    </row>
    <row r="309" spans="1:52" ht="26.4">
      <c r="A309" s="261"/>
      <c r="B309" s="82" t="s">
        <v>186</v>
      </c>
      <c r="C309" s="5" t="s">
        <v>9</v>
      </c>
      <c r="D309" s="5" t="s">
        <v>21</v>
      </c>
      <c r="E309" s="5" t="s">
        <v>100</v>
      </c>
      <c r="F309" s="5" t="s">
        <v>119</v>
      </c>
      <c r="G309" s="17" t="s">
        <v>32</v>
      </c>
      <c r="H309" s="57">
        <f>H310</f>
        <v>50000</v>
      </c>
      <c r="I309" s="57">
        <f t="shared" si="944"/>
        <v>50000</v>
      </c>
      <c r="J309" s="57">
        <f t="shared" si="944"/>
        <v>50000</v>
      </c>
      <c r="K309" s="57">
        <f t="shared" si="944"/>
        <v>0</v>
      </c>
      <c r="L309" s="57">
        <f t="shared" si="944"/>
        <v>0</v>
      </c>
      <c r="M309" s="57">
        <f t="shared" si="944"/>
        <v>0</v>
      </c>
      <c r="N309" s="57">
        <f t="shared" si="934"/>
        <v>50000</v>
      </c>
      <c r="O309" s="57">
        <f t="shared" si="935"/>
        <v>50000</v>
      </c>
      <c r="P309" s="57">
        <f t="shared" si="936"/>
        <v>50000</v>
      </c>
      <c r="Q309" s="57">
        <f t="shared" si="945"/>
        <v>0</v>
      </c>
      <c r="R309" s="57">
        <f t="shared" si="945"/>
        <v>0</v>
      </c>
      <c r="S309" s="57">
        <f t="shared" si="945"/>
        <v>0</v>
      </c>
      <c r="T309" s="57">
        <f t="shared" si="890"/>
        <v>50000</v>
      </c>
      <c r="U309" s="57">
        <f t="shared" si="891"/>
        <v>50000</v>
      </c>
      <c r="V309" s="57">
        <f t="shared" si="892"/>
        <v>50000</v>
      </c>
      <c r="W309" s="57">
        <f t="shared" si="946"/>
        <v>0</v>
      </c>
      <c r="X309" s="57">
        <f t="shared" si="946"/>
        <v>0</v>
      </c>
      <c r="Y309" s="57">
        <f t="shared" si="946"/>
        <v>0</v>
      </c>
      <c r="Z309" s="57">
        <f t="shared" si="894"/>
        <v>50000</v>
      </c>
      <c r="AA309" s="57">
        <f t="shared" si="895"/>
        <v>50000</v>
      </c>
      <c r="AB309" s="57">
        <f t="shared" si="896"/>
        <v>50000</v>
      </c>
      <c r="AC309" s="57">
        <f t="shared" si="947"/>
        <v>0</v>
      </c>
      <c r="AD309" s="57">
        <f t="shared" si="947"/>
        <v>0</v>
      </c>
      <c r="AE309" s="57">
        <f t="shared" si="947"/>
        <v>0</v>
      </c>
      <c r="AF309" s="57">
        <f t="shared" si="898"/>
        <v>50000</v>
      </c>
      <c r="AG309" s="57">
        <f t="shared" si="899"/>
        <v>50000</v>
      </c>
      <c r="AH309" s="57">
        <f t="shared" si="900"/>
        <v>50000</v>
      </c>
      <c r="AI309" s="57">
        <f t="shared" si="948"/>
        <v>0</v>
      </c>
      <c r="AJ309" s="57">
        <f t="shared" si="948"/>
        <v>0</v>
      </c>
      <c r="AK309" s="57">
        <f t="shared" si="948"/>
        <v>0</v>
      </c>
      <c r="AL309" s="57">
        <f t="shared" si="902"/>
        <v>50000</v>
      </c>
      <c r="AM309" s="57">
        <f t="shared" si="903"/>
        <v>50000</v>
      </c>
      <c r="AN309" s="57">
        <f t="shared" si="904"/>
        <v>50000</v>
      </c>
      <c r="AO309" s="57">
        <f t="shared" si="949"/>
        <v>0</v>
      </c>
      <c r="AP309" s="57">
        <f t="shared" si="949"/>
        <v>0</v>
      </c>
      <c r="AQ309" s="57">
        <f t="shared" si="949"/>
        <v>0</v>
      </c>
      <c r="AR309" s="57">
        <f t="shared" si="906"/>
        <v>50000</v>
      </c>
      <c r="AS309" s="57">
        <f t="shared" si="907"/>
        <v>50000</v>
      </c>
      <c r="AT309" s="57">
        <f t="shared" si="908"/>
        <v>50000</v>
      </c>
      <c r="AU309" s="57">
        <f t="shared" si="950"/>
        <v>-15000</v>
      </c>
      <c r="AV309" s="57">
        <f t="shared" si="950"/>
        <v>0</v>
      </c>
      <c r="AW309" s="57">
        <f t="shared" si="950"/>
        <v>0</v>
      </c>
      <c r="AX309" s="57">
        <f t="shared" si="910"/>
        <v>35000</v>
      </c>
      <c r="AY309" s="57">
        <f t="shared" si="911"/>
        <v>50000</v>
      </c>
      <c r="AZ309" s="57">
        <f t="shared" si="912"/>
        <v>50000</v>
      </c>
    </row>
    <row r="310" spans="1:52" ht="26.4">
      <c r="A310" s="261"/>
      <c r="B310" s="86" t="s">
        <v>34</v>
      </c>
      <c r="C310" s="5" t="s">
        <v>9</v>
      </c>
      <c r="D310" s="5" t="s">
        <v>21</v>
      </c>
      <c r="E310" s="5" t="s">
        <v>100</v>
      </c>
      <c r="F310" s="5" t="s">
        <v>119</v>
      </c>
      <c r="G310" s="17" t="s">
        <v>33</v>
      </c>
      <c r="H310" s="60">
        <v>50000</v>
      </c>
      <c r="I310" s="60">
        <v>50000</v>
      </c>
      <c r="J310" s="60">
        <v>50000</v>
      </c>
      <c r="K310" s="60"/>
      <c r="L310" s="60"/>
      <c r="M310" s="60"/>
      <c r="N310" s="60">
        <f t="shared" si="934"/>
        <v>50000</v>
      </c>
      <c r="O310" s="60">
        <f t="shared" si="935"/>
        <v>50000</v>
      </c>
      <c r="P310" s="60">
        <f t="shared" si="936"/>
        <v>50000</v>
      </c>
      <c r="Q310" s="60"/>
      <c r="R310" s="60"/>
      <c r="S310" s="60"/>
      <c r="T310" s="60">
        <f t="shared" si="890"/>
        <v>50000</v>
      </c>
      <c r="U310" s="60">
        <f t="shared" si="891"/>
        <v>50000</v>
      </c>
      <c r="V310" s="60">
        <f t="shared" si="892"/>
        <v>50000</v>
      </c>
      <c r="W310" s="60"/>
      <c r="X310" s="60"/>
      <c r="Y310" s="60"/>
      <c r="Z310" s="60">
        <f t="shared" si="894"/>
        <v>50000</v>
      </c>
      <c r="AA310" s="60">
        <f t="shared" si="895"/>
        <v>50000</v>
      </c>
      <c r="AB310" s="60">
        <f t="shared" si="896"/>
        <v>50000</v>
      </c>
      <c r="AC310" s="60"/>
      <c r="AD310" s="60"/>
      <c r="AE310" s="60"/>
      <c r="AF310" s="60">
        <f t="shared" si="898"/>
        <v>50000</v>
      </c>
      <c r="AG310" s="60">
        <f t="shared" si="899"/>
        <v>50000</v>
      </c>
      <c r="AH310" s="60">
        <f t="shared" si="900"/>
        <v>50000</v>
      </c>
      <c r="AI310" s="60"/>
      <c r="AJ310" s="60"/>
      <c r="AK310" s="60"/>
      <c r="AL310" s="60">
        <f t="shared" si="902"/>
        <v>50000</v>
      </c>
      <c r="AM310" s="60">
        <f t="shared" si="903"/>
        <v>50000</v>
      </c>
      <c r="AN310" s="60">
        <f t="shared" si="904"/>
        <v>50000</v>
      </c>
      <c r="AO310" s="60"/>
      <c r="AP310" s="60"/>
      <c r="AQ310" s="60"/>
      <c r="AR310" s="60">
        <f t="shared" si="906"/>
        <v>50000</v>
      </c>
      <c r="AS310" s="60">
        <f t="shared" si="907"/>
        <v>50000</v>
      </c>
      <c r="AT310" s="60">
        <f t="shared" si="908"/>
        <v>50000</v>
      </c>
      <c r="AU310" s="60">
        <v>-15000</v>
      </c>
      <c r="AV310" s="60"/>
      <c r="AW310" s="60"/>
      <c r="AX310" s="60">
        <f t="shared" si="910"/>
        <v>35000</v>
      </c>
      <c r="AY310" s="60">
        <f t="shared" si="911"/>
        <v>50000</v>
      </c>
      <c r="AZ310" s="60">
        <f t="shared" si="912"/>
        <v>50000</v>
      </c>
    </row>
    <row r="311" spans="1:52">
      <c r="A311" s="261"/>
      <c r="B311" s="71" t="s">
        <v>204</v>
      </c>
      <c r="C311" s="35" t="s">
        <v>9</v>
      </c>
      <c r="D311" s="35" t="s">
        <v>21</v>
      </c>
      <c r="E311" s="35" t="s">
        <v>100</v>
      </c>
      <c r="F311" s="100" t="s">
        <v>189</v>
      </c>
      <c r="G311" s="36"/>
      <c r="H311" s="61">
        <f>H312+H314</f>
        <v>450000</v>
      </c>
      <c r="I311" s="61">
        <f t="shared" ref="I311:J311" si="951">I312+I314</f>
        <v>0</v>
      </c>
      <c r="J311" s="61">
        <f t="shared" si="951"/>
        <v>0</v>
      </c>
      <c r="K311" s="61">
        <f t="shared" ref="K311:M311" si="952">K312+K314</f>
        <v>0</v>
      </c>
      <c r="L311" s="61">
        <f t="shared" si="952"/>
        <v>0</v>
      </c>
      <c r="M311" s="61">
        <f t="shared" si="952"/>
        <v>0</v>
      </c>
      <c r="N311" s="61">
        <f t="shared" si="934"/>
        <v>450000</v>
      </c>
      <c r="O311" s="61">
        <f t="shared" si="935"/>
        <v>0</v>
      </c>
      <c r="P311" s="61">
        <f t="shared" si="936"/>
        <v>0</v>
      </c>
      <c r="Q311" s="61">
        <f t="shared" ref="Q311:S311" si="953">Q312+Q314</f>
        <v>0</v>
      </c>
      <c r="R311" s="61">
        <f t="shared" si="953"/>
        <v>0</v>
      </c>
      <c r="S311" s="61">
        <f t="shared" si="953"/>
        <v>0</v>
      </c>
      <c r="T311" s="61">
        <f t="shared" si="890"/>
        <v>450000</v>
      </c>
      <c r="U311" s="61">
        <f t="shared" si="891"/>
        <v>0</v>
      </c>
      <c r="V311" s="61">
        <f t="shared" si="892"/>
        <v>0</v>
      </c>
      <c r="W311" s="61">
        <f t="shared" ref="W311:Y311" si="954">W312+W314</f>
        <v>0</v>
      </c>
      <c r="X311" s="61">
        <f t="shared" si="954"/>
        <v>0</v>
      </c>
      <c r="Y311" s="61">
        <f t="shared" si="954"/>
        <v>0</v>
      </c>
      <c r="Z311" s="61">
        <f t="shared" si="894"/>
        <v>450000</v>
      </c>
      <c r="AA311" s="61">
        <f t="shared" si="895"/>
        <v>0</v>
      </c>
      <c r="AB311" s="61">
        <f t="shared" si="896"/>
        <v>0</v>
      </c>
      <c r="AC311" s="61">
        <f t="shared" ref="AC311:AE311" si="955">AC312+AC314</f>
        <v>0</v>
      </c>
      <c r="AD311" s="61">
        <f t="shared" si="955"/>
        <v>0</v>
      </c>
      <c r="AE311" s="61">
        <f t="shared" si="955"/>
        <v>0</v>
      </c>
      <c r="AF311" s="61">
        <f t="shared" si="898"/>
        <v>450000</v>
      </c>
      <c r="AG311" s="61">
        <f t="shared" si="899"/>
        <v>0</v>
      </c>
      <c r="AH311" s="61">
        <f t="shared" si="900"/>
        <v>0</v>
      </c>
      <c r="AI311" s="61">
        <f t="shared" ref="AI311:AK311" si="956">AI312+AI314</f>
        <v>0</v>
      </c>
      <c r="AJ311" s="61">
        <f t="shared" si="956"/>
        <v>0</v>
      </c>
      <c r="AK311" s="61">
        <f t="shared" si="956"/>
        <v>0</v>
      </c>
      <c r="AL311" s="61">
        <f t="shared" si="902"/>
        <v>450000</v>
      </c>
      <c r="AM311" s="61">
        <f t="shared" si="903"/>
        <v>0</v>
      </c>
      <c r="AN311" s="61">
        <f t="shared" si="904"/>
        <v>0</v>
      </c>
      <c r="AO311" s="61">
        <f t="shared" ref="AO311:AQ311" si="957">AO312+AO314</f>
        <v>0</v>
      </c>
      <c r="AP311" s="61">
        <f t="shared" si="957"/>
        <v>0</v>
      </c>
      <c r="AQ311" s="61">
        <f t="shared" si="957"/>
        <v>0</v>
      </c>
      <c r="AR311" s="61">
        <f t="shared" si="906"/>
        <v>450000</v>
      </c>
      <c r="AS311" s="61">
        <f t="shared" si="907"/>
        <v>0</v>
      </c>
      <c r="AT311" s="61">
        <f t="shared" si="908"/>
        <v>0</v>
      </c>
      <c r="AU311" s="61">
        <f t="shared" ref="AU311:AW311" si="958">AU312+AU314</f>
        <v>0</v>
      </c>
      <c r="AV311" s="61">
        <f t="shared" si="958"/>
        <v>0</v>
      </c>
      <c r="AW311" s="61">
        <f t="shared" si="958"/>
        <v>0</v>
      </c>
      <c r="AX311" s="61">
        <f t="shared" si="910"/>
        <v>450000</v>
      </c>
      <c r="AY311" s="61">
        <f t="shared" si="911"/>
        <v>0</v>
      </c>
      <c r="AZ311" s="61">
        <f t="shared" si="912"/>
        <v>0</v>
      </c>
    </row>
    <row r="312" spans="1:52" ht="26.4">
      <c r="A312" s="261"/>
      <c r="B312" s="82" t="s">
        <v>186</v>
      </c>
      <c r="C312" s="35" t="s">
        <v>9</v>
      </c>
      <c r="D312" s="35" t="s">
        <v>21</v>
      </c>
      <c r="E312" s="35" t="s">
        <v>100</v>
      </c>
      <c r="F312" s="100" t="s">
        <v>189</v>
      </c>
      <c r="G312" s="36" t="s">
        <v>32</v>
      </c>
      <c r="H312" s="61">
        <f>H313</f>
        <v>220000</v>
      </c>
      <c r="I312" s="61">
        <f t="shared" ref="I312:M312" si="959">I313</f>
        <v>0</v>
      </c>
      <c r="J312" s="61">
        <f t="shared" si="959"/>
        <v>0</v>
      </c>
      <c r="K312" s="61">
        <f t="shared" si="959"/>
        <v>0</v>
      </c>
      <c r="L312" s="61">
        <f t="shared" si="959"/>
        <v>0</v>
      </c>
      <c r="M312" s="61">
        <f t="shared" si="959"/>
        <v>0</v>
      </c>
      <c r="N312" s="61">
        <f t="shared" si="934"/>
        <v>220000</v>
      </c>
      <c r="O312" s="61">
        <f t="shared" si="935"/>
        <v>0</v>
      </c>
      <c r="P312" s="61">
        <f t="shared" si="936"/>
        <v>0</v>
      </c>
      <c r="Q312" s="61">
        <f t="shared" ref="Q312:S312" si="960">Q313</f>
        <v>0</v>
      </c>
      <c r="R312" s="61">
        <f t="shared" si="960"/>
        <v>0</v>
      </c>
      <c r="S312" s="61">
        <f t="shared" si="960"/>
        <v>0</v>
      </c>
      <c r="T312" s="61">
        <f t="shared" si="890"/>
        <v>220000</v>
      </c>
      <c r="U312" s="61">
        <f t="shared" si="891"/>
        <v>0</v>
      </c>
      <c r="V312" s="61">
        <f t="shared" si="892"/>
        <v>0</v>
      </c>
      <c r="W312" s="61">
        <f t="shared" ref="W312:Y312" si="961">W313</f>
        <v>0</v>
      </c>
      <c r="X312" s="61">
        <f t="shared" si="961"/>
        <v>0</v>
      </c>
      <c r="Y312" s="61">
        <f t="shared" si="961"/>
        <v>0</v>
      </c>
      <c r="Z312" s="61">
        <f t="shared" si="894"/>
        <v>220000</v>
      </c>
      <c r="AA312" s="61">
        <f t="shared" si="895"/>
        <v>0</v>
      </c>
      <c r="AB312" s="61">
        <f t="shared" si="896"/>
        <v>0</v>
      </c>
      <c r="AC312" s="61">
        <f t="shared" ref="AC312:AE312" si="962">AC313</f>
        <v>0</v>
      </c>
      <c r="AD312" s="61">
        <f t="shared" si="962"/>
        <v>0</v>
      </c>
      <c r="AE312" s="61">
        <f t="shared" si="962"/>
        <v>0</v>
      </c>
      <c r="AF312" s="61">
        <f t="shared" si="898"/>
        <v>220000</v>
      </c>
      <c r="AG312" s="61">
        <f t="shared" si="899"/>
        <v>0</v>
      </c>
      <c r="AH312" s="61">
        <f t="shared" si="900"/>
        <v>0</v>
      </c>
      <c r="AI312" s="61">
        <f t="shared" ref="AI312:AK312" si="963">AI313</f>
        <v>0</v>
      </c>
      <c r="AJ312" s="61">
        <f t="shared" si="963"/>
        <v>0</v>
      </c>
      <c r="AK312" s="61">
        <f t="shared" si="963"/>
        <v>0</v>
      </c>
      <c r="AL312" s="61">
        <f t="shared" si="902"/>
        <v>220000</v>
      </c>
      <c r="AM312" s="61">
        <f t="shared" si="903"/>
        <v>0</v>
      </c>
      <c r="AN312" s="61">
        <f t="shared" si="904"/>
        <v>0</v>
      </c>
      <c r="AO312" s="61">
        <f t="shared" ref="AO312:AQ312" si="964">AO313</f>
        <v>0</v>
      </c>
      <c r="AP312" s="61">
        <f t="shared" si="964"/>
        <v>0</v>
      </c>
      <c r="AQ312" s="61">
        <f t="shared" si="964"/>
        <v>0</v>
      </c>
      <c r="AR312" s="61">
        <f t="shared" si="906"/>
        <v>220000</v>
      </c>
      <c r="AS312" s="61">
        <f t="shared" si="907"/>
        <v>0</v>
      </c>
      <c r="AT312" s="61">
        <f t="shared" si="908"/>
        <v>0</v>
      </c>
      <c r="AU312" s="61">
        <f t="shared" ref="AU312:AW312" si="965">AU313</f>
        <v>0</v>
      </c>
      <c r="AV312" s="61">
        <f t="shared" si="965"/>
        <v>0</v>
      </c>
      <c r="AW312" s="61">
        <f t="shared" si="965"/>
        <v>0</v>
      </c>
      <c r="AX312" s="61">
        <f t="shared" si="910"/>
        <v>220000</v>
      </c>
      <c r="AY312" s="61">
        <f t="shared" si="911"/>
        <v>0</v>
      </c>
      <c r="AZ312" s="61">
        <f t="shared" si="912"/>
        <v>0</v>
      </c>
    </row>
    <row r="313" spans="1:52" ht="26.4">
      <c r="A313" s="261"/>
      <c r="B313" s="86" t="s">
        <v>34</v>
      </c>
      <c r="C313" s="35" t="s">
        <v>9</v>
      </c>
      <c r="D313" s="35" t="s">
        <v>21</v>
      </c>
      <c r="E313" s="35" t="s">
        <v>100</v>
      </c>
      <c r="F313" s="100" t="s">
        <v>189</v>
      </c>
      <c r="G313" s="36" t="s">
        <v>33</v>
      </c>
      <c r="H313" s="60">
        <v>220000</v>
      </c>
      <c r="I313" s="60">
        <v>0</v>
      </c>
      <c r="J313" s="60">
        <v>0</v>
      </c>
      <c r="K313" s="60"/>
      <c r="L313" s="60"/>
      <c r="M313" s="60"/>
      <c r="N313" s="60">
        <f t="shared" si="934"/>
        <v>220000</v>
      </c>
      <c r="O313" s="60">
        <f t="shared" si="935"/>
        <v>0</v>
      </c>
      <c r="P313" s="60">
        <f t="shared" si="936"/>
        <v>0</v>
      </c>
      <c r="Q313" s="60"/>
      <c r="R313" s="60"/>
      <c r="S313" s="60"/>
      <c r="T313" s="60">
        <f t="shared" si="890"/>
        <v>220000</v>
      </c>
      <c r="U313" s="60">
        <f t="shared" si="891"/>
        <v>0</v>
      </c>
      <c r="V313" s="60">
        <f t="shared" si="892"/>
        <v>0</v>
      </c>
      <c r="W313" s="60"/>
      <c r="X313" s="60"/>
      <c r="Y313" s="60"/>
      <c r="Z313" s="60">
        <f t="shared" si="894"/>
        <v>220000</v>
      </c>
      <c r="AA313" s="60">
        <f t="shared" si="895"/>
        <v>0</v>
      </c>
      <c r="AB313" s="60">
        <f t="shared" si="896"/>
        <v>0</v>
      </c>
      <c r="AC313" s="60"/>
      <c r="AD313" s="60"/>
      <c r="AE313" s="60"/>
      <c r="AF313" s="60">
        <f t="shared" si="898"/>
        <v>220000</v>
      </c>
      <c r="AG313" s="60">
        <f t="shared" si="899"/>
        <v>0</v>
      </c>
      <c r="AH313" s="60">
        <f t="shared" si="900"/>
        <v>0</v>
      </c>
      <c r="AI313" s="60"/>
      <c r="AJ313" s="60"/>
      <c r="AK313" s="60"/>
      <c r="AL313" s="60">
        <f t="shared" si="902"/>
        <v>220000</v>
      </c>
      <c r="AM313" s="60">
        <f t="shared" si="903"/>
        <v>0</v>
      </c>
      <c r="AN313" s="60">
        <f t="shared" si="904"/>
        <v>0</v>
      </c>
      <c r="AO313" s="60"/>
      <c r="AP313" s="60"/>
      <c r="AQ313" s="60"/>
      <c r="AR313" s="60">
        <f t="shared" si="906"/>
        <v>220000</v>
      </c>
      <c r="AS313" s="60">
        <f t="shared" si="907"/>
        <v>0</v>
      </c>
      <c r="AT313" s="60">
        <f t="shared" si="908"/>
        <v>0</v>
      </c>
      <c r="AU313" s="60"/>
      <c r="AV313" s="60"/>
      <c r="AW313" s="60"/>
      <c r="AX313" s="60">
        <f t="shared" si="910"/>
        <v>220000</v>
      </c>
      <c r="AY313" s="60">
        <f t="shared" si="911"/>
        <v>0</v>
      </c>
      <c r="AZ313" s="60">
        <f t="shared" si="912"/>
        <v>0</v>
      </c>
    </row>
    <row r="314" spans="1:52">
      <c r="A314" s="261"/>
      <c r="B314" s="103" t="s">
        <v>35</v>
      </c>
      <c r="C314" s="35" t="s">
        <v>9</v>
      </c>
      <c r="D314" s="35" t="s">
        <v>21</v>
      </c>
      <c r="E314" s="35" t="s">
        <v>100</v>
      </c>
      <c r="F314" s="100" t="s">
        <v>189</v>
      </c>
      <c r="G314" s="36" t="s">
        <v>36</v>
      </c>
      <c r="H314" s="60">
        <f>H315</f>
        <v>230000</v>
      </c>
      <c r="I314" s="60">
        <f t="shared" ref="I314:M314" si="966">I315</f>
        <v>0</v>
      </c>
      <c r="J314" s="60">
        <f t="shared" si="966"/>
        <v>0</v>
      </c>
      <c r="K314" s="60">
        <f t="shared" si="966"/>
        <v>0</v>
      </c>
      <c r="L314" s="60">
        <f t="shared" si="966"/>
        <v>0</v>
      </c>
      <c r="M314" s="60">
        <f t="shared" si="966"/>
        <v>0</v>
      </c>
      <c r="N314" s="60">
        <f t="shared" si="934"/>
        <v>230000</v>
      </c>
      <c r="O314" s="60">
        <f t="shared" si="935"/>
        <v>0</v>
      </c>
      <c r="P314" s="60">
        <f t="shared" si="936"/>
        <v>0</v>
      </c>
      <c r="Q314" s="60">
        <f t="shared" ref="Q314:S314" si="967">Q315</f>
        <v>0</v>
      </c>
      <c r="R314" s="60">
        <f t="shared" si="967"/>
        <v>0</v>
      </c>
      <c r="S314" s="60">
        <f t="shared" si="967"/>
        <v>0</v>
      </c>
      <c r="T314" s="60">
        <f t="shared" si="890"/>
        <v>230000</v>
      </c>
      <c r="U314" s="60">
        <f t="shared" si="891"/>
        <v>0</v>
      </c>
      <c r="V314" s="60">
        <f t="shared" si="892"/>
        <v>0</v>
      </c>
      <c r="W314" s="60">
        <f t="shared" ref="W314:Y314" si="968">W315</f>
        <v>0</v>
      </c>
      <c r="X314" s="60">
        <f t="shared" si="968"/>
        <v>0</v>
      </c>
      <c r="Y314" s="60">
        <f t="shared" si="968"/>
        <v>0</v>
      </c>
      <c r="Z314" s="60">
        <f t="shared" si="894"/>
        <v>230000</v>
      </c>
      <c r="AA314" s="60">
        <f t="shared" si="895"/>
        <v>0</v>
      </c>
      <c r="AB314" s="60">
        <f t="shared" si="896"/>
        <v>0</v>
      </c>
      <c r="AC314" s="60">
        <f t="shared" ref="AC314:AE314" si="969">AC315</f>
        <v>0</v>
      </c>
      <c r="AD314" s="60">
        <f t="shared" si="969"/>
        <v>0</v>
      </c>
      <c r="AE314" s="60">
        <f t="shared" si="969"/>
        <v>0</v>
      </c>
      <c r="AF314" s="60">
        <f t="shared" si="898"/>
        <v>230000</v>
      </c>
      <c r="AG314" s="60">
        <f t="shared" si="899"/>
        <v>0</v>
      </c>
      <c r="AH314" s="60">
        <f t="shared" si="900"/>
        <v>0</v>
      </c>
      <c r="AI314" s="60">
        <f t="shared" ref="AI314:AK314" si="970">AI315</f>
        <v>0</v>
      </c>
      <c r="AJ314" s="60">
        <f t="shared" si="970"/>
        <v>0</v>
      </c>
      <c r="AK314" s="60">
        <f t="shared" si="970"/>
        <v>0</v>
      </c>
      <c r="AL314" s="60">
        <f t="shared" si="902"/>
        <v>230000</v>
      </c>
      <c r="AM314" s="60">
        <f t="shared" si="903"/>
        <v>0</v>
      </c>
      <c r="AN314" s="60">
        <f t="shared" si="904"/>
        <v>0</v>
      </c>
      <c r="AO314" s="60">
        <f t="shared" ref="AO314:AQ314" si="971">AO315</f>
        <v>0</v>
      </c>
      <c r="AP314" s="60">
        <f t="shared" si="971"/>
        <v>0</v>
      </c>
      <c r="AQ314" s="60">
        <f t="shared" si="971"/>
        <v>0</v>
      </c>
      <c r="AR314" s="60">
        <f t="shared" si="906"/>
        <v>230000</v>
      </c>
      <c r="AS314" s="60">
        <f t="shared" si="907"/>
        <v>0</v>
      </c>
      <c r="AT314" s="60">
        <f t="shared" si="908"/>
        <v>0</v>
      </c>
      <c r="AU314" s="60">
        <f t="shared" ref="AU314:AW314" si="972">AU315</f>
        <v>0</v>
      </c>
      <c r="AV314" s="60">
        <f t="shared" si="972"/>
        <v>0</v>
      </c>
      <c r="AW314" s="60">
        <f t="shared" si="972"/>
        <v>0</v>
      </c>
      <c r="AX314" s="60">
        <f t="shared" si="910"/>
        <v>230000</v>
      </c>
      <c r="AY314" s="60">
        <f t="shared" si="911"/>
        <v>0</v>
      </c>
      <c r="AZ314" s="60">
        <f t="shared" si="912"/>
        <v>0</v>
      </c>
    </row>
    <row r="315" spans="1:52">
      <c r="A315" s="261"/>
      <c r="B315" s="104" t="s">
        <v>161</v>
      </c>
      <c r="C315" s="35" t="s">
        <v>9</v>
      </c>
      <c r="D315" s="35" t="s">
        <v>21</v>
      </c>
      <c r="E315" s="35" t="s">
        <v>100</v>
      </c>
      <c r="F315" s="100" t="s">
        <v>189</v>
      </c>
      <c r="G315" s="36" t="s">
        <v>162</v>
      </c>
      <c r="H315" s="60">
        <v>230000</v>
      </c>
      <c r="I315" s="60">
        <v>0</v>
      </c>
      <c r="J315" s="60">
        <v>0</v>
      </c>
      <c r="K315" s="60"/>
      <c r="L315" s="60"/>
      <c r="M315" s="60"/>
      <c r="N315" s="60">
        <f t="shared" si="934"/>
        <v>230000</v>
      </c>
      <c r="O315" s="60">
        <f t="shared" si="935"/>
        <v>0</v>
      </c>
      <c r="P315" s="60">
        <f t="shared" si="936"/>
        <v>0</v>
      </c>
      <c r="Q315" s="60"/>
      <c r="R315" s="60"/>
      <c r="S315" s="60"/>
      <c r="T315" s="60">
        <f t="shared" si="890"/>
        <v>230000</v>
      </c>
      <c r="U315" s="60">
        <f t="shared" si="891"/>
        <v>0</v>
      </c>
      <c r="V315" s="60">
        <f t="shared" si="892"/>
        <v>0</v>
      </c>
      <c r="W315" s="60"/>
      <c r="X315" s="60"/>
      <c r="Y315" s="60"/>
      <c r="Z315" s="60">
        <f t="shared" si="894"/>
        <v>230000</v>
      </c>
      <c r="AA315" s="60">
        <f t="shared" si="895"/>
        <v>0</v>
      </c>
      <c r="AB315" s="60">
        <f t="shared" si="896"/>
        <v>0</v>
      </c>
      <c r="AC315" s="60"/>
      <c r="AD315" s="60"/>
      <c r="AE315" s="60"/>
      <c r="AF315" s="60">
        <f t="shared" si="898"/>
        <v>230000</v>
      </c>
      <c r="AG315" s="60">
        <f t="shared" si="899"/>
        <v>0</v>
      </c>
      <c r="AH315" s="60">
        <f t="shared" si="900"/>
        <v>0</v>
      </c>
      <c r="AI315" s="60"/>
      <c r="AJ315" s="60"/>
      <c r="AK315" s="60"/>
      <c r="AL315" s="60">
        <f t="shared" si="902"/>
        <v>230000</v>
      </c>
      <c r="AM315" s="60">
        <f t="shared" si="903"/>
        <v>0</v>
      </c>
      <c r="AN315" s="60">
        <f t="shared" si="904"/>
        <v>0</v>
      </c>
      <c r="AO315" s="60"/>
      <c r="AP315" s="60"/>
      <c r="AQ315" s="60"/>
      <c r="AR315" s="60">
        <f t="shared" si="906"/>
        <v>230000</v>
      </c>
      <c r="AS315" s="60">
        <f t="shared" si="907"/>
        <v>0</v>
      </c>
      <c r="AT315" s="60">
        <f t="shared" si="908"/>
        <v>0</v>
      </c>
      <c r="AU315" s="60"/>
      <c r="AV315" s="60"/>
      <c r="AW315" s="60"/>
      <c r="AX315" s="60">
        <f t="shared" si="910"/>
        <v>230000</v>
      </c>
      <c r="AY315" s="60">
        <f t="shared" si="911"/>
        <v>0</v>
      </c>
      <c r="AZ315" s="60">
        <f t="shared" si="912"/>
        <v>0</v>
      </c>
    </row>
    <row r="316" spans="1:52">
      <c r="A316" s="261"/>
      <c r="B316" s="104" t="s">
        <v>170</v>
      </c>
      <c r="C316" s="46" t="s">
        <v>9</v>
      </c>
      <c r="D316" s="46" t="s">
        <v>21</v>
      </c>
      <c r="E316" s="46" t="s">
        <v>100</v>
      </c>
      <c r="F316" s="100" t="s">
        <v>169</v>
      </c>
      <c r="G316" s="36"/>
      <c r="H316" s="60"/>
      <c r="I316" s="60"/>
      <c r="J316" s="60"/>
      <c r="K316" s="60"/>
      <c r="L316" s="60"/>
      <c r="M316" s="60"/>
      <c r="N316" s="60"/>
      <c r="O316" s="60"/>
      <c r="P316" s="60"/>
      <c r="Q316" s="60">
        <f>Q317</f>
        <v>200000</v>
      </c>
      <c r="R316" s="60">
        <f t="shared" ref="R316:S317" si="973">R317</f>
        <v>0</v>
      </c>
      <c r="S316" s="60">
        <f t="shared" si="973"/>
        <v>0</v>
      </c>
      <c r="T316" s="60">
        <f t="shared" ref="T316:T318" si="974">N316+Q316</f>
        <v>200000</v>
      </c>
      <c r="U316" s="60">
        <f t="shared" ref="U316:U318" si="975">O316+R316</f>
        <v>0</v>
      </c>
      <c r="V316" s="60">
        <f t="shared" ref="V316:V318" si="976">P316+S316</f>
        <v>0</v>
      </c>
      <c r="W316" s="60">
        <f>W317</f>
        <v>0</v>
      </c>
      <c r="X316" s="60">
        <f t="shared" ref="X316:Y317" si="977">X317</f>
        <v>0</v>
      </c>
      <c r="Y316" s="60">
        <f t="shared" si="977"/>
        <v>0</v>
      </c>
      <c r="Z316" s="60">
        <f t="shared" si="894"/>
        <v>200000</v>
      </c>
      <c r="AA316" s="60">
        <f t="shared" si="895"/>
        <v>0</v>
      </c>
      <c r="AB316" s="60">
        <f t="shared" si="896"/>
        <v>0</v>
      </c>
      <c r="AC316" s="60">
        <f>AC317</f>
        <v>0</v>
      </c>
      <c r="AD316" s="60">
        <f t="shared" ref="AD316:AE317" si="978">AD317</f>
        <v>0</v>
      </c>
      <c r="AE316" s="60">
        <f t="shared" si="978"/>
        <v>0</v>
      </c>
      <c r="AF316" s="60">
        <f t="shared" si="898"/>
        <v>200000</v>
      </c>
      <c r="AG316" s="60">
        <f t="shared" si="899"/>
        <v>0</v>
      </c>
      <c r="AH316" s="60">
        <f t="shared" si="900"/>
        <v>0</v>
      </c>
      <c r="AI316" s="60">
        <f>AI317</f>
        <v>0</v>
      </c>
      <c r="AJ316" s="60">
        <f t="shared" ref="AJ316:AK317" si="979">AJ317</f>
        <v>0</v>
      </c>
      <c r="AK316" s="60">
        <f t="shared" si="979"/>
        <v>0</v>
      </c>
      <c r="AL316" s="60">
        <f t="shared" si="902"/>
        <v>200000</v>
      </c>
      <c r="AM316" s="60">
        <f t="shared" si="903"/>
        <v>0</v>
      </c>
      <c r="AN316" s="60">
        <f t="shared" si="904"/>
        <v>0</v>
      </c>
      <c r="AO316" s="60">
        <f>AO317</f>
        <v>0</v>
      </c>
      <c r="AP316" s="60">
        <f t="shared" ref="AP316:AQ317" si="980">AP317</f>
        <v>0</v>
      </c>
      <c r="AQ316" s="60">
        <f t="shared" si="980"/>
        <v>0</v>
      </c>
      <c r="AR316" s="60">
        <f t="shared" si="906"/>
        <v>200000</v>
      </c>
      <c r="AS316" s="60">
        <f t="shared" si="907"/>
        <v>0</v>
      </c>
      <c r="AT316" s="60">
        <f t="shared" si="908"/>
        <v>0</v>
      </c>
      <c r="AU316" s="60">
        <f>AU317</f>
        <v>0</v>
      </c>
      <c r="AV316" s="60">
        <f t="shared" ref="AV316:AW317" si="981">AV317</f>
        <v>0</v>
      </c>
      <c r="AW316" s="60">
        <f t="shared" si="981"/>
        <v>0</v>
      </c>
      <c r="AX316" s="60">
        <f t="shared" si="910"/>
        <v>200000</v>
      </c>
      <c r="AY316" s="60">
        <f t="shared" si="911"/>
        <v>0</v>
      </c>
      <c r="AZ316" s="60">
        <f t="shared" si="912"/>
        <v>0</v>
      </c>
    </row>
    <row r="317" spans="1:52" ht="26.4">
      <c r="A317" s="261"/>
      <c r="B317" s="104" t="s">
        <v>186</v>
      </c>
      <c r="C317" s="46" t="s">
        <v>9</v>
      </c>
      <c r="D317" s="46" t="s">
        <v>21</v>
      </c>
      <c r="E317" s="46" t="s">
        <v>100</v>
      </c>
      <c r="F317" s="100" t="s">
        <v>169</v>
      </c>
      <c r="G317" s="36" t="s">
        <v>32</v>
      </c>
      <c r="H317" s="60"/>
      <c r="I317" s="60"/>
      <c r="J317" s="60"/>
      <c r="K317" s="60"/>
      <c r="L317" s="60"/>
      <c r="M317" s="60"/>
      <c r="N317" s="60"/>
      <c r="O317" s="60"/>
      <c r="P317" s="60"/>
      <c r="Q317" s="60">
        <f>Q318</f>
        <v>200000</v>
      </c>
      <c r="R317" s="60">
        <f t="shared" si="973"/>
        <v>0</v>
      </c>
      <c r="S317" s="60">
        <f t="shared" si="973"/>
        <v>0</v>
      </c>
      <c r="T317" s="60">
        <f t="shared" si="974"/>
        <v>200000</v>
      </c>
      <c r="U317" s="60">
        <f t="shared" si="975"/>
        <v>0</v>
      </c>
      <c r="V317" s="60">
        <f t="shared" si="976"/>
        <v>0</v>
      </c>
      <c r="W317" s="60">
        <f>W318</f>
        <v>0</v>
      </c>
      <c r="X317" s="60">
        <f t="shared" si="977"/>
        <v>0</v>
      </c>
      <c r="Y317" s="60">
        <f t="shared" si="977"/>
        <v>0</v>
      </c>
      <c r="Z317" s="60">
        <f t="shared" si="894"/>
        <v>200000</v>
      </c>
      <c r="AA317" s="60">
        <f t="shared" si="895"/>
        <v>0</v>
      </c>
      <c r="AB317" s="60">
        <f t="shared" si="896"/>
        <v>0</v>
      </c>
      <c r="AC317" s="60">
        <f>AC318</f>
        <v>0</v>
      </c>
      <c r="AD317" s="60">
        <f t="shared" si="978"/>
        <v>0</v>
      </c>
      <c r="AE317" s="60">
        <f t="shared" si="978"/>
        <v>0</v>
      </c>
      <c r="AF317" s="60">
        <f t="shared" si="898"/>
        <v>200000</v>
      </c>
      <c r="AG317" s="60">
        <f t="shared" si="899"/>
        <v>0</v>
      </c>
      <c r="AH317" s="60">
        <f t="shared" si="900"/>
        <v>0</v>
      </c>
      <c r="AI317" s="60">
        <f>AI318</f>
        <v>0</v>
      </c>
      <c r="AJ317" s="60">
        <f t="shared" si="979"/>
        <v>0</v>
      </c>
      <c r="AK317" s="60">
        <f t="shared" si="979"/>
        <v>0</v>
      </c>
      <c r="AL317" s="60">
        <f t="shared" si="902"/>
        <v>200000</v>
      </c>
      <c r="AM317" s="60">
        <f t="shared" si="903"/>
        <v>0</v>
      </c>
      <c r="AN317" s="60">
        <f t="shared" si="904"/>
        <v>0</v>
      </c>
      <c r="AO317" s="60">
        <f>AO318</f>
        <v>0</v>
      </c>
      <c r="AP317" s="60">
        <f t="shared" si="980"/>
        <v>0</v>
      </c>
      <c r="AQ317" s="60">
        <f t="shared" si="980"/>
        <v>0</v>
      </c>
      <c r="AR317" s="60">
        <f t="shared" si="906"/>
        <v>200000</v>
      </c>
      <c r="AS317" s="60">
        <f t="shared" si="907"/>
        <v>0</v>
      </c>
      <c r="AT317" s="60">
        <f t="shared" si="908"/>
        <v>0</v>
      </c>
      <c r="AU317" s="60">
        <f>AU318</f>
        <v>0</v>
      </c>
      <c r="AV317" s="60">
        <f t="shared" si="981"/>
        <v>0</v>
      </c>
      <c r="AW317" s="60">
        <f t="shared" si="981"/>
        <v>0</v>
      </c>
      <c r="AX317" s="60">
        <f t="shared" si="910"/>
        <v>200000</v>
      </c>
      <c r="AY317" s="60">
        <f t="shared" si="911"/>
        <v>0</v>
      </c>
      <c r="AZ317" s="60">
        <f t="shared" si="912"/>
        <v>0</v>
      </c>
    </row>
    <row r="318" spans="1:52" ht="26.4">
      <c r="A318" s="261"/>
      <c r="B318" s="104" t="s">
        <v>34</v>
      </c>
      <c r="C318" s="46" t="s">
        <v>9</v>
      </c>
      <c r="D318" s="46" t="s">
        <v>21</v>
      </c>
      <c r="E318" s="46" t="s">
        <v>100</v>
      </c>
      <c r="F318" s="100" t="s">
        <v>169</v>
      </c>
      <c r="G318" s="36" t="s">
        <v>33</v>
      </c>
      <c r="H318" s="60"/>
      <c r="I318" s="60"/>
      <c r="J318" s="60"/>
      <c r="K318" s="60"/>
      <c r="L318" s="60"/>
      <c r="M318" s="60"/>
      <c r="N318" s="60"/>
      <c r="O318" s="60"/>
      <c r="P318" s="60"/>
      <c r="Q318" s="60">
        <v>200000</v>
      </c>
      <c r="R318" s="60"/>
      <c r="S318" s="60"/>
      <c r="T318" s="60">
        <f t="shared" si="974"/>
        <v>200000</v>
      </c>
      <c r="U318" s="60">
        <f t="shared" si="975"/>
        <v>0</v>
      </c>
      <c r="V318" s="60">
        <f t="shared" si="976"/>
        <v>0</v>
      </c>
      <c r="W318" s="60"/>
      <c r="X318" s="60"/>
      <c r="Y318" s="60"/>
      <c r="Z318" s="60">
        <f t="shared" si="894"/>
        <v>200000</v>
      </c>
      <c r="AA318" s="60">
        <f t="shared" si="895"/>
        <v>0</v>
      </c>
      <c r="AB318" s="60">
        <f t="shared" si="896"/>
        <v>0</v>
      </c>
      <c r="AC318" s="60"/>
      <c r="AD318" s="60"/>
      <c r="AE318" s="60"/>
      <c r="AF318" s="60">
        <f t="shared" si="898"/>
        <v>200000</v>
      </c>
      <c r="AG318" s="60">
        <f t="shared" si="899"/>
        <v>0</v>
      </c>
      <c r="AH318" s="60">
        <f t="shared" si="900"/>
        <v>0</v>
      </c>
      <c r="AI318" s="60"/>
      <c r="AJ318" s="60"/>
      <c r="AK318" s="60"/>
      <c r="AL318" s="60">
        <f t="shared" si="902"/>
        <v>200000</v>
      </c>
      <c r="AM318" s="60">
        <f t="shared" si="903"/>
        <v>0</v>
      </c>
      <c r="AN318" s="60">
        <f t="shared" si="904"/>
        <v>0</v>
      </c>
      <c r="AO318" s="60"/>
      <c r="AP318" s="60"/>
      <c r="AQ318" s="60"/>
      <c r="AR318" s="60">
        <f t="shared" si="906"/>
        <v>200000</v>
      </c>
      <c r="AS318" s="60">
        <f t="shared" si="907"/>
        <v>0</v>
      </c>
      <c r="AT318" s="60">
        <f t="shared" si="908"/>
        <v>0</v>
      </c>
      <c r="AU318" s="60"/>
      <c r="AV318" s="60"/>
      <c r="AW318" s="60"/>
      <c r="AX318" s="60">
        <f t="shared" si="910"/>
        <v>200000</v>
      </c>
      <c r="AY318" s="60">
        <f t="shared" si="911"/>
        <v>0</v>
      </c>
      <c r="AZ318" s="60">
        <f t="shared" si="912"/>
        <v>0</v>
      </c>
    </row>
    <row r="319" spans="1:52" ht="26.4">
      <c r="A319" s="261"/>
      <c r="B319" s="103" t="s">
        <v>31</v>
      </c>
      <c r="C319" s="5" t="s">
        <v>9</v>
      </c>
      <c r="D319" s="5" t="s">
        <v>21</v>
      </c>
      <c r="E319" s="5" t="s">
        <v>100</v>
      </c>
      <c r="F319" s="35" t="s">
        <v>227</v>
      </c>
      <c r="G319" s="17"/>
      <c r="H319" s="57">
        <f>H320</f>
        <v>905128.21</v>
      </c>
      <c r="I319" s="57">
        <f t="shared" ref="I319:M320" si="982">I320</f>
        <v>830928.21</v>
      </c>
      <c r="J319" s="57">
        <f t="shared" si="982"/>
        <v>830928.21</v>
      </c>
      <c r="K319" s="57">
        <f t="shared" si="982"/>
        <v>0</v>
      </c>
      <c r="L319" s="57">
        <f t="shared" si="982"/>
        <v>0</v>
      </c>
      <c r="M319" s="57">
        <f t="shared" si="982"/>
        <v>0</v>
      </c>
      <c r="N319" s="57">
        <f t="shared" si="934"/>
        <v>905128.21</v>
      </c>
      <c r="O319" s="57">
        <f t="shared" si="935"/>
        <v>830928.21</v>
      </c>
      <c r="P319" s="57">
        <f t="shared" si="936"/>
        <v>830928.21</v>
      </c>
      <c r="Q319" s="57">
        <f t="shared" ref="Q319:S320" si="983">Q320</f>
        <v>0</v>
      </c>
      <c r="R319" s="57">
        <f t="shared" si="983"/>
        <v>0</v>
      </c>
      <c r="S319" s="57">
        <f t="shared" si="983"/>
        <v>0</v>
      </c>
      <c r="T319" s="57">
        <f t="shared" si="890"/>
        <v>905128.21</v>
      </c>
      <c r="U319" s="57">
        <f t="shared" si="891"/>
        <v>830928.21</v>
      </c>
      <c r="V319" s="57">
        <f t="shared" si="892"/>
        <v>830928.21</v>
      </c>
      <c r="W319" s="57">
        <f t="shared" ref="W319:Y320" si="984">W320</f>
        <v>0</v>
      </c>
      <c r="X319" s="57">
        <f t="shared" si="984"/>
        <v>0</v>
      </c>
      <c r="Y319" s="57">
        <f t="shared" si="984"/>
        <v>0</v>
      </c>
      <c r="Z319" s="57">
        <f t="shared" si="894"/>
        <v>905128.21</v>
      </c>
      <c r="AA319" s="57">
        <f t="shared" si="895"/>
        <v>830928.21</v>
      </c>
      <c r="AB319" s="57">
        <f t="shared" si="896"/>
        <v>830928.21</v>
      </c>
      <c r="AC319" s="57">
        <f t="shared" ref="AC319:AE320" si="985">AC320</f>
        <v>0</v>
      </c>
      <c r="AD319" s="57">
        <f t="shared" si="985"/>
        <v>0</v>
      </c>
      <c r="AE319" s="57">
        <f t="shared" si="985"/>
        <v>0</v>
      </c>
      <c r="AF319" s="57">
        <f t="shared" si="898"/>
        <v>905128.21</v>
      </c>
      <c r="AG319" s="57">
        <f t="shared" si="899"/>
        <v>830928.21</v>
      </c>
      <c r="AH319" s="57">
        <f t="shared" si="900"/>
        <v>830928.21</v>
      </c>
      <c r="AI319" s="57">
        <f t="shared" ref="AI319:AK320" si="986">AI320</f>
        <v>0</v>
      </c>
      <c r="AJ319" s="57">
        <f t="shared" si="986"/>
        <v>0</v>
      </c>
      <c r="AK319" s="57">
        <f t="shared" si="986"/>
        <v>0</v>
      </c>
      <c r="AL319" s="57">
        <f t="shared" si="902"/>
        <v>905128.21</v>
      </c>
      <c r="AM319" s="57">
        <f t="shared" si="903"/>
        <v>830928.21</v>
      </c>
      <c r="AN319" s="57">
        <f t="shared" si="904"/>
        <v>830928.21</v>
      </c>
      <c r="AO319" s="57">
        <f t="shared" ref="AO319:AQ320" si="987">AO320</f>
        <v>0</v>
      </c>
      <c r="AP319" s="57">
        <f t="shared" si="987"/>
        <v>0</v>
      </c>
      <c r="AQ319" s="57">
        <f t="shared" si="987"/>
        <v>0</v>
      </c>
      <c r="AR319" s="57">
        <f t="shared" si="906"/>
        <v>905128.21</v>
      </c>
      <c r="AS319" s="57">
        <f t="shared" si="907"/>
        <v>830928.21</v>
      </c>
      <c r="AT319" s="57">
        <f t="shared" si="908"/>
        <v>830928.21</v>
      </c>
      <c r="AU319" s="57">
        <f t="shared" ref="AU319:AW320" si="988">AU320</f>
        <v>0</v>
      </c>
      <c r="AV319" s="57">
        <f t="shared" si="988"/>
        <v>0</v>
      </c>
      <c r="AW319" s="57">
        <f t="shared" si="988"/>
        <v>0</v>
      </c>
      <c r="AX319" s="57">
        <f t="shared" si="910"/>
        <v>905128.21</v>
      </c>
      <c r="AY319" s="57">
        <f t="shared" si="911"/>
        <v>830928.21</v>
      </c>
      <c r="AZ319" s="57">
        <f t="shared" si="912"/>
        <v>830928.21</v>
      </c>
    </row>
    <row r="320" spans="1:52">
      <c r="A320" s="261"/>
      <c r="B320" s="164" t="s">
        <v>47</v>
      </c>
      <c r="C320" s="5" t="s">
        <v>9</v>
      </c>
      <c r="D320" s="5" t="s">
        <v>21</v>
      </c>
      <c r="E320" s="5" t="s">
        <v>100</v>
      </c>
      <c r="F320" s="35" t="s">
        <v>227</v>
      </c>
      <c r="G320" s="17" t="s">
        <v>45</v>
      </c>
      <c r="H320" s="57">
        <f>H321</f>
        <v>905128.21</v>
      </c>
      <c r="I320" s="57">
        <f t="shared" si="982"/>
        <v>830928.21</v>
      </c>
      <c r="J320" s="57">
        <f t="shared" si="982"/>
        <v>830928.21</v>
      </c>
      <c r="K320" s="57">
        <f t="shared" si="982"/>
        <v>0</v>
      </c>
      <c r="L320" s="57">
        <f t="shared" si="982"/>
        <v>0</v>
      </c>
      <c r="M320" s="57">
        <f t="shared" si="982"/>
        <v>0</v>
      </c>
      <c r="N320" s="57">
        <f t="shared" si="934"/>
        <v>905128.21</v>
      </c>
      <c r="O320" s="57">
        <f t="shared" si="935"/>
        <v>830928.21</v>
      </c>
      <c r="P320" s="57">
        <f t="shared" si="936"/>
        <v>830928.21</v>
      </c>
      <c r="Q320" s="57">
        <f t="shared" si="983"/>
        <v>0</v>
      </c>
      <c r="R320" s="57">
        <f t="shared" si="983"/>
        <v>0</v>
      </c>
      <c r="S320" s="57">
        <f t="shared" si="983"/>
        <v>0</v>
      </c>
      <c r="T320" s="57">
        <f t="shared" si="890"/>
        <v>905128.21</v>
      </c>
      <c r="U320" s="57">
        <f t="shared" si="891"/>
        <v>830928.21</v>
      </c>
      <c r="V320" s="57">
        <f t="shared" si="892"/>
        <v>830928.21</v>
      </c>
      <c r="W320" s="57">
        <f t="shared" si="984"/>
        <v>0</v>
      </c>
      <c r="X320" s="57">
        <f t="shared" si="984"/>
        <v>0</v>
      </c>
      <c r="Y320" s="57">
        <f t="shared" si="984"/>
        <v>0</v>
      </c>
      <c r="Z320" s="57">
        <f t="shared" si="894"/>
        <v>905128.21</v>
      </c>
      <c r="AA320" s="57">
        <f t="shared" si="895"/>
        <v>830928.21</v>
      </c>
      <c r="AB320" s="57">
        <f t="shared" si="896"/>
        <v>830928.21</v>
      </c>
      <c r="AC320" s="57">
        <f t="shared" si="985"/>
        <v>0</v>
      </c>
      <c r="AD320" s="57">
        <f t="shared" si="985"/>
        <v>0</v>
      </c>
      <c r="AE320" s="57">
        <f t="shared" si="985"/>
        <v>0</v>
      </c>
      <c r="AF320" s="57">
        <f t="shared" si="898"/>
        <v>905128.21</v>
      </c>
      <c r="AG320" s="57">
        <f t="shared" si="899"/>
        <v>830928.21</v>
      </c>
      <c r="AH320" s="57">
        <f t="shared" si="900"/>
        <v>830928.21</v>
      </c>
      <c r="AI320" s="57">
        <f t="shared" si="986"/>
        <v>0</v>
      </c>
      <c r="AJ320" s="57">
        <f t="shared" si="986"/>
        <v>0</v>
      </c>
      <c r="AK320" s="57">
        <f t="shared" si="986"/>
        <v>0</v>
      </c>
      <c r="AL320" s="57">
        <f t="shared" si="902"/>
        <v>905128.21</v>
      </c>
      <c r="AM320" s="57">
        <f t="shared" si="903"/>
        <v>830928.21</v>
      </c>
      <c r="AN320" s="57">
        <f t="shared" si="904"/>
        <v>830928.21</v>
      </c>
      <c r="AO320" s="57">
        <f t="shared" si="987"/>
        <v>0</v>
      </c>
      <c r="AP320" s="57">
        <f t="shared" si="987"/>
        <v>0</v>
      </c>
      <c r="AQ320" s="57">
        <f t="shared" si="987"/>
        <v>0</v>
      </c>
      <c r="AR320" s="57">
        <f t="shared" si="906"/>
        <v>905128.21</v>
      </c>
      <c r="AS320" s="57">
        <f t="shared" si="907"/>
        <v>830928.21</v>
      </c>
      <c r="AT320" s="57">
        <f t="shared" si="908"/>
        <v>830928.21</v>
      </c>
      <c r="AU320" s="57">
        <f t="shared" si="988"/>
        <v>0</v>
      </c>
      <c r="AV320" s="57">
        <f t="shared" si="988"/>
        <v>0</v>
      </c>
      <c r="AW320" s="57">
        <f t="shared" si="988"/>
        <v>0</v>
      </c>
      <c r="AX320" s="57">
        <f t="shared" si="910"/>
        <v>905128.21</v>
      </c>
      <c r="AY320" s="57">
        <f t="shared" si="911"/>
        <v>830928.21</v>
      </c>
      <c r="AZ320" s="57">
        <f t="shared" si="912"/>
        <v>830928.21</v>
      </c>
    </row>
    <row r="321" spans="1:52" ht="26.4">
      <c r="A321" s="261"/>
      <c r="B321" s="165" t="s">
        <v>48</v>
      </c>
      <c r="C321" s="5" t="s">
        <v>9</v>
      </c>
      <c r="D321" s="5" t="s">
        <v>21</v>
      </c>
      <c r="E321" s="5" t="s">
        <v>100</v>
      </c>
      <c r="F321" s="35" t="s">
        <v>227</v>
      </c>
      <c r="G321" s="17" t="s">
        <v>46</v>
      </c>
      <c r="H321" s="60">
        <v>905128.21</v>
      </c>
      <c r="I321" s="60">
        <v>830928.21</v>
      </c>
      <c r="J321" s="60">
        <v>830928.21</v>
      </c>
      <c r="K321" s="60"/>
      <c r="L321" s="60"/>
      <c r="M321" s="60"/>
      <c r="N321" s="60">
        <f t="shared" si="934"/>
        <v>905128.21</v>
      </c>
      <c r="O321" s="60">
        <f t="shared" si="935"/>
        <v>830928.21</v>
      </c>
      <c r="P321" s="60">
        <f t="shared" si="936"/>
        <v>830928.21</v>
      </c>
      <c r="Q321" s="60"/>
      <c r="R321" s="60"/>
      <c r="S321" s="60"/>
      <c r="T321" s="60">
        <f t="shared" si="890"/>
        <v>905128.21</v>
      </c>
      <c r="U321" s="60">
        <f t="shared" si="891"/>
        <v>830928.21</v>
      </c>
      <c r="V321" s="60">
        <f t="shared" si="892"/>
        <v>830928.21</v>
      </c>
      <c r="W321" s="60"/>
      <c r="X321" s="60"/>
      <c r="Y321" s="60"/>
      <c r="Z321" s="60">
        <f t="shared" si="894"/>
        <v>905128.21</v>
      </c>
      <c r="AA321" s="60">
        <f t="shared" si="895"/>
        <v>830928.21</v>
      </c>
      <c r="AB321" s="60">
        <f t="shared" si="896"/>
        <v>830928.21</v>
      </c>
      <c r="AC321" s="60"/>
      <c r="AD321" s="60"/>
      <c r="AE321" s="60"/>
      <c r="AF321" s="60">
        <f t="shared" si="898"/>
        <v>905128.21</v>
      </c>
      <c r="AG321" s="60">
        <f t="shared" si="899"/>
        <v>830928.21</v>
      </c>
      <c r="AH321" s="60">
        <f t="shared" si="900"/>
        <v>830928.21</v>
      </c>
      <c r="AI321" s="60"/>
      <c r="AJ321" s="60"/>
      <c r="AK321" s="60"/>
      <c r="AL321" s="60">
        <f t="shared" si="902"/>
        <v>905128.21</v>
      </c>
      <c r="AM321" s="60">
        <f t="shared" si="903"/>
        <v>830928.21</v>
      </c>
      <c r="AN321" s="60">
        <f t="shared" si="904"/>
        <v>830928.21</v>
      </c>
      <c r="AO321" s="60"/>
      <c r="AP321" s="60"/>
      <c r="AQ321" s="60"/>
      <c r="AR321" s="60">
        <f t="shared" si="906"/>
        <v>905128.21</v>
      </c>
      <c r="AS321" s="60">
        <f t="shared" si="907"/>
        <v>830928.21</v>
      </c>
      <c r="AT321" s="60">
        <f t="shared" si="908"/>
        <v>830928.21</v>
      </c>
      <c r="AU321" s="60"/>
      <c r="AV321" s="60"/>
      <c r="AW321" s="60"/>
      <c r="AX321" s="60">
        <f t="shared" si="910"/>
        <v>905128.21</v>
      </c>
      <c r="AY321" s="60">
        <f t="shared" si="911"/>
        <v>830928.21</v>
      </c>
      <c r="AZ321" s="60">
        <f t="shared" si="912"/>
        <v>830928.21</v>
      </c>
    </row>
    <row r="322" spans="1:52" ht="52.8">
      <c r="A322" s="261"/>
      <c r="B322" s="179" t="s">
        <v>324</v>
      </c>
      <c r="C322" s="5" t="s">
        <v>9</v>
      </c>
      <c r="D322" s="5" t="s">
        <v>21</v>
      </c>
      <c r="E322" s="5" t="s">
        <v>100</v>
      </c>
      <c r="F322" s="35" t="s">
        <v>325</v>
      </c>
      <c r="G322" s="17"/>
      <c r="H322" s="60">
        <f t="shared" ref="H322:M322" si="989">H325</f>
        <v>212500</v>
      </c>
      <c r="I322" s="60">
        <f t="shared" si="989"/>
        <v>201775</v>
      </c>
      <c r="J322" s="60">
        <f t="shared" si="989"/>
        <v>201775</v>
      </c>
      <c r="K322" s="60">
        <f t="shared" si="989"/>
        <v>0</v>
      </c>
      <c r="L322" s="60">
        <f t="shared" si="989"/>
        <v>0</v>
      </c>
      <c r="M322" s="60">
        <f t="shared" si="989"/>
        <v>0</v>
      </c>
      <c r="N322" s="60">
        <f t="shared" si="934"/>
        <v>212500</v>
      </c>
      <c r="O322" s="60">
        <f t="shared" si="935"/>
        <v>201775</v>
      </c>
      <c r="P322" s="60">
        <f t="shared" si="936"/>
        <v>201775</v>
      </c>
      <c r="Q322" s="60">
        <f>Q325</f>
        <v>0</v>
      </c>
      <c r="R322" s="60">
        <f>R325</f>
        <v>0</v>
      </c>
      <c r="S322" s="60">
        <f>S325</f>
        <v>0</v>
      </c>
      <c r="T322" s="60">
        <f t="shared" si="890"/>
        <v>212500</v>
      </c>
      <c r="U322" s="60">
        <f t="shared" si="891"/>
        <v>201775</v>
      </c>
      <c r="V322" s="60">
        <f t="shared" si="892"/>
        <v>201775</v>
      </c>
      <c r="W322" s="60">
        <f>W325</f>
        <v>0</v>
      </c>
      <c r="X322" s="60">
        <f>X325</f>
        <v>0</v>
      </c>
      <c r="Y322" s="60">
        <f>Y325</f>
        <v>0</v>
      </c>
      <c r="Z322" s="60">
        <f t="shared" si="894"/>
        <v>212500</v>
      </c>
      <c r="AA322" s="60">
        <f t="shared" si="895"/>
        <v>201775</v>
      </c>
      <c r="AB322" s="60">
        <f t="shared" si="896"/>
        <v>201775</v>
      </c>
      <c r="AC322" s="60">
        <f>AC323+AC325</f>
        <v>0</v>
      </c>
      <c r="AD322" s="60">
        <f t="shared" ref="AD322:AE322" si="990">AD323+AD325</f>
        <v>0</v>
      </c>
      <c r="AE322" s="60">
        <f t="shared" si="990"/>
        <v>0</v>
      </c>
      <c r="AF322" s="60">
        <f t="shared" si="898"/>
        <v>212500</v>
      </c>
      <c r="AG322" s="60">
        <f t="shared" si="899"/>
        <v>201775</v>
      </c>
      <c r="AH322" s="60">
        <f t="shared" si="900"/>
        <v>201775</v>
      </c>
      <c r="AI322" s="60">
        <f>AI323+AI325</f>
        <v>0</v>
      </c>
      <c r="AJ322" s="60">
        <f t="shared" ref="AJ322:AK322" si="991">AJ323+AJ325</f>
        <v>0</v>
      </c>
      <c r="AK322" s="60">
        <f t="shared" si="991"/>
        <v>0</v>
      </c>
      <c r="AL322" s="60">
        <f t="shared" si="902"/>
        <v>212500</v>
      </c>
      <c r="AM322" s="60">
        <f t="shared" si="903"/>
        <v>201775</v>
      </c>
      <c r="AN322" s="60">
        <f t="shared" si="904"/>
        <v>201775</v>
      </c>
      <c r="AO322" s="60">
        <f>AO323+AO325</f>
        <v>0</v>
      </c>
      <c r="AP322" s="60">
        <f t="shared" ref="AP322:AQ322" si="992">AP323+AP325</f>
        <v>0</v>
      </c>
      <c r="AQ322" s="60">
        <f t="shared" si="992"/>
        <v>0</v>
      </c>
      <c r="AR322" s="60">
        <f t="shared" si="906"/>
        <v>212500</v>
      </c>
      <c r="AS322" s="60">
        <f t="shared" si="907"/>
        <v>201775</v>
      </c>
      <c r="AT322" s="60">
        <f t="shared" si="908"/>
        <v>201775</v>
      </c>
      <c r="AU322" s="60">
        <f>AU323+AU325</f>
        <v>0</v>
      </c>
      <c r="AV322" s="60">
        <f t="shared" ref="AV322:AW322" si="993">AV323+AV325</f>
        <v>0</v>
      </c>
      <c r="AW322" s="60">
        <f t="shared" si="993"/>
        <v>0</v>
      </c>
      <c r="AX322" s="60">
        <f t="shared" si="910"/>
        <v>212500</v>
      </c>
      <c r="AY322" s="60">
        <f t="shared" si="911"/>
        <v>201775</v>
      </c>
      <c r="AZ322" s="60">
        <f t="shared" si="912"/>
        <v>201775</v>
      </c>
    </row>
    <row r="323" spans="1:52" ht="26.4">
      <c r="A323" s="261"/>
      <c r="B323" s="237" t="s">
        <v>41</v>
      </c>
      <c r="C323" s="5" t="s">
        <v>9</v>
      </c>
      <c r="D323" s="5" t="s">
        <v>21</v>
      </c>
      <c r="E323" s="5" t="s">
        <v>100</v>
      </c>
      <c r="F323" s="35" t="s">
        <v>447</v>
      </c>
      <c r="G323" s="55" t="s">
        <v>39</v>
      </c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>
        <f>AC324</f>
        <v>212500</v>
      </c>
      <c r="AD323" s="60">
        <f t="shared" ref="AD323:AE323" si="994">AD324</f>
        <v>0</v>
      </c>
      <c r="AE323" s="60">
        <f t="shared" si="994"/>
        <v>0</v>
      </c>
      <c r="AF323" s="60">
        <f t="shared" ref="AF323:AF324" si="995">Z323+AC323</f>
        <v>212500</v>
      </c>
      <c r="AG323" s="60">
        <f t="shared" ref="AG323:AG324" si="996">AA323+AD323</f>
        <v>0</v>
      </c>
      <c r="AH323" s="60">
        <f t="shared" ref="AH323:AH324" si="997">AB323+AE323</f>
        <v>0</v>
      </c>
      <c r="AI323" s="60">
        <f>AI324</f>
        <v>0</v>
      </c>
      <c r="AJ323" s="60">
        <f t="shared" ref="AJ323:AK323" si="998">AJ324</f>
        <v>0</v>
      </c>
      <c r="AK323" s="60">
        <f t="shared" si="998"/>
        <v>0</v>
      </c>
      <c r="AL323" s="60">
        <f t="shared" si="902"/>
        <v>212500</v>
      </c>
      <c r="AM323" s="60">
        <f t="shared" si="903"/>
        <v>0</v>
      </c>
      <c r="AN323" s="60">
        <f t="shared" si="904"/>
        <v>0</v>
      </c>
      <c r="AO323" s="60">
        <f>AO324</f>
        <v>0</v>
      </c>
      <c r="AP323" s="60">
        <f t="shared" ref="AP323:AQ323" si="999">AP324</f>
        <v>0</v>
      </c>
      <c r="AQ323" s="60">
        <f t="shared" si="999"/>
        <v>0</v>
      </c>
      <c r="AR323" s="60">
        <f t="shared" si="906"/>
        <v>212500</v>
      </c>
      <c r="AS323" s="60">
        <f t="shared" si="907"/>
        <v>0</v>
      </c>
      <c r="AT323" s="60">
        <f t="shared" si="908"/>
        <v>0</v>
      </c>
      <c r="AU323" s="60">
        <f>AU324</f>
        <v>0</v>
      </c>
      <c r="AV323" s="60">
        <f t="shared" ref="AV323:AW323" si="1000">AV324</f>
        <v>0</v>
      </c>
      <c r="AW323" s="60">
        <f t="shared" si="1000"/>
        <v>0</v>
      </c>
      <c r="AX323" s="60">
        <f t="shared" si="910"/>
        <v>212500</v>
      </c>
      <c r="AY323" s="60">
        <f t="shared" si="911"/>
        <v>0</v>
      </c>
      <c r="AZ323" s="60">
        <f t="shared" si="912"/>
        <v>0</v>
      </c>
    </row>
    <row r="324" spans="1:52" ht="39.6">
      <c r="A324" s="261"/>
      <c r="B324" s="237" t="s">
        <v>449</v>
      </c>
      <c r="C324" s="5" t="s">
        <v>9</v>
      </c>
      <c r="D324" s="5" t="s">
        <v>21</v>
      </c>
      <c r="E324" s="5" t="s">
        <v>100</v>
      </c>
      <c r="F324" s="35" t="s">
        <v>448</v>
      </c>
      <c r="G324" s="55" t="s">
        <v>173</v>
      </c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>
        <v>212500</v>
      </c>
      <c r="AD324" s="60"/>
      <c r="AE324" s="60"/>
      <c r="AF324" s="60">
        <f t="shared" si="995"/>
        <v>212500</v>
      </c>
      <c r="AG324" s="60">
        <f t="shared" si="996"/>
        <v>0</v>
      </c>
      <c r="AH324" s="60">
        <f t="shared" si="997"/>
        <v>0</v>
      </c>
      <c r="AI324" s="60"/>
      <c r="AJ324" s="60"/>
      <c r="AK324" s="60"/>
      <c r="AL324" s="60">
        <f t="shared" si="902"/>
        <v>212500</v>
      </c>
      <c r="AM324" s="60">
        <f t="shared" si="903"/>
        <v>0</v>
      </c>
      <c r="AN324" s="60">
        <f t="shared" si="904"/>
        <v>0</v>
      </c>
      <c r="AO324" s="60"/>
      <c r="AP324" s="60"/>
      <c r="AQ324" s="60"/>
      <c r="AR324" s="60">
        <f t="shared" si="906"/>
        <v>212500</v>
      </c>
      <c r="AS324" s="60">
        <f t="shared" si="907"/>
        <v>0</v>
      </c>
      <c r="AT324" s="60">
        <f t="shared" si="908"/>
        <v>0</v>
      </c>
      <c r="AU324" s="60"/>
      <c r="AV324" s="60"/>
      <c r="AW324" s="60"/>
      <c r="AX324" s="60">
        <f t="shared" si="910"/>
        <v>212500</v>
      </c>
      <c r="AY324" s="60">
        <f t="shared" si="911"/>
        <v>0</v>
      </c>
      <c r="AZ324" s="60">
        <f t="shared" si="912"/>
        <v>0</v>
      </c>
    </row>
    <row r="325" spans="1:52">
      <c r="A325" s="261"/>
      <c r="B325" s="82" t="s">
        <v>47</v>
      </c>
      <c r="C325" s="5" t="s">
        <v>9</v>
      </c>
      <c r="D325" s="5" t="s">
        <v>21</v>
      </c>
      <c r="E325" s="5" t="s">
        <v>100</v>
      </c>
      <c r="F325" s="35" t="s">
        <v>325</v>
      </c>
      <c r="G325" s="55" t="s">
        <v>45</v>
      </c>
      <c r="H325" s="60">
        <f>H326</f>
        <v>212500</v>
      </c>
      <c r="I325" s="60">
        <f t="shared" ref="I325:M325" si="1001">I326</f>
        <v>201775</v>
      </c>
      <c r="J325" s="60">
        <f t="shared" si="1001"/>
        <v>201775</v>
      </c>
      <c r="K325" s="60">
        <f t="shared" si="1001"/>
        <v>0</v>
      </c>
      <c r="L325" s="60">
        <f t="shared" si="1001"/>
        <v>0</v>
      </c>
      <c r="M325" s="60">
        <f t="shared" si="1001"/>
        <v>0</v>
      </c>
      <c r="N325" s="60">
        <f t="shared" si="934"/>
        <v>212500</v>
      </c>
      <c r="O325" s="60">
        <f t="shared" si="935"/>
        <v>201775</v>
      </c>
      <c r="P325" s="60">
        <f t="shared" si="936"/>
        <v>201775</v>
      </c>
      <c r="Q325" s="60">
        <f t="shared" ref="Q325:S325" si="1002">Q326</f>
        <v>0</v>
      </c>
      <c r="R325" s="60">
        <f t="shared" si="1002"/>
        <v>0</v>
      </c>
      <c r="S325" s="60">
        <f t="shared" si="1002"/>
        <v>0</v>
      </c>
      <c r="T325" s="60">
        <f t="shared" si="890"/>
        <v>212500</v>
      </c>
      <c r="U325" s="60">
        <f t="shared" si="891"/>
        <v>201775</v>
      </c>
      <c r="V325" s="60">
        <f t="shared" si="892"/>
        <v>201775</v>
      </c>
      <c r="W325" s="60">
        <f t="shared" ref="W325:Y325" si="1003">W326</f>
        <v>0</v>
      </c>
      <c r="X325" s="60">
        <f t="shared" si="1003"/>
        <v>0</v>
      </c>
      <c r="Y325" s="60">
        <f t="shared" si="1003"/>
        <v>0</v>
      </c>
      <c r="Z325" s="60">
        <f t="shared" si="894"/>
        <v>212500</v>
      </c>
      <c r="AA325" s="60">
        <f t="shared" si="895"/>
        <v>201775</v>
      </c>
      <c r="AB325" s="60">
        <f t="shared" si="896"/>
        <v>201775</v>
      </c>
      <c r="AC325" s="60">
        <f t="shared" ref="AC325:AE325" si="1004">AC326</f>
        <v>-212500</v>
      </c>
      <c r="AD325" s="60">
        <f t="shared" si="1004"/>
        <v>0</v>
      </c>
      <c r="AE325" s="60">
        <f t="shared" si="1004"/>
        <v>0</v>
      </c>
      <c r="AF325" s="60">
        <f t="shared" si="898"/>
        <v>0</v>
      </c>
      <c r="AG325" s="60">
        <f t="shared" si="899"/>
        <v>201775</v>
      </c>
      <c r="AH325" s="60">
        <f t="shared" si="900"/>
        <v>201775</v>
      </c>
      <c r="AI325" s="60">
        <f t="shared" ref="AI325:AK325" si="1005">AI326</f>
        <v>0</v>
      </c>
      <c r="AJ325" s="60">
        <f t="shared" si="1005"/>
        <v>0</v>
      </c>
      <c r="AK325" s="60">
        <f t="shared" si="1005"/>
        <v>0</v>
      </c>
      <c r="AL325" s="60">
        <f t="shared" si="902"/>
        <v>0</v>
      </c>
      <c r="AM325" s="60">
        <f t="shared" si="903"/>
        <v>201775</v>
      </c>
      <c r="AN325" s="60">
        <f t="shared" si="904"/>
        <v>201775</v>
      </c>
      <c r="AO325" s="60">
        <f t="shared" ref="AO325:AQ325" si="1006">AO326</f>
        <v>0</v>
      </c>
      <c r="AP325" s="60">
        <f t="shared" si="1006"/>
        <v>0</v>
      </c>
      <c r="AQ325" s="60">
        <f t="shared" si="1006"/>
        <v>0</v>
      </c>
      <c r="AR325" s="60">
        <f t="shared" si="906"/>
        <v>0</v>
      </c>
      <c r="AS325" s="60">
        <f t="shared" si="907"/>
        <v>201775</v>
      </c>
      <c r="AT325" s="60">
        <f t="shared" si="908"/>
        <v>201775</v>
      </c>
      <c r="AU325" s="60">
        <f t="shared" ref="AU325:AW325" si="1007">AU326</f>
        <v>0</v>
      </c>
      <c r="AV325" s="60">
        <f t="shared" si="1007"/>
        <v>0</v>
      </c>
      <c r="AW325" s="60">
        <f t="shared" si="1007"/>
        <v>0</v>
      </c>
      <c r="AX325" s="60">
        <f t="shared" si="910"/>
        <v>0</v>
      </c>
      <c r="AY325" s="60">
        <f t="shared" si="911"/>
        <v>201775</v>
      </c>
      <c r="AZ325" s="60">
        <f t="shared" si="912"/>
        <v>201775</v>
      </c>
    </row>
    <row r="326" spans="1:52" ht="26.4">
      <c r="A326" s="261"/>
      <c r="B326" s="74" t="s">
        <v>48</v>
      </c>
      <c r="C326" s="5" t="s">
        <v>9</v>
      </c>
      <c r="D326" s="5" t="s">
        <v>21</v>
      </c>
      <c r="E326" s="5" t="s">
        <v>100</v>
      </c>
      <c r="F326" s="35" t="s">
        <v>325</v>
      </c>
      <c r="G326" s="55" t="s">
        <v>46</v>
      </c>
      <c r="H326" s="61">
        <v>212500</v>
      </c>
      <c r="I326" s="61">
        <v>201775</v>
      </c>
      <c r="J326" s="61">
        <v>201775</v>
      </c>
      <c r="K326" s="61"/>
      <c r="L326" s="61"/>
      <c r="M326" s="61"/>
      <c r="N326" s="61">
        <f t="shared" si="934"/>
        <v>212500</v>
      </c>
      <c r="O326" s="61">
        <f t="shared" si="935"/>
        <v>201775</v>
      </c>
      <c r="P326" s="61">
        <f t="shared" si="936"/>
        <v>201775</v>
      </c>
      <c r="Q326" s="61"/>
      <c r="R326" s="61"/>
      <c r="S326" s="61"/>
      <c r="T326" s="61">
        <f t="shared" si="890"/>
        <v>212500</v>
      </c>
      <c r="U326" s="61">
        <f t="shared" si="891"/>
        <v>201775</v>
      </c>
      <c r="V326" s="61">
        <f t="shared" si="892"/>
        <v>201775</v>
      </c>
      <c r="W326" s="61"/>
      <c r="X326" s="61"/>
      <c r="Y326" s="61"/>
      <c r="Z326" s="61">
        <f t="shared" si="894"/>
        <v>212500</v>
      </c>
      <c r="AA326" s="61">
        <f t="shared" si="895"/>
        <v>201775</v>
      </c>
      <c r="AB326" s="61">
        <f t="shared" si="896"/>
        <v>201775</v>
      </c>
      <c r="AC326" s="61">
        <v>-212500</v>
      </c>
      <c r="AD326" s="61"/>
      <c r="AE326" s="61"/>
      <c r="AF326" s="61">
        <f t="shared" si="898"/>
        <v>0</v>
      </c>
      <c r="AG326" s="61">
        <f t="shared" si="899"/>
        <v>201775</v>
      </c>
      <c r="AH326" s="61">
        <f t="shared" si="900"/>
        <v>201775</v>
      </c>
      <c r="AI326" s="61"/>
      <c r="AJ326" s="61"/>
      <c r="AK326" s="61"/>
      <c r="AL326" s="61">
        <f t="shared" si="902"/>
        <v>0</v>
      </c>
      <c r="AM326" s="61">
        <f t="shared" si="903"/>
        <v>201775</v>
      </c>
      <c r="AN326" s="61">
        <f t="shared" si="904"/>
        <v>201775</v>
      </c>
      <c r="AO326" s="61"/>
      <c r="AP326" s="61"/>
      <c r="AQ326" s="61"/>
      <c r="AR326" s="61">
        <f t="shared" si="906"/>
        <v>0</v>
      </c>
      <c r="AS326" s="61">
        <f t="shared" si="907"/>
        <v>201775</v>
      </c>
      <c r="AT326" s="61">
        <f t="shared" si="908"/>
        <v>201775</v>
      </c>
      <c r="AU326" s="61"/>
      <c r="AV326" s="61"/>
      <c r="AW326" s="61"/>
      <c r="AX326" s="61">
        <f t="shared" si="910"/>
        <v>0</v>
      </c>
      <c r="AY326" s="61">
        <f t="shared" si="911"/>
        <v>201775</v>
      </c>
      <c r="AZ326" s="61">
        <f t="shared" si="912"/>
        <v>201775</v>
      </c>
    </row>
    <row r="327" spans="1:52">
      <c r="A327" s="261"/>
      <c r="B327" s="104" t="s">
        <v>30</v>
      </c>
      <c r="C327" s="5" t="s">
        <v>9</v>
      </c>
      <c r="D327" s="5" t="s">
        <v>21</v>
      </c>
      <c r="E327" s="5" t="s">
        <v>100</v>
      </c>
      <c r="F327" s="35" t="s">
        <v>323</v>
      </c>
      <c r="G327" s="17"/>
      <c r="H327" s="57">
        <f>+H328</f>
        <v>35000</v>
      </c>
      <c r="I327" s="57">
        <f t="shared" ref="I327:M327" si="1008">+I328</f>
        <v>35000</v>
      </c>
      <c r="J327" s="57">
        <f t="shared" si="1008"/>
        <v>35000</v>
      </c>
      <c r="K327" s="57">
        <f t="shared" si="1008"/>
        <v>0</v>
      </c>
      <c r="L327" s="57">
        <f t="shared" si="1008"/>
        <v>0</v>
      </c>
      <c r="M327" s="57">
        <f t="shared" si="1008"/>
        <v>0</v>
      </c>
      <c r="N327" s="57">
        <f t="shared" si="934"/>
        <v>35000</v>
      </c>
      <c r="O327" s="57">
        <f t="shared" si="935"/>
        <v>35000</v>
      </c>
      <c r="P327" s="57">
        <f t="shared" si="936"/>
        <v>35000</v>
      </c>
      <c r="Q327" s="57">
        <f t="shared" ref="Q327:S327" si="1009">+Q328</f>
        <v>0</v>
      </c>
      <c r="R327" s="57">
        <f t="shared" si="1009"/>
        <v>0</v>
      </c>
      <c r="S327" s="57">
        <f t="shared" si="1009"/>
        <v>0</v>
      </c>
      <c r="T327" s="57">
        <f t="shared" si="890"/>
        <v>35000</v>
      </c>
      <c r="U327" s="57">
        <f t="shared" si="891"/>
        <v>35000</v>
      </c>
      <c r="V327" s="57">
        <f t="shared" si="892"/>
        <v>35000</v>
      </c>
      <c r="W327" s="57">
        <f t="shared" ref="W327:Y327" si="1010">+W328</f>
        <v>0</v>
      </c>
      <c r="X327" s="57">
        <f t="shared" si="1010"/>
        <v>0</v>
      </c>
      <c r="Y327" s="57">
        <f t="shared" si="1010"/>
        <v>0</v>
      </c>
      <c r="Z327" s="57">
        <f t="shared" si="894"/>
        <v>35000</v>
      </c>
      <c r="AA327" s="57">
        <f t="shared" si="895"/>
        <v>35000</v>
      </c>
      <c r="AB327" s="57">
        <f t="shared" si="896"/>
        <v>35000</v>
      </c>
      <c r="AC327" s="57">
        <f t="shared" ref="AC327:AE327" si="1011">+AC328</f>
        <v>0</v>
      </c>
      <c r="AD327" s="57">
        <f t="shared" si="1011"/>
        <v>0</v>
      </c>
      <c r="AE327" s="57">
        <f t="shared" si="1011"/>
        <v>0</v>
      </c>
      <c r="AF327" s="57">
        <f t="shared" si="898"/>
        <v>35000</v>
      </c>
      <c r="AG327" s="57">
        <f t="shared" si="899"/>
        <v>35000</v>
      </c>
      <c r="AH327" s="57">
        <f t="shared" si="900"/>
        <v>35000</v>
      </c>
      <c r="AI327" s="57">
        <f t="shared" ref="AI327:AK327" si="1012">+AI328</f>
        <v>0</v>
      </c>
      <c r="AJ327" s="57">
        <f t="shared" si="1012"/>
        <v>0</v>
      </c>
      <c r="AK327" s="57">
        <f t="shared" si="1012"/>
        <v>0</v>
      </c>
      <c r="AL327" s="57">
        <f t="shared" si="902"/>
        <v>35000</v>
      </c>
      <c r="AM327" s="57">
        <f t="shared" si="903"/>
        <v>35000</v>
      </c>
      <c r="AN327" s="57">
        <f t="shared" si="904"/>
        <v>35000</v>
      </c>
      <c r="AO327" s="57">
        <f t="shared" ref="AO327:AQ327" si="1013">+AO328</f>
        <v>0</v>
      </c>
      <c r="AP327" s="57">
        <f t="shared" si="1013"/>
        <v>0</v>
      </c>
      <c r="AQ327" s="57">
        <f t="shared" si="1013"/>
        <v>0</v>
      </c>
      <c r="AR327" s="57">
        <f t="shared" si="906"/>
        <v>35000</v>
      </c>
      <c r="AS327" s="57">
        <f t="shared" si="907"/>
        <v>35000</v>
      </c>
      <c r="AT327" s="57">
        <f t="shared" si="908"/>
        <v>35000</v>
      </c>
      <c r="AU327" s="57">
        <f t="shared" ref="AU327:AW327" si="1014">+AU328</f>
        <v>0</v>
      </c>
      <c r="AV327" s="57">
        <f t="shared" si="1014"/>
        <v>0</v>
      </c>
      <c r="AW327" s="57">
        <f t="shared" si="1014"/>
        <v>0</v>
      </c>
      <c r="AX327" s="57">
        <f t="shared" si="910"/>
        <v>35000</v>
      </c>
      <c r="AY327" s="57">
        <f t="shared" si="911"/>
        <v>35000</v>
      </c>
      <c r="AZ327" s="57">
        <f t="shared" si="912"/>
        <v>35000</v>
      </c>
    </row>
    <row r="328" spans="1:52" ht="26.4">
      <c r="A328" s="261"/>
      <c r="B328" s="82" t="s">
        <v>186</v>
      </c>
      <c r="C328" s="5" t="s">
        <v>9</v>
      </c>
      <c r="D328" s="5" t="s">
        <v>21</v>
      </c>
      <c r="E328" s="5" t="s">
        <v>100</v>
      </c>
      <c r="F328" s="35" t="s">
        <v>323</v>
      </c>
      <c r="G328" s="17" t="s">
        <v>32</v>
      </c>
      <c r="H328" s="57">
        <f>H329</f>
        <v>35000</v>
      </c>
      <c r="I328" s="57">
        <f t="shared" ref="I328:M328" si="1015">I329</f>
        <v>35000</v>
      </c>
      <c r="J328" s="57">
        <f t="shared" si="1015"/>
        <v>35000</v>
      </c>
      <c r="K328" s="57">
        <f t="shared" si="1015"/>
        <v>0</v>
      </c>
      <c r="L328" s="57">
        <f t="shared" si="1015"/>
        <v>0</v>
      </c>
      <c r="M328" s="57">
        <f t="shared" si="1015"/>
        <v>0</v>
      </c>
      <c r="N328" s="57">
        <f t="shared" si="934"/>
        <v>35000</v>
      </c>
      <c r="O328" s="57">
        <f t="shared" si="935"/>
        <v>35000</v>
      </c>
      <c r="P328" s="57">
        <f t="shared" si="936"/>
        <v>35000</v>
      </c>
      <c r="Q328" s="57">
        <f t="shared" ref="Q328:S328" si="1016">Q329</f>
        <v>0</v>
      </c>
      <c r="R328" s="57">
        <f t="shared" si="1016"/>
        <v>0</v>
      </c>
      <c r="S328" s="57">
        <f t="shared" si="1016"/>
        <v>0</v>
      </c>
      <c r="T328" s="57">
        <f t="shared" si="890"/>
        <v>35000</v>
      </c>
      <c r="U328" s="57">
        <f t="shared" si="891"/>
        <v>35000</v>
      </c>
      <c r="V328" s="57">
        <f t="shared" si="892"/>
        <v>35000</v>
      </c>
      <c r="W328" s="57">
        <f t="shared" ref="W328:Y328" si="1017">W329</f>
        <v>0</v>
      </c>
      <c r="X328" s="57">
        <f t="shared" si="1017"/>
        <v>0</v>
      </c>
      <c r="Y328" s="57">
        <f t="shared" si="1017"/>
        <v>0</v>
      </c>
      <c r="Z328" s="57">
        <f t="shared" si="894"/>
        <v>35000</v>
      </c>
      <c r="AA328" s="57">
        <f t="shared" si="895"/>
        <v>35000</v>
      </c>
      <c r="AB328" s="57">
        <f t="shared" si="896"/>
        <v>35000</v>
      </c>
      <c r="AC328" s="57">
        <f t="shared" ref="AC328:AE328" si="1018">AC329</f>
        <v>0</v>
      </c>
      <c r="AD328" s="57">
        <f t="shared" si="1018"/>
        <v>0</v>
      </c>
      <c r="AE328" s="57">
        <f t="shared" si="1018"/>
        <v>0</v>
      </c>
      <c r="AF328" s="57">
        <f t="shared" si="898"/>
        <v>35000</v>
      </c>
      <c r="AG328" s="57">
        <f t="shared" si="899"/>
        <v>35000</v>
      </c>
      <c r="AH328" s="57">
        <f t="shared" si="900"/>
        <v>35000</v>
      </c>
      <c r="AI328" s="57">
        <f t="shared" ref="AI328:AK328" si="1019">AI329</f>
        <v>0</v>
      </c>
      <c r="AJ328" s="57">
        <f t="shared" si="1019"/>
        <v>0</v>
      </c>
      <c r="AK328" s="57">
        <f t="shared" si="1019"/>
        <v>0</v>
      </c>
      <c r="AL328" s="57">
        <f t="shared" si="902"/>
        <v>35000</v>
      </c>
      <c r="AM328" s="57">
        <f t="shared" si="903"/>
        <v>35000</v>
      </c>
      <c r="AN328" s="57">
        <f t="shared" si="904"/>
        <v>35000</v>
      </c>
      <c r="AO328" s="57">
        <f t="shared" ref="AO328:AQ328" si="1020">AO329</f>
        <v>0</v>
      </c>
      <c r="AP328" s="57">
        <f t="shared" si="1020"/>
        <v>0</v>
      </c>
      <c r="AQ328" s="57">
        <f t="shared" si="1020"/>
        <v>0</v>
      </c>
      <c r="AR328" s="57">
        <f t="shared" si="906"/>
        <v>35000</v>
      </c>
      <c r="AS328" s="57">
        <f t="shared" si="907"/>
        <v>35000</v>
      </c>
      <c r="AT328" s="57">
        <f t="shared" si="908"/>
        <v>35000</v>
      </c>
      <c r="AU328" s="57">
        <f t="shared" ref="AU328:AW328" si="1021">AU329</f>
        <v>0</v>
      </c>
      <c r="AV328" s="57">
        <f t="shared" si="1021"/>
        <v>0</v>
      </c>
      <c r="AW328" s="57">
        <f t="shared" si="1021"/>
        <v>0</v>
      </c>
      <c r="AX328" s="57">
        <f t="shared" si="910"/>
        <v>35000</v>
      </c>
      <c r="AY328" s="57">
        <f t="shared" si="911"/>
        <v>35000</v>
      </c>
      <c r="AZ328" s="57">
        <f t="shared" si="912"/>
        <v>35000</v>
      </c>
    </row>
    <row r="329" spans="1:52" ht="26.4">
      <c r="A329" s="261"/>
      <c r="B329" s="86" t="s">
        <v>34</v>
      </c>
      <c r="C329" s="5" t="s">
        <v>9</v>
      </c>
      <c r="D329" s="5" t="s">
        <v>21</v>
      </c>
      <c r="E329" s="5" t="s">
        <v>100</v>
      </c>
      <c r="F329" s="35" t="s">
        <v>323</v>
      </c>
      <c r="G329" s="17" t="s">
        <v>33</v>
      </c>
      <c r="H329" s="60">
        <v>35000</v>
      </c>
      <c r="I329" s="60">
        <v>35000</v>
      </c>
      <c r="J329" s="60">
        <v>35000</v>
      </c>
      <c r="K329" s="60"/>
      <c r="L329" s="60"/>
      <c r="M329" s="60"/>
      <c r="N329" s="60">
        <f t="shared" si="934"/>
        <v>35000</v>
      </c>
      <c r="O329" s="60">
        <f t="shared" si="935"/>
        <v>35000</v>
      </c>
      <c r="P329" s="60">
        <f t="shared" si="936"/>
        <v>35000</v>
      </c>
      <c r="Q329" s="60"/>
      <c r="R329" s="60"/>
      <c r="S329" s="60"/>
      <c r="T329" s="60">
        <f t="shared" si="890"/>
        <v>35000</v>
      </c>
      <c r="U329" s="60">
        <f t="shared" si="891"/>
        <v>35000</v>
      </c>
      <c r="V329" s="60">
        <f t="shared" si="892"/>
        <v>35000</v>
      </c>
      <c r="W329" s="60"/>
      <c r="X329" s="60"/>
      <c r="Y329" s="60"/>
      <c r="Z329" s="60">
        <f t="shared" si="894"/>
        <v>35000</v>
      </c>
      <c r="AA329" s="60">
        <f t="shared" si="895"/>
        <v>35000</v>
      </c>
      <c r="AB329" s="60">
        <f t="shared" si="896"/>
        <v>35000</v>
      </c>
      <c r="AC329" s="60"/>
      <c r="AD329" s="60"/>
      <c r="AE329" s="60"/>
      <c r="AF329" s="60">
        <f t="shared" si="898"/>
        <v>35000</v>
      </c>
      <c r="AG329" s="60">
        <f t="shared" si="899"/>
        <v>35000</v>
      </c>
      <c r="AH329" s="60">
        <f t="shared" si="900"/>
        <v>35000</v>
      </c>
      <c r="AI329" s="60"/>
      <c r="AJ329" s="60"/>
      <c r="AK329" s="60"/>
      <c r="AL329" s="60">
        <f t="shared" si="902"/>
        <v>35000</v>
      </c>
      <c r="AM329" s="60">
        <f t="shared" si="903"/>
        <v>35000</v>
      </c>
      <c r="AN329" s="60">
        <f t="shared" si="904"/>
        <v>35000</v>
      </c>
      <c r="AO329" s="60"/>
      <c r="AP329" s="60"/>
      <c r="AQ329" s="60"/>
      <c r="AR329" s="60">
        <f t="shared" si="906"/>
        <v>35000</v>
      </c>
      <c r="AS329" s="60">
        <f t="shared" si="907"/>
        <v>35000</v>
      </c>
      <c r="AT329" s="60">
        <f t="shared" si="908"/>
        <v>35000</v>
      </c>
      <c r="AU329" s="60"/>
      <c r="AV329" s="60"/>
      <c r="AW329" s="60"/>
      <c r="AX329" s="60">
        <f t="shared" si="910"/>
        <v>35000</v>
      </c>
      <c r="AY329" s="60">
        <f t="shared" si="911"/>
        <v>35000</v>
      </c>
      <c r="AZ329" s="60">
        <f t="shared" si="912"/>
        <v>35000</v>
      </c>
    </row>
    <row r="330" spans="1:52" ht="26.4">
      <c r="A330" s="261"/>
      <c r="B330" s="179" t="s">
        <v>221</v>
      </c>
      <c r="C330" s="5" t="s">
        <v>9</v>
      </c>
      <c r="D330" s="5" t="s">
        <v>21</v>
      </c>
      <c r="E330" s="5" t="s">
        <v>100</v>
      </c>
      <c r="F330" s="118" t="s">
        <v>320</v>
      </c>
      <c r="G330" s="17"/>
      <c r="H330" s="60">
        <f>H331</f>
        <v>550000</v>
      </c>
      <c r="I330" s="60">
        <f t="shared" ref="I330:M331" si="1022">I331</f>
        <v>0</v>
      </c>
      <c r="J330" s="60">
        <f t="shared" si="1022"/>
        <v>0</v>
      </c>
      <c r="K330" s="60">
        <f t="shared" si="1022"/>
        <v>-550000</v>
      </c>
      <c r="L330" s="60">
        <f t="shared" si="1022"/>
        <v>0</v>
      </c>
      <c r="M330" s="60">
        <f t="shared" si="1022"/>
        <v>0</v>
      </c>
      <c r="N330" s="60">
        <f t="shared" si="934"/>
        <v>0</v>
      </c>
      <c r="O330" s="60">
        <f t="shared" si="935"/>
        <v>0</v>
      </c>
      <c r="P330" s="60">
        <f t="shared" si="936"/>
        <v>0</v>
      </c>
      <c r="Q330" s="60">
        <f t="shared" ref="Q330:S331" si="1023">Q331</f>
        <v>262460</v>
      </c>
      <c r="R330" s="60">
        <f t="shared" si="1023"/>
        <v>0</v>
      </c>
      <c r="S330" s="60">
        <f t="shared" si="1023"/>
        <v>0</v>
      </c>
      <c r="T330" s="60">
        <f t="shared" si="890"/>
        <v>262460</v>
      </c>
      <c r="U330" s="60">
        <f t="shared" si="891"/>
        <v>0</v>
      </c>
      <c r="V330" s="60">
        <f t="shared" si="892"/>
        <v>0</v>
      </c>
      <c r="W330" s="60">
        <f t="shared" ref="W330:Y331" si="1024">W331</f>
        <v>0</v>
      </c>
      <c r="X330" s="60">
        <f t="shared" si="1024"/>
        <v>0</v>
      </c>
      <c r="Y330" s="60">
        <f t="shared" si="1024"/>
        <v>0</v>
      </c>
      <c r="Z330" s="60">
        <f t="shared" si="894"/>
        <v>262460</v>
      </c>
      <c r="AA330" s="60">
        <f t="shared" si="895"/>
        <v>0</v>
      </c>
      <c r="AB330" s="60">
        <f t="shared" si="896"/>
        <v>0</v>
      </c>
      <c r="AC330" s="60">
        <f t="shared" ref="AC330:AE331" si="1025">AC331</f>
        <v>178000</v>
      </c>
      <c r="AD330" s="60">
        <f t="shared" si="1025"/>
        <v>0</v>
      </c>
      <c r="AE330" s="60">
        <f t="shared" si="1025"/>
        <v>0</v>
      </c>
      <c r="AF330" s="60">
        <f t="shared" si="898"/>
        <v>440460</v>
      </c>
      <c r="AG330" s="60">
        <f t="shared" si="899"/>
        <v>0</v>
      </c>
      <c r="AH330" s="60">
        <f t="shared" si="900"/>
        <v>0</v>
      </c>
      <c r="AI330" s="60">
        <f t="shared" ref="AI330:AK331" si="1026">AI331</f>
        <v>0</v>
      </c>
      <c r="AJ330" s="60">
        <f t="shared" si="1026"/>
        <v>0</v>
      </c>
      <c r="AK330" s="60">
        <f t="shared" si="1026"/>
        <v>0</v>
      </c>
      <c r="AL330" s="60">
        <f t="shared" si="902"/>
        <v>440460</v>
      </c>
      <c r="AM330" s="60">
        <f t="shared" si="903"/>
        <v>0</v>
      </c>
      <c r="AN330" s="60">
        <f t="shared" si="904"/>
        <v>0</v>
      </c>
      <c r="AO330" s="60">
        <f t="shared" ref="AO330:AQ331" si="1027">AO331</f>
        <v>0</v>
      </c>
      <c r="AP330" s="60">
        <f t="shared" si="1027"/>
        <v>0</v>
      </c>
      <c r="AQ330" s="60">
        <f t="shared" si="1027"/>
        <v>0</v>
      </c>
      <c r="AR330" s="60">
        <f t="shared" si="906"/>
        <v>440460</v>
      </c>
      <c r="AS330" s="60">
        <f t="shared" si="907"/>
        <v>0</v>
      </c>
      <c r="AT330" s="60">
        <f t="shared" si="908"/>
        <v>0</v>
      </c>
      <c r="AU330" s="60">
        <f t="shared" ref="AU330:AW331" si="1028">AU331</f>
        <v>0</v>
      </c>
      <c r="AV330" s="60">
        <f t="shared" si="1028"/>
        <v>0</v>
      </c>
      <c r="AW330" s="60">
        <f t="shared" si="1028"/>
        <v>0</v>
      </c>
      <c r="AX330" s="60">
        <f t="shared" si="910"/>
        <v>440460</v>
      </c>
      <c r="AY330" s="60">
        <f t="shared" si="911"/>
        <v>0</v>
      </c>
      <c r="AZ330" s="60">
        <f t="shared" si="912"/>
        <v>0</v>
      </c>
    </row>
    <row r="331" spans="1:52" ht="26.4">
      <c r="A331" s="261"/>
      <c r="B331" s="82" t="s">
        <v>186</v>
      </c>
      <c r="C331" s="5" t="s">
        <v>9</v>
      </c>
      <c r="D331" s="5" t="s">
        <v>21</v>
      </c>
      <c r="E331" s="5" t="s">
        <v>100</v>
      </c>
      <c r="F331" s="118" t="s">
        <v>320</v>
      </c>
      <c r="G331" s="17" t="s">
        <v>32</v>
      </c>
      <c r="H331" s="60">
        <f>H332</f>
        <v>550000</v>
      </c>
      <c r="I331" s="60">
        <f>I332</f>
        <v>0</v>
      </c>
      <c r="J331" s="60">
        <f>J332</f>
        <v>0</v>
      </c>
      <c r="K331" s="60">
        <f t="shared" si="1022"/>
        <v>-550000</v>
      </c>
      <c r="L331" s="60">
        <f t="shared" si="1022"/>
        <v>0</v>
      </c>
      <c r="M331" s="60">
        <f t="shared" si="1022"/>
        <v>0</v>
      </c>
      <c r="N331" s="60">
        <f t="shared" si="934"/>
        <v>0</v>
      </c>
      <c r="O331" s="60">
        <f t="shared" si="935"/>
        <v>0</v>
      </c>
      <c r="P331" s="60">
        <f t="shared" si="936"/>
        <v>0</v>
      </c>
      <c r="Q331" s="60">
        <f t="shared" si="1023"/>
        <v>262460</v>
      </c>
      <c r="R331" s="60">
        <f t="shared" si="1023"/>
        <v>0</v>
      </c>
      <c r="S331" s="60">
        <f t="shared" si="1023"/>
        <v>0</v>
      </c>
      <c r="T331" s="60">
        <f t="shared" si="890"/>
        <v>262460</v>
      </c>
      <c r="U331" s="60">
        <f t="shared" si="891"/>
        <v>0</v>
      </c>
      <c r="V331" s="60">
        <f t="shared" si="892"/>
        <v>0</v>
      </c>
      <c r="W331" s="60">
        <f t="shared" si="1024"/>
        <v>0</v>
      </c>
      <c r="X331" s="60">
        <f t="shared" si="1024"/>
        <v>0</v>
      </c>
      <c r="Y331" s="60">
        <f t="shared" si="1024"/>
        <v>0</v>
      </c>
      <c r="Z331" s="60">
        <f t="shared" si="894"/>
        <v>262460</v>
      </c>
      <c r="AA331" s="60">
        <f t="shared" si="895"/>
        <v>0</v>
      </c>
      <c r="AB331" s="60">
        <f t="shared" si="896"/>
        <v>0</v>
      </c>
      <c r="AC331" s="60">
        <f t="shared" si="1025"/>
        <v>178000</v>
      </c>
      <c r="AD331" s="60">
        <f t="shared" si="1025"/>
        <v>0</v>
      </c>
      <c r="AE331" s="60">
        <f t="shared" si="1025"/>
        <v>0</v>
      </c>
      <c r="AF331" s="60">
        <f t="shared" si="898"/>
        <v>440460</v>
      </c>
      <c r="AG331" s="60">
        <f t="shared" si="899"/>
        <v>0</v>
      </c>
      <c r="AH331" s="60">
        <f t="shared" si="900"/>
        <v>0</v>
      </c>
      <c r="AI331" s="60">
        <f t="shared" si="1026"/>
        <v>0</v>
      </c>
      <c r="AJ331" s="60">
        <f t="shared" si="1026"/>
        <v>0</v>
      </c>
      <c r="AK331" s="60">
        <f t="shared" si="1026"/>
        <v>0</v>
      </c>
      <c r="AL331" s="60">
        <f t="shared" si="902"/>
        <v>440460</v>
      </c>
      <c r="AM331" s="60">
        <f t="shared" si="903"/>
        <v>0</v>
      </c>
      <c r="AN331" s="60">
        <f t="shared" si="904"/>
        <v>0</v>
      </c>
      <c r="AO331" s="60">
        <f t="shared" si="1027"/>
        <v>0</v>
      </c>
      <c r="AP331" s="60">
        <f t="shared" si="1027"/>
        <v>0</v>
      </c>
      <c r="AQ331" s="60">
        <f t="shared" si="1027"/>
        <v>0</v>
      </c>
      <c r="AR331" s="60">
        <f t="shared" si="906"/>
        <v>440460</v>
      </c>
      <c r="AS331" s="60">
        <f t="shared" si="907"/>
        <v>0</v>
      </c>
      <c r="AT331" s="60">
        <f t="shared" si="908"/>
        <v>0</v>
      </c>
      <c r="AU331" s="60">
        <f t="shared" si="1028"/>
        <v>0</v>
      </c>
      <c r="AV331" s="60">
        <f t="shared" si="1028"/>
        <v>0</v>
      </c>
      <c r="AW331" s="60">
        <f t="shared" si="1028"/>
        <v>0</v>
      </c>
      <c r="AX331" s="60">
        <f t="shared" si="910"/>
        <v>440460</v>
      </c>
      <c r="AY331" s="60">
        <f t="shared" si="911"/>
        <v>0</v>
      </c>
      <c r="AZ331" s="60">
        <f t="shared" si="912"/>
        <v>0</v>
      </c>
    </row>
    <row r="332" spans="1:52" ht="26.4">
      <c r="A332" s="261"/>
      <c r="B332" s="86" t="s">
        <v>34</v>
      </c>
      <c r="C332" s="5" t="s">
        <v>9</v>
      </c>
      <c r="D332" s="5" t="s">
        <v>21</v>
      </c>
      <c r="E332" s="5" t="s">
        <v>100</v>
      </c>
      <c r="F332" s="118" t="s">
        <v>320</v>
      </c>
      <c r="G332" s="17" t="s">
        <v>33</v>
      </c>
      <c r="H332" s="60">
        <v>550000</v>
      </c>
      <c r="I332" s="60">
        <v>0</v>
      </c>
      <c r="J332" s="60">
        <v>0</v>
      </c>
      <c r="K332" s="61">
        <v>-550000</v>
      </c>
      <c r="L332" s="60"/>
      <c r="M332" s="60"/>
      <c r="N332" s="60">
        <f t="shared" si="934"/>
        <v>0</v>
      </c>
      <c r="O332" s="60">
        <f t="shared" si="935"/>
        <v>0</v>
      </c>
      <c r="P332" s="60">
        <f t="shared" si="936"/>
        <v>0</v>
      </c>
      <c r="Q332" s="61">
        <v>262460</v>
      </c>
      <c r="R332" s="60"/>
      <c r="S332" s="60"/>
      <c r="T332" s="60">
        <f t="shared" si="890"/>
        <v>262460</v>
      </c>
      <c r="U332" s="60">
        <f t="shared" si="891"/>
        <v>0</v>
      </c>
      <c r="V332" s="60">
        <f t="shared" si="892"/>
        <v>0</v>
      </c>
      <c r="W332" s="61"/>
      <c r="X332" s="60"/>
      <c r="Y332" s="60"/>
      <c r="Z332" s="60">
        <f t="shared" si="894"/>
        <v>262460</v>
      </c>
      <c r="AA332" s="60">
        <f t="shared" si="895"/>
        <v>0</v>
      </c>
      <c r="AB332" s="60">
        <f t="shared" si="896"/>
        <v>0</v>
      </c>
      <c r="AC332" s="61">
        <v>178000</v>
      </c>
      <c r="AD332" s="60"/>
      <c r="AE332" s="60"/>
      <c r="AF332" s="60">
        <f t="shared" si="898"/>
        <v>440460</v>
      </c>
      <c r="AG332" s="60">
        <f t="shared" si="899"/>
        <v>0</v>
      </c>
      <c r="AH332" s="60">
        <f t="shared" si="900"/>
        <v>0</v>
      </c>
      <c r="AI332" s="61"/>
      <c r="AJ332" s="60"/>
      <c r="AK332" s="60"/>
      <c r="AL332" s="60">
        <f t="shared" si="902"/>
        <v>440460</v>
      </c>
      <c r="AM332" s="60">
        <f t="shared" si="903"/>
        <v>0</v>
      </c>
      <c r="AN332" s="60">
        <f t="shared" si="904"/>
        <v>0</v>
      </c>
      <c r="AO332" s="61"/>
      <c r="AP332" s="60"/>
      <c r="AQ332" s="60"/>
      <c r="AR332" s="60">
        <f t="shared" si="906"/>
        <v>440460</v>
      </c>
      <c r="AS332" s="60">
        <f t="shared" si="907"/>
        <v>0</v>
      </c>
      <c r="AT332" s="60">
        <f t="shared" si="908"/>
        <v>0</v>
      </c>
      <c r="AU332" s="61"/>
      <c r="AV332" s="60"/>
      <c r="AW332" s="60"/>
      <c r="AX332" s="60">
        <f t="shared" si="910"/>
        <v>440460</v>
      </c>
      <c r="AY332" s="60">
        <f t="shared" si="911"/>
        <v>0</v>
      </c>
      <c r="AZ332" s="60">
        <f t="shared" si="912"/>
        <v>0</v>
      </c>
    </row>
    <row r="333" spans="1:52">
      <c r="A333" s="53"/>
      <c r="B333" s="85"/>
      <c r="C333" s="5"/>
      <c r="D333" s="5"/>
      <c r="E333" s="5"/>
      <c r="F333" s="5"/>
      <c r="G333" s="1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  <c r="AV333" s="57"/>
      <c r="AW333" s="57"/>
      <c r="AX333" s="57"/>
      <c r="AY333" s="57"/>
      <c r="AZ333" s="57"/>
    </row>
    <row r="334" spans="1:52" ht="27.6">
      <c r="A334" s="177" t="s">
        <v>4</v>
      </c>
      <c r="B334" s="154" t="s">
        <v>289</v>
      </c>
      <c r="C334" s="7" t="s">
        <v>11</v>
      </c>
      <c r="D334" s="7" t="s">
        <v>21</v>
      </c>
      <c r="E334" s="7" t="s">
        <v>100</v>
      </c>
      <c r="F334" s="7" t="s">
        <v>101</v>
      </c>
      <c r="G334" s="19"/>
      <c r="H334" s="59">
        <f>H335</f>
        <v>50000</v>
      </c>
      <c r="I334" s="59">
        <f t="shared" ref="I334:M334" si="1029">I335</f>
        <v>50000</v>
      </c>
      <c r="J334" s="59">
        <f t="shared" si="1029"/>
        <v>50000</v>
      </c>
      <c r="K334" s="59">
        <f t="shared" si="1029"/>
        <v>0</v>
      </c>
      <c r="L334" s="59">
        <f t="shared" si="1029"/>
        <v>0</v>
      </c>
      <c r="M334" s="59">
        <f t="shared" si="1029"/>
        <v>0</v>
      </c>
      <c r="N334" s="59">
        <f t="shared" si="934"/>
        <v>50000</v>
      </c>
      <c r="O334" s="59">
        <f t="shared" si="935"/>
        <v>50000</v>
      </c>
      <c r="P334" s="59">
        <f t="shared" si="936"/>
        <v>50000</v>
      </c>
      <c r="Q334" s="59">
        <f t="shared" ref="Q334:S336" si="1030">Q335</f>
        <v>0</v>
      </c>
      <c r="R334" s="59">
        <f t="shared" si="1030"/>
        <v>0</v>
      </c>
      <c r="S334" s="59">
        <f t="shared" si="1030"/>
        <v>0</v>
      </c>
      <c r="T334" s="59">
        <f t="shared" ref="T334:T337" si="1031">N334+Q334</f>
        <v>50000</v>
      </c>
      <c r="U334" s="59">
        <f t="shared" ref="U334:U337" si="1032">O334+R334</f>
        <v>50000</v>
      </c>
      <c r="V334" s="59">
        <f t="shared" ref="V334:V337" si="1033">P334+S334</f>
        <v>50000</v>
      </c>
      <c r="W334" s="59">
        <f t="shared" ref="W334:Y336" si="1034">W335</f>
        <v>0</v>
      </c>
      <c r="X334" s="59">
        <f t="shared" si="1034"/>
        <v>0</v>
      </c>
      <c r="Y334" s="59">
        <f t="shared" si="1034"/>
        <v>0</v>
      </c>
      <c r="Z334" s="59">
        <f t="shared" ref="Z334:Z337" si="1035">T334+W334</f>
        <v>50000</v>
      </c>
      <c r="AA334" s="59">
        <f t="shared" ref="AA334:AA337" si="1036">U334+X334</f>
        <v>50000</v>
      </c>
      <c r="AB334" s="59">
        <f t="shared" ref="AB334:AB337" si="1037">V334+Y334</f>
        <v>50000</v>
      </c>
      <c r="AC334" s="59">
        <f t="shared" ref="AC334:AE336" si="1038">AC335</f>
        <v>0</v>
      </c>
      <c r="AD334" s="59">
        <f t="shared" si="1038"/>
        <v>0</v>
      </c>
      <c r="AE334" s="59">
        <f t="shared" si="1038"/>
        <v>0</v>
      </c>
      <c r="AF334" s="59">
        <f t="shared" ref="AF334:AF337" si="1039">Z334+AC334</f>
        <v>50000</v>
      </c>
      <c r="AG334" s="59">
        <f t="shared" ref="AG334:AG337" si="1040">AA334+AD334</f>
        <v>50000</v>
      </c>
      <c r="AH334" s="59">
        <f t="shared" ref="AH334:AH337" si="1041">AB334+AE334</f>
        <v>50000</v>
      </c>
      <c r="AI334" s="59">
        <f t="shared" ref="AI334:AK336" si="1042">AI335</f>
        <v>0</v>
      </c>
      <c r="AJ334" s="59">
        <f t="shared" si="1042"/>
        <v>0</v>
      </c>
      <c r="AK334" s="59">
        <f t="shared" si="1042"/>
        <v>0</v>
      </c>
      <c r="AL334" s="59">
        <f t="shared" ref="AL334:AL337" si="1043">AF334+AI334</f>
        <v>50000</v>
      </c>
      <c r="AM334" s="59">
        <f t="shared" ref="AM334:AM337" si="1044">AG334+AJ334</f>
        <v>50000</v>
      </c>
      <c r="AN334" s="59">
        <f t="shared" ref="AN334:AN337" si="1045">AH334+AK334</f>
        <v>50000</v>
      </c>
      <c r="AO334" s="59">
        <f t="shared" ref="AO334:AQ336" si="1046">AO335</f>
        <v>0</v>
      </c>
      <c r="AP334" s="59">
        <f t="shared" si="1046"/>
        <v>0</v>
      </c>
      <c r="AQ334" s="59">
        <f t="shared" si="1046"/>
        <v>0</v>
      </c>
      <c r="AR334" s="59">
        <f t="shared" ref="AR334:AR337" si="1047">AL334+AO334</f>
        <v>50000</v>
      </c>
      <c r="AS334" s="59">
        <f t="shared" ref="AS334:AS337" si="1048">AM334+AP334</f>
        <v>50000</v>
      </c>
      <c r="AT334" s="59">
        <f t="shared" ref="AT334:AT337" si="1049">AN334+AQ334</f>
        <v>50000</v>
      </c>
      <c r="AU334" s="59">
        <f t="shared" ref="AU334:AW336" si="1050">AU335</f>
        <v>0</v>
      </c>
      <c r="AV334" s="59">
        <f t="shared" si="1050"/>
        <v>0</v>
      </c>
      <c r="AW334" s="59">
        <f t="shared" si="1050"/>
        <v>0</v>
      </c>
      <c r="AX334" s="59">
        <f t="shared" ref="AX334:AX337" si="1051">AR334+AU334</f>
        <v>50000</v>
      </c>
      <c r="AY334" s="59">
        <f t="shared" ref="AY334:AY337" si="1052">AS334+AV334</f>
        <v>50000</v>
      </c>
      <c r="AZ334" s="59">
        <f t="shared" ref="AZ334:AZ337" si="1053">AT334+AW334</f>
        <v>50000</v>
      </c>
    </row>
    <row r="335" spans="1:52">
      <c r="A335" s="280"/>
      <c r="B335" s="152" t="s">
        <v>228</v>
      </c>
      <c r="C335" s="54" t="s">
        <v>11</v>
      </c>
      <c r="D335" s="54" t="s">
        <v>21</v>
      </c>
      <c r="E335" s="54" t="s">
        <v>100</v>
      </c>
      <c r="F335" s="54" t="s">
        <v>134</v>
      </c>
      <c r="G335" s="55"/>
      <c r="H335" s="64">
        <f t="shared" ref="H335:M336" si="1054">H336</f>
        <v>50000</v>
      </c>
      <c r="I335" s="64">
        <f t="shared" si="1054"/>
        <v>50000</v>
      </c>
      <c r="J335" s="64">
        <f t="shared" si="1054"/>
        <v>50000</v>
      </c>
      <c r="K335" s="64">
        <f t="shared" si="1054"/>
        <v>0</v>
      </c>
      <c r="L335" s="64">
        <f t="shared" si="1054"/>
        <v>0</v>
      </c>
      <c r="M335" s="64">
        <f t="shared" si="1054"/>
        <v>0</v>
      </c>
      <c r="N335" s="64">
        <f t="shared" si="934"/>
        <v>50000</v>
      </c>
      <c r="O335" s="64">
        <f t="shared" si="935"/>
        <v>50000</v>
      </c>
      <c r="P335" s="64">
        <f t="shared" si="936"/>
        <v>50000</v>
      </c>
      <c r="Q335" s="64">
        <f t="shared" si="1030"/>
        <v>0</v>
      </c>
      <c r="R335" s="64">
        <f t="shared" si="1030"/>
        <v>0</v>
      </c>
      <c r="S335" s="64">
        <f t="shared" si="1030"/>
        <v>0</v>
      </c>
      <c r="T335" s="64">
        <f t="shared" si="1031"/>
        <v>50000</v>
      </c>
      <c r="U335" s="64">
        <f t="shared" si="1032"/>
        <v>50000</v>
      </c>
      <c r="V335" s="64">
        <f t="shared" si="1033"/>
        <v>50000</v>
      </c>
      <c r="W335" s="64">
        <f t="shared" si="1034"/>
        <v>0</v>
      </c>
      <c r="X335" s="64">
        <f t="shared" si="1034"/>
        <v>0</v>
      </c>
      <c r="Y335" s="64">
        <f t="shared" si="1034"/>
        <v>0</v>
      </c>
      <c r="Z335" s="64">
        <f t="shared" si="1035"/>
        <v>50000</v>
      </c>
      <c r="AA335" s="64">
        <f t="shared" si="1036"/>
        <v>50000</v>
      </c>
      <c r="AB335" s="64">
        <f t="shared" si="1037"/>
        <v>50000</v>
      </c>
      <c r="AC335" s="64">
        <f t="shared" si="1038"/>
        <v>0</v>
      </c>
      <c r="AD335" s="64">
        <f t="shared" si="1038"/>
        <v>0</v>
      </c>
      <c r="AE335" s="64">
        <f t="shared" si="1038"/>
        <v>0</v>
      </c>
      <c r="AF335" s="64">
        <f t="shared" si="1039"/>
        <v>50000</v>
      </c>
      <c r="AG335" s="64">
        <f t="shared" si="1040"/>
        <v>50000</v>
      </c>
      <c r="AH335" s="64">
        <f t="shared" si="1041"/>
        <v>50000</v>
      </c>
      <c r="AI335" s="64">
        <f t="shared" si="1042"/>
        <v>0</v>
      </c>
      <c r="AJ335" s="64">
        <f t="shared" si="1042"/>
        <v>0</v>
      </c>
      <c r="AK335" s="64">
        <f t="shared" si="1042"/>
        <v>0</v>
      </c>
      <c r="AL335" s="64">
        <f t="shared" si="1043"/>
        <v>50000</v>
      </c>
      <c r="AM335" s="64">
        <f t="shared" si="1044"/>
        <v>50000</v>
      </c>
      <c r="AN335" s="64">
        <f t="shared" si="1045"/>
        <v>50000</v>
      </c>
      <c r="AO335" s="64">
        <f t="shared" si="1046"/>
        <v>0</v>
      </c>
      <c r="AP335" s="64">
        <f t="shared" si="1046"/>
        <v>0</v>
      </c>
      <c r="AQ335" s="64">
        <f t="shared" si="1046"/>
        <v>0</v>
      </c>
      <c r="AR335" s="64">
        <f t="shared" si="1047"/>
        <v>50000</v>
      </c>
      <c r="AS335" s="64">
        <f t="shared" si="1048"/>
        <v>50000</v>
      </c>
      <c r="AT335" s="64">
        <f t="shared" si="1049"/>
        <v>50000</v>
      </c>
      <c r="AU335" s="64">
        <f t="shared" si="1050"/>
        <v>0</v>
      </c>
      <c r="AV335" s="64">
        <f t="shared" si="1050"/>
        <v>0</v>
      </c>
      <c r="AW335" s="64">
        <f t="shared" si="1050"/>
        <v>0</v>
      </c>
      <c r="AX335" s="64">
        <f t="shared" si="1051"/>
        <v>50000</v>
      </c>
      <c r="AY335" s="64">
        <f t="shared" si="1052"/>
        <v>50000</v>
      </c>
      <c r="AZ335" s="64">
        <f t="shared" si="1053"/>
        <v>50000</v>
      </c>
    </row>
    <row r="336" spans="1:52" ht="27.75" customHeight="1">
      <c r="A336" s="280"/>
      <c r="B336" s="82" t="s">
        <v>186</v>
      </c>
      <c r="C336" s="54" t="s">
        <v>11</v>
      </c>
      <c r="D336" s="54" t="s">
        <v>21</v>
      </c>
      <c r="E336" s="54" t="s">
        <v>100</v>
      </c>
      <c r="F336" s="54" t="s">
        <v>134</v>
      </c>
      <c r="G336" s="55" t="s">
        <v>32</v>
      </c>
      <c r="H336" s="64">
        <f t="shared" si="1054"/>
        <v>50000</v>
      </c>
      <c r="I336" s="64">
        <f t="shared" si="1054"/>
        <v>50000</v>
      </c>
      <c r="J336" s="64">
        <f t="shared" si="1054"/>
        <v>50000</v>
      </c>
      <c r="K336" s="64">
        <f t="shared" si="1054"/>
        <v>0</v>
      </c>
      <c r="L336" s="64">
        <f t="shared" si="1054"/>
        <v>0</v>
      </c>
      <c r="M336" s="64">
        <f t="shared" si="1054"/>
        <v>0</v>
      </c>
      <c r="N336" s="64">
        <f t="shared" si="934"/>
        <v>50000</v>
      </c>
      <c r="O336" s="64">
        <f t="shared" si="935"/>
        <v>50000</v>
      </c>
      <c r="P336" s="64">
        <f t="shared" si="936"/>
        <v>50000</v>
      </c>
      <c r="Q336" s="64">
        <f t="shared" si="1030"/>
        <v>0</v>
      </c>
      <c r="R336" s="64">
        <f t="shared" si="1030"/>
        <v>0</v>
      </c>
      <c r="S336" s="64">
        <f t="shared" si="1030"/>
        <v>0</v>
      </c>
      <c r="T336" s="64">
        <f t="shared" si="1031"/>
        <v>50000</v>
      </c>
      <c r="U336" s="64">
        <f t="shared" si="1032"/>
        <v>50000</v>
      </c>
      <c r="V336" s="64">
        <f t="shared" si="1033"/>
        <v>50000</v>
      </c>
      <c r="W336" s="64">
        <f t="shared" si="1034"/>
        <v>0</v>
      </c>
      <c r="X336" s="64">
        <f t="shared" si="1034"/>
        <v>0</v>
      </c>
      <c r="Y336" s="64">
        <f t="shared" si="1034"/>
        <v>0</v>
      </c>
      <c r="Z336" s="64">
        <f t="shared" si="1035"/>
        <v>50000</v>
      </c>
      <c r="AA336" s="64">
        <f t="shared" si="1036"/>
        <v>50000</v>
      </c>
      <c r="AB336" s="64">
        <f t="shared" si="1037"/>
        <v>50000</v>
      </c>
      <c r="AC336" s="64">
        <f t="shared" si="1038"/>
        <v>0</v>
      </c>
      <c r="AD336" s="64">
        <f t="shared" si="1038"/>
        <v>0</v>
      </c>
      <c r="AE336" s="64">
        <f t="shared" si="1038"/>
        <v>0</v>
      </c>
      <c r="AF336" s="64">
        <f t="shared" si="1039"/>
        <v>50000</v>
      </c>
      <c r="AG336" s="64">
        <f t="shared" si="1040"/>
        <v>50000</v>
      </c>
      <c r="AH336" s="64">
        <f t="shared" si="1041"/>
        <v>50000</v>
      </c>
      <c r="AI336" s="64">
        <f t="shared" si="1042"/>
        <v>0</v>
      </c>
      <c r="AJ336" s="64">
        <f t="shared" si="1042"/>
        <v>0</v>
      </c>
      <c r="AK336" s="64">
        <f t="shared" si="1042"/>
        <v>0</v>
      </c>
      <c r="AL336" s="64">
        <f t="shared" si="1043"/>
        <v>50000</v>
      </c>
      <c r="AM336" s="64">
        <f t="shared" si="1044"/>
        <v>50000</v>
      </c>
      <c r="AN336" s="64">
        <f t="shared" si="1045"/>
        <v>50000</v>
      </c>
      <c r="AO336" s="64">
        <f t="shared" si="1046"/>
        <v>0</v>
      </c>
      <c r="AP336" s="64">
        <f t="shared" si="1046"/>
        <v>0</v>
      </c>
      <c r="AQ336" s="64">
        <f t="shared" si="1046"/>
        <v>0</v>
      </c>
      <c r="AR336" s="64">
        <f t="shared" si="1047"/>
        <v>50000</v>
      </c>
      <c r="AS336" s="64">
        <f t="shared" si="1048"/>
        <v>50000</v>
      </c>
      <c r="AT336" s="64">
        <f t="shared" si="1049"/>
        <v>50000</v>
      </c>
      <c r="AU336" s="64">
        <f t="shared" si="1050"/>
        <v>0</v>
      </c>
      <c r="AV336" s="64">
        <f t="shared" si="1050"/>
        <v>0</v>
      </c>
      <c r="AW336" s="64">
        <f t="shared" si="1050"/>
        <v>0</v>
      </c>
      <c r="AX336" s="64">
        <f t="shared" si="1051"/>
        <v>50000</v>
      </c>
      <c r="AY336" s="64">
        <f t="shared" si="1052"/>
        <v>50000</v>
      </c>
      <c r="AZ336" s="64">
        <f t="shared" si="1053"/>
        <v>50000</v>
      </c>
    </row>
    <row r="337" spans="1:52" ht="26.4">
      <c r="A337" s="280"/>
      <c r="B337" s="86" t="s">
        <v>34</v>
      </c>
      <c r="C337" s="54" t="s">
        <v>11</v>
      </c>
      <c r="D337" s="54" t="s">
        <v>21</v>
      </c>
      <c r="E337" s="54" t="s">
        <v>100</v>
      </c>
      <c r="F337" s="54" t="s">
        <v>134</v>
      </c>
      <c r="G337" s="55" t="s">
        <v>33</v>
      </c>
      <c r="H337" s="61">
        <v>50000</v>
      </c>
      <c r="I337" s="61">
        <v>50000</v>
      </c>
      <c r="J337" s="61">
        <v>50000</v>
      </c>
      <c r="K337" s="61"/>
      <c r="L337" s="61"/>
      <c r="M337" s="61"/>
      <c r="N337" s="61">
        <f t="shared" si="934"/>
        <v>50000</v>
      </c>
      <c r="O337" s="61">
        <f t="shared" si="935"/>
        <v>50000</v>
      </c>
      <c r="P337" s="61">
        <f t="shared" si="936"/>
        <v>50000</v>
      </c>
      <c r="Q337" s="61"/>
      <c r="R337" s="61"/>
      <c r="S337" s="61"/>
      <c r="T337" s="61">
        <f t="shared" si="1031"/>
        <v>50000</v>
      </c>
      <c r="U337" s="61">
        <f t="shared" si="1032"/>
        <v>50000</v>
      </c>
      <c r="V337" s="61">
        <f t="shared" si="1033"/>
        <v>50000</v>
      </c>
      <c r="W337" s="61"/>
      <c r="X337" s="61"/>
      <c r="Y337" s="61"/>
      <c r="Z337" s="61">
        <f t="shared" si="1035"/>
        <v>50000</v>
      </c>
      <c r="AA337" s="61">
        <f t="shared" si="1036"/>
        <v>50000</v>
      </c>
      <c r="AB337" s="61">
        <f t="shared" si="1037"/>
        <v>50000</v>
      </c>
      <c r="AC337" s="61"/>
      <c r="AD337" s="61"/>
      <c r="AE337" s="61"/>
      <c r="AF337" s="61">
        <f t="shared" si="1039"/>
        <v>50000</v>
      </c>
      <c r="AG337" s="61">
        <f t="shared" si="1040"/>
        <v>50000</v>
      </c>
      <c r="AH337" s="61">
        <f t="shared" si="1041"/>
        <v>50000</v>
      </c>
      <c r="AI337" s="61"/>
      <c r="AJ337" s="61"/>
      <c r="AK337" s="61"/>
      <c r="AL337" s="61">
        <f t="shared" si="1043"/>
        <v>50000</v>
      </c>
      <c r="AM337" s="61">
        <f t="shared" si="1044"/>
        <v>50000</v>
      </c>
      <c r="AN337" s="61">
        <f t="shared" si="1045"/>
        <v>50000</v>
      </c>
      <c r="AO337" s="61"/>
      <c r="AP337" s="61"/>
      <c r="AQ337" s="61"/>
      <c r="AR337" s="61">
        <f t="shared" si="1047"/>
        <v>50000</v>
      </c>
      <c r="AS337" s="61">
        <f t="shared" si="1048"/>
        <v>50000</v>
      </c>
      <c r="AT337" s="61">
        <f t="shared" si="1049"/>
        <v>50000</v>
      </c>
      <c r="AU337" s="61"/>
      <c r="AV337" s="61"/>
      <c r="AW337" s="61"/>
      <c r="AX337" s="61">
        <f t="shared" si="1051"/>
        <v>50000</v>
      </c>
      <c r="AY337" s="61">
        <f t="shared" si="1052"/>
        <v>50000</v>
      </c>
      <c r="AZ337" s="61">
        <f t="shared" si="1053"/>
        <v>50000</v>
      </c>
    </row>
    <row r="338" spans="1:52">
      <c r="A338" s="176"/>
      <c r="B338" s="85"/>
      <c r="C338" s="4"/>
      <c r="D338" s="4"/>
      <c r="E338" s="4"/>
      <c r="F338" s="5"/>
      <c r="G338" s="1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  <c r="AB338" s="57"/>
      <c r="AC338" s="57"/>
      <c r="AD338" s="57"/>
      <c r="AE338" s="57"/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</row>
    <row r="339" spans="1:52" ht="41.4">
      <c r="A339" s="51" t="s">
        <v>5</v>
      </c>
      <c r="B339" s="96" t="s">
        <v>290</v>
      </c>
      <c r="C339" s="6" t="s">
        <v>85</v>
      </c>
      <c r="D339" s="6" t="s">
        <v>21</v>
      </c>
      <c r="E339" s="6" t="s">
        <v>100</v>
      </c>
      <c r="F339" s="6" t="s">
        <v>101</v>
      </c>
      <c r="G339" s="18"/>
      <c r="H339" s="58">
        <f>+H355+H345+H352+H366+H363</f>
        <v>35117874.230000004</v>
      </c>
      <c r="I339" s="58">
        <f t="shared" ref="I339:M339" si="1055">+I355+I345+I352+I366+I363</f>
        <v>11859290.120000001</v>
      </c>
      <c r="J339" s="58">
        <f t="shared" si="1055"/>
        <v>8667795.4800000004</v>
      </c>
      <c r="K339" s="58">
        <f t="shared" si="1055"/>
        <v>10618593.82</v>
      </c>
      <c r="L339" s="58">
        <f t="shared" si="1055"/>
        <v>0</v>
      </c>
      <c r="M339" s="58">
        <f t="shared" si="1055"/>
        <v>0</v>
      </c>
      <c r="N339" s="58">
        <f t="shared" si="934"/>
        <v>45736468.050000004</v>
      </c>
      <c r="O339" s="58">
        <f t="shared" si="935"/>
        <v>11859290.120000001</v>
      </c>
      <c r="P339" s="58">
        <f t="shared" si="936"/>
        <v>8667795.4800000004</v>
      </c>
      <c r="Q339" s="58">
        <f>+Q355+Q345+Q352+Q366+Q363+Q340</f>
        <v>-8509100</v>
      </c>
      <c r="R339" s="58">
        <f t="shared" ref="R339:S339" si="1056">+R355+R345+R352+R366+R363+R340</f>
        <v>2217813.31</v>
      </c>
      <c r="S339" s="58">
        <f t="shared" si="1056"/>
        <v>2217813.31</v>
      </c>
      <c r="T339" s="58">
        <f t="shared" ref="T339:T368" si="1057">N339+Q339</f>
        <v>37227368.050000004</v>
      </c>
      <c r="U339" s="58">
        <f t="shared" ref="U339:U368" si="1058">O339+R339</f>
        <v>14077103.430000002</v>
      </c>
      <c r="V339" s="58">
        <f t="shared" ref="V339:V368" si="1059">P339+S339</f>
        <v>10885608.790000001</v>
      </c>
      <c r="W339" s="58">
        <f>+W355+W345+W352+W366+W363+W340+W369</f>
        <v>7395823.8700000001</v>
      </c>
      <c r="X339" s="58">
        <f t="shared" ref="X339:Y339" si="1060">+X355+X345+X352+X366+X363+X340+X369</f>
        <v>0</v>
      </c>
      <c r="Y339" s="58">
        <f t="shared" si="1060"/>
        <v>0</v>
      </c>
      <c r="Z339" s="58">
        <f t="shared" ref="Z339:Z368" si="1061">T339+W339</f>
        <v>44623191.920000002</v>
      </c>
      <c r="AA339" s="58">
        <f t="shared" ref="AA339:AA368" si="1062">U339+X339</f>
        <v>14077103.430000002</v>
      </c>
      <c r="AB339" s="58">
        <f t="shared" ref="AB339:AB368" si="1063">V339+Y339</f>
        <v>10885608.790000001</v>
      </c>
      <c r="AC339" s="58">
        <f>+AC355+AC345+AC352+AC366+AC363+AC340+AC369</f>
        <v>2863552.64</v>
      </c>
      <c r="AD339" s="58">
        <f t="shared" ref="AD339:AE339" si="1064">+AD355+AD345+AD352+AD366+AD363+AD340+AD369</f>
        <v>0</v>
      </c>
      <c r="AE339" s="58">
        <f t="shared" si="1064"/>
        <v>0</v>
      </c>
      <c r="AF339" s="58">
        <f t="shared" ref="AF339:AF371" si="1065">Z339+AC339</f>
        <v>47486744.560000002</v>
      </c>
      <c r="AG339" s="58">
        <f t="shared" ref="AG339:AG371" si="1066">AA339+AD339</f>
        <v>14077103.430000002</v>
      </c>
      <c r="AH339" s="58">
        <f t="shared" ref="AH339:AH371" si="1067">AB339+AE339</f>
        <v>10885608.790000001</v>
      </c>
      <c r="AI339" s="58">
        <f>+AI355+AI345+AI352+AI366+AI363+AI340+AI369</f>
        <v>793800</v>
      </c>
      <c r="AJ339" s="58">
        <f t="shared" ref="AJ339:AK339" si="1068">+AJ355+AJ345+AJ352+AJ366+AJ363+AJ340+AJ369</f>
        <v>0</v>
      </c>
      <c r="AK339" s="58">
        <f t="shared" si="1068"/>
        <v>0</v>
      </c>
      <c r="AL339" s="58">
        <f t="shared" ref="AL339:AL371" si="1069">AF339+AI339</f>
        <v>48280544.560000002</v>
      </c>
      <c r="AM339" s="58">
        <f t="shared" ref="AM339:AM371" si="1070">AG339+AJ339</f>
        <v>14077103.430000002</v>
      </c>
      <c r="AN339" s="58">
        <f t="shared" ref="AN339:AN371" si="1071">AH339+AK339</f>
        <v>10885608.790000001</v>
      </c>
      <c r="AO339" s="58">
        <f>+AO355+AO345+AO352+AO366+AO363+AO340+AO369+AO372</f>
        <v>150000</v>
      </c>
      <c r="AP339" s="58">
        <f t="shared" ref="AP339:AQ339" si="1072">+AP355+AP345+AP352+AP366+AP363+AP340+AP369+AP372</f>
        <v>87360281.5</v>
      </c>
      <c r="AQ339" s="58">
        <f t="shared" si="1072"/>
        <v>0</v>
      </c>
      <c r="AR339" s="58">
        <f t="shared" ref="AR339:AR371" si="1073">AL339+AO339</f>
        <v>48430544.560000002</v>
      </c>
      <c r="AS339" s="58">
        <f t="shared" ref="AS339:AS371" si="1074">AM339+AP339</f>
        <v>101437384.93000001</v>
      </c>
      <c r="AT339" s="58">
        <f t="shared" ref="AT339:AT371" si="1075">AN339+AQ339</f>
        <v>10885608.790000001</v>
      </c>
      <c r="AU339" s="58">
        <f>+AU355+AU345+AU352+AU366+AU363+AU340+AU369+AU372</f>
        <v>0</v>
      </c>
      <c r="AV339" s="58">
        <f t="shared" ref="AV339:AW339" si="1076">+AV355+AV345+AV352+AV366+AV363+AV340+AV369+AV372</f>
        <v>0</v>
      </c>
      <c r="AW339" s="58">
        <f t="shared" si="1076"/>
        <v>0</v>
      </c>
      <c r="AX339" s="58">
        <f t="shared" ref="AX339:AX374" si="1077">AR339+AU339</f>
        <v>48430544.560000002</v>
      </c>
      <c r="AY339" s="58">
        <f t="shared" ref="AY339:AY374" si="1078">AS339+AV339</f>
        <v>101437384.93000001</v>
      </c>
      <c r="AZ339" s="58">
        <f t="shared" ref="AZ339:AZ374" si="1079">AT339+AW339</f>
        <v>10885608.790000001</v>
      </c>
    </row>
    <row r="340" spans="1:52">
      <c r="A340" s="286"/>
      <c r="B340" s="82" t="s">
        <v>253</v>
      </c>
      <c r="C340" s="35" t="s">
        <v>85</v>
      </c>
      <c r="D340" s="35" t="s">
        <v>21</v>
      </c>
      <c r="E340" s="35" t="s">
        <v>100</v>
      </c>
      <c r="F340" s="100" t="s">
        <v>126</v>
      </c>
      <c r="G340" s="36"/>
      <c r="H340" s="64"/>
      <c r="I340" s="64"/>
      <c r="J340" s="64"/>
      <c r="K340" s="64"/>
      <c r="L340" s="64"/>
      <c r="M340" s="64"/>
      <c r="N340" s="64"/>
      <c r="O340" s="64"/>
      <c r="P340" s="64"/>
      <c r="Q340" s="64">
        <f>Q341+Q343</f>
        <v>150000</v>
      </c>
      <c r="R340" s="64">
        <f t="shared" ref="R340:S340" si="1080">R341+R343</f>
        <v>0</v>
      </c>
      <c r="S340" s="64">
        <f t="shared" si="1080"/>
        <v>0</v>
      </c>
      <c r="T340" s="60">
        <f t="shared" ref="T340:T344" si="1081">N340+Q340</f>
        <v>150000</v>
      </c>
      <c r="U340" s="60">
        <f t="shared" ref="U340:U344" si="1082">O340+R340</f>
        <v>0</v>
      </c>
      <c r="V340" s="60">
        <f t="shared" ref="V340:V344" si="1083">P340+S340</f>
        <v>0</v>
      </c>
      <c r="W340" s="64">
        <f>W341+W343</f>
        <v>26330.2</v>
      </c>
      <c r="X340" s="64">
        <f t="shared" ref="X340:Y340" si="1084">X341+X343</f>
        <v>0</v>
      </c>
      <c r="Y340" s="64">
        <f t="shared" si="1084"/>
        <v>0</v>
      </c>
      <c r="Z340" s="60">
        <f t="shared" si="1061"/>
        <v>176330.2</v>
      </c>
      <c r="AA340" s="60">
        <f t="shared" si="1062"/>
        <v>0</v>
      </c>
      <c r="AB340" s="60">
        <f t="shared" si="1063"/>
        <v>0</v>
      </c>
      <c r="AC340" s="64">
        <f>AC341+AC343</f>
        <v>-6052.52</v>
      </c>
      <c r="AD340" s="64">
        <f t="shared" ref="AD340:AE340" si="1085">AD341+AD343</f>
        <v>0</v>
      </c>
      <c r="AE340" s="64">
        <f t="shared" si="1085"/>
        <v>0</v>
      </c>
      <c r="AF340" s="60">
        <f t="shared" si="1065"/>
        <v>170277.68000000002</v>
      </c>
      <c r="AG340" s="60">
        <f t="shared" si="1066"/>
        <v>0</v>
      </c>
      <c r="AH340" s="60">
        <f t="shared" si="1067"/>
        <v>0</v>
      </c>
      <c r="AI340" s="64">
        <f>AI341+AI343</f>
        <v>0</v>
      </c>
      <c r="AJ340" s="64">
        <f t="shared" ref="AJ340:AK340" si="1086">AJ341+AJ343</f>
        <v>0</v>
      </c>
      <c r="AK340" s="64">
        <f t="shared" si="1086"/>
        <v>0</v>
      </c>
      <c r="AL340" s="60">
        <f t="shared" si="1069"/>
        <v>170277.68000000002</v>
      </c>
      <c r="AM340" s="60">
        <f t="shared" si="1070"/>
        <v>0</v>
      </c>
      <c r="AN340" s="60">
        <f t="shared" si="1071"/>
        <v>0</v>
      </c>
      <c r="AO340" s="64">
        <f>AO341+AO343</f>
        <v>0</v>
      </c>
      <c r="AP340" s="64">
        <f t="shared" ref="AP340:AQ340" si="1087">AP341+AP343</f>
        <v>0</v>
      </c>
      <c r="AQ340" s="64">
        <f t="shared" si="1087"/>
        <v>0</v>
      </c>
      <c r="AR340" s="60">
        <f t="shared" si="1073"/>
        <v>170277.68000000002</v>
      </c>
      <c r="AS340" s="60">
        <f t="shared" si="1074"/>
        <v>0</v>
      </c>
      <c r="AT340" s="60">
        <f t="shared" si="1075"/>
        <v>0</v>
      </c>
      <c r="AU340" s="64">
        <f>AU341+AU343</f>
        <v>0</v>
      </c>
      <c r="AV340" s="64">
        <f t="shared" ref="AV340:AW340" si="1088">AV341+AV343</f>
        <v>0</v>
      </c>
      <c r="AW340" s="64">
        <f t="shared" si="1088"/>
        <v>0</v>
      </c>
      <c r="AX340" s="60">
        <f t="shared" si="1077"/>
        <v>170277.68000000002</v>
      </c>
      <c r="AY340" s="60">
        <f t="shared" si="1078"/>
        <v>0</v>
      </c>
      <c r="AZ340" s="60">
        <f t="shared" si="1079"/>
        <v>0</v>
      </c>
    </row>
    <row r="341" spans="1:52" ht="39.6">
      <c r="A341" s="261"/>
      <c r="B341" s="82" t="s">
        <v>51</v>
      </c>
      <c r="C341" s="35" t="s">
        <v>85</v>
      </c>
      <c r="D341" s="35" t="s">
        <v>21</v>
      </c>
      <c r="E341" s="35" t="s">
        <v>100</v>
      </c>
      <c r="F341" s="100" t="s">
        <v>126</v>
      </c>
      <c r="G341" s="36" t="s">
        <v>49</v>
      </c>
      <c r="H341" s="64"/>
      <c r="I341" s="64"/>
      <c r="J341" s="64"/>
      <c r="K341" s="64"/>
      <c r="L341" s="64"/>
      <c r="M341" s="64"/>
      <c r="N341" s="64"/>
      <c r="O341" s="64"/>
      <c r="P341" s="64"/>
      <c r="Q341" s="64">
        <f>Q342</f>
        <v>31500</v>
      </c>
      <c r="R341" s="64">
        <f t="shared" ref="R341:S341" si="1089">R342</f>
        <v>0</v>
      </c>
      <c r="S341" s="64">
        <f t="shared" si="1089"/>
        <v>0</v>
      </c>
      <c r="T341" s="60">
        <f t="shared" si="1081"/>
        <v>31500</v>
      </c>
      <c r="U341" s="60">
        <f t="shared" si="1082"/>
        <v>0</v>
      </c>
      <c r="V341" s="60">
        <f t="shared" si="1083"/>
        <v>0</v>
      </c>
      <c r="W341" s="64">
        <f>W342</f>
        <v>0</v>
      </c>
      <c r="X341" s="64">
        <f t="shared" ref="X341:Y341" si="1090">X342</f>
        <v>0</v>
      </c>
      <c r="Y341" s="64">
        <f t="shared" si="1090"/>
        <v>0</v>
      </c>
      <c r="Z341" s="60">
        <f t="shared" si="1061"/>
        <v>31500</v>
      </c>
      <c r="AA341" s="60">
        <f t="shared" si="1062"/>
        <v>0</v>
      </c>
      <c r="AB341" s="60">
        <f t="shared" si="1063"/>
        <v>0</v>
      </c>
      <c r="AC341" s="64">
        <f>AC342</f>
        <v>-5550</v>
      </c>
      <c r="AD341" s="64">
        <f t="shared" ref="AD341:AE341" si="1091">AD342</f>
        <v>0</v>
      </c>
      <c r="AE341" s="64">
        <f t="shared" si="1091"/>
        <v>0</v>
      </c>
      <c r="AF341" s="60">
        <f t="shared" si="1065"/>
        <v>25950</v>
      </c>
      <c r="AG341" s="60">
        <f t="shared" si="1066"/>
        <v>0</v>
      </c>
      <c r="AH341" s="60">
        <f t="shared" si="1067"/>
        <v>0</v>
      </c>
      <c r="AI341" s="64">
        <f>AI342</f>
        <v>0</v>
      </c>
      <c r="AJ341" s="64">
        <f t="shared" ref="AJ341:AK341" si="1092">AJ342</f>
        <v>0</v>
      </c>
      <c r="AK341" s="64">
        <f t="shared" si="1092"/>
        <v>0</v>
      </c>
      <c r="AL341" s="60">
        <f t="shared" si="1069"/>
        <v>25950</v>
      </c>
      <c r="AM341" s="60">
        <f t="shared" si="1070"/>
        <v>0</v>
      </c>
      <c r="AN341" s="60">
        <f t="shared" si="1071"/>
        <v>0</v>
      </c>
      <c r="AO341" s="64">
        <f>AO342</f>
        <v>0</v>
      </c>
      <c r="AP341" s="64">
        <f t="shared" ref="AP341:AQ341" si="1093">AP342</f>
        <v>0</v>
      </c>
      <c r="AQ341" s="64">
        <f t="shared" si="1093"/>
        <v>0</v>
      </c>
      <c r="AR341" s="60">
        <f t="shared" si="1073"/>
        <v>25950</v>
      </c>
      <c r="AS341" s="60">
        <f t="shared" si="1074"/>
        <v>0</v>
      </c>
      <c r="AT341" s="60">
        <f t="shared" si="1075"/>
        <v>0</v>
      </c>
      <c r="AU341" s="64">
        <f>AU342</f>
        <v>0</v>
      </c>
      <c r="AV341" s="64">
        <f t="shared" ref="AV341:AW341" si="1094">AV342</f>
        <v>0</v>
      </c>
      <c r="AW341" s="64">
        <f t="shared" si="1094"/>
        <v>0</v>
      </c>
      <c r="AX341" s="60">
        <f t="shared" si="1077"/>
        <v>25950</v>
      </c>
      <c r="AY341" s="60">
        <f t="shared" si="1078"/>
        <v>0</v>
      </c>
      <c r="AZ341" s="60">
        <f t="shared" si="1079"/>
        <v>0</v>
      </c>
    </row>
    <row r="342" spans="1:52">
      <c r="A342" s="261"/>
      <c r="B342" s="82" t="s">
        <v>64</v>
      </c>
      <c r="C342" s="35" t="s">
        <v>85</v>
      </c>
      <c r="D342" s="35" t="s">
        <v>21</v>
      </c>
      <c r="E342" s="35" t="s">
        <v>100</v>
      </c>
      <c r="F342" s="100" t="s">
        <v>126</v>
      </c>
      <c r="G342" s="36" t="s">
        <v>65</v>
      </c>
      <c r="H342" s="64"/>
      <c r="I342" s="64"/>
      <c r="J342" s="64"/>
      <c r="K342" s="64"/>
      <c r="L342" s="64"/>
      <c r="M342" s="64"/>
      <c r="N342" s="64"/>
      <c r="O342" s="64"/>
      <c r="P342" s="64"/>
      <c r="Q342" s="64">
        <v>31500</v>
      </c>
      <c r="R342" s="64"/>
      <c r="S342" s="64"/>
      <c r="T342" s="60">
        <f t="shared" si="1081"/>
        <v>31500</v>
      </c>
      <c r="U342" s="60">
        <f t="shared" si="1082"/>
        <v>0</v>
      </c>
      <c r="V342" s="60">
        <f t="shared" si="1083"/>
        <v>0</v>
      </c>
      <c r="W342" s="64"/>
      <c r="X342" s="64"/>
      <c r="Y342" s="64"/>
      <c r="Z342" s="60">
        <f t="shared" si="1061"/>
        <v>31500</v>
      </c>
      <c r="AA342" s="60">
        <f t="shared" si="1062"/>
        <v>0</v>
      </c>
      <c r="AB342" s="60">
        <f t="shared" si="1063"/>
        <v>0</v>
      </c>
      <c r="AC342" s="64">
        <v>-5550</v>
      </c>
      <c r="AD342" s="64"/>
      <c r="AE342" s="64"/>
      <c r="AF342" s="60">
        <f t="shared" si="1065"/>
        <v>25950</v>
      </c>
      <c r="AG342" s="60">
        <f t="shared" si="1066"/>
        <v>0</v>
      </c>
      <c r="AH342" s="60">
        <f t="shared" si="1067"/>
        <v>0</v>
      </c>
      <c r="AI342" s="64"/>
      <c r="AJ342" s="64"/>
      <c r="AK342" s="64"/>
      <c r="AL342" s="60">
        <f t="shared" si="1069"/>
        <v>25950</v>
      </c>
      <c r="AM342" s="60">
        <f t="shared" si="1070"/>
        <v>0</v>
      </c>
      <c r="AN342" s="60">
        <f t="shared" si="1071"/>
        <v>0</v>
      </c>
      <c r="AO342" s="64"/>
      <c r="AP342" s="64"/>
      <c r="AQ342" s="64"/>
      <c r="AR342" s="60">
        <f t="shared" si="1073"/>
        <v>25950</v>
      </c>
      <c r="AS342" s="60">
        <f t="shared" si="1074"/>
        <v>0</v>
      </c>
      <c r="AT342" s="60">
        <f t="shared" si="1075"/>
        <v>0</v>
      </c>
      <c r="AU342" s="64"/>
      <c r="AV342" s="64"/>
      <c r="AW342" s="64"/>
      <c r="AX342" s="60">
        <f t="shared" si="1077"/>
        <v>25950</v>
      </c>
      <c r="AY342" s="60">
        <f t="shared" si="1078"/>
        <v>0</v>
      </c>
      <c r="AZ342" s="60">
        <f t="shared" si="1079"/>
        <v>0</v>
      </c>
    </row>
    <row r="343" spans="1:52" ht="26.4">
      <c r="A343" s="261"/>
      <c r="B343" s="82" t="s">
        <v>186</v>
      </c>
      <c r="C343" s="35" t="s">
        <v>85</v>
      </c>
      <c r="D343" s="35" t="s">
        <v>21</v>
      </c>
      <c r="E343" s="35" t="s">
        <v>100</v>
      </c>
      <c r="F343" s="100" t="s">
        <v>126</v>
      </c>
      <c r="G343" s="36" t="s">
        <v>32</v>
      </c>
      <c r="H343" s="64"/>
      <c r="I343" s="64"/>
      <c r="J343" s="64"/>
      <c r="K343" s="64"/>
      <c r="L343" s="64"/>
      <c r="M343" s="64"/>
      <c r="N343" s="64"/>
      <c r="O343" s="64"/>
      <c r="P343" s="64"/>
      <c r="Q343" s="64">
        <f>Q344</f>
        <v>118500</v>
      </c>
      <c r="R343" s="64">
        <f t="shared" ref="R343:S343" si="1095">R344</f>
        <v>0</v>
      </c>
      <c r="S343" s="64">
        <f t="shared" si="1095"/>
        <v>0</v>
      </c>
      <c r="T343" s="60">
        <f t="shared" si="1081"/>
        <v>118500</v>
      </c>
      <c r="U343" s="60">
        <f t="shared" si="1082"/>
        <v>0</v>
      </c>
      <c r="V343" s="60">
        <f t="shared" si="1083"/>
        <v>0</v>
      </c>
      <c r="W343" s="64">
        <f>W344</f>
        <v>26330.2</v>
      </c>
      <c r="X343" s="64">
        <f t="shared" ref="X343:Y343" si="1096">X344</f>
        <v>0</v>
      </c>
      <c r="Y343" s="64">
        <f t="shared" si="1096"/>
        <v>0</v>
      </c>
      <c r="Z343" s="60">
        <f t="shared" si="1061"/>
        <v>144830.20000000001</v>
      </c>
      <c r="AA343" s="60">
        <f t="shared" si="1062"/>
        <v>0</v>
      </c>
      <c r="AB343" s="60">
        <f t="shared" si="1063"/>
        <v>0</v>
      </c>
      <c r="AC343" s="64">
        <f>AC344</f>
        <v>-502.52</v>
      </c>
      <c r="AD343" s="64">
        <f t="shared" ref="AD343:AE343" si="1097">AD344</f>
        <v>0</v>
      </c>
      <c r="AE343" s="64">
        <f t="shared" si="1097"/>
        <v>0</v>
      </c>
      <c r="AF343" s="60">
        <f t="shared" si="1065"/>
        <v>144327.68000000002</v>
      </c>
      <c r="AG343" s="60">
        <f t="shared" si="1066"/>
        <v>0</v>
      </c>
      <c r="AH343" s="60">
        <f t="shared" si="1067"/>
        <v>0</v>
      </c>
      <c r="AI343" s="64">
        <f>AI344</f>
        <v>0</v>
      </c>
      <c r="AJ343" s="64">
        <f t="shared" ref="AJ343:AK343" si="1098">AJ344</f>
        <v>0</v>
      </c>
      <c r="AK343" s="64">
        <f t="shared" si="1098"/>
        <v>0</v>
      </c>
      <c r="AL343" s="60">
        <f t="shared" si="1069"/>
        <v>144327.68000000002</v>
      </c>
      <c r="AM343" s="60">
        <f t="shared" si="1070"/>
        <v>0</v>
      </c>
      <c r="AN343" s="60">
        <f t="shared" si="1071"/>
        <v>0</v>
      </c>
      <c r="AO343" s="64">
        <f>AO344</f>
        <v>0</v>
      </c>
      <c r="AP343" s="64">
        <f t="shared" ref="AP343:AQ343" si="1099">AP344</f>
        <v>0</v>
      </c>
      <c r="AQ343" s="64">
        <f t="shared" si="1099"/>
        <v>0</v>
      </c>
      <c r="AR343" s="60">
        <f t="shared" si="1073"/>
        <v>144327.68000000002</v>
      </c>
      <c r="AS343" s="60">
        <f t="shared" si="1074"/>
        <v>0</v>
      </c>
      <c r="AT343" s="60">
        <f t="shared" si="1075"/>
        <v>0</v>
      </c>
      <c r="AU343" s="64">
        <f>AU344</f>
        <v>0</v>
      </c>
      <c r="AV343" s="64">
        <f t="shared" ref="AV343:AW343" si="1100">AV344</f>
        <v>0</v>
      </c>
      <c r="AW343" s="64">
        <f t="shared" si="1100"/>
        <v>0</v>
      </c>
      <c r="AX343" s="60">
        <f t="shared" si="1077"/>
        <v>144327.68000000002</v>
      </c>
      <c r="AY343" s="60">
        <f t="shared" si="1078"/>
        <v>0</v>
      </c>
      <c r="AZ343" s="60">
        <f t="shared" si="1079"/>
        <v>0</v>
      </c>
    </row>
    <row r="344" spans="1:52" ht="26.4">
      <c r="A344" s="261"/>
      <c r="B344" s="82" t="s">
        <v>34</v>
      </c>
      <c r="C344" s="35" t="s">
        <v>85</v>
      </c>
      <c r="D344" s="35" t="s">
        <v>21</v>
      </c>
      <c r="E344" s="35" t="s">
        <v>100</v>
      </c>
      <c r="F344" s="100" t="s">
        <v>126</v>
      </c>
      <c r="G344" s="36" t="s">
        <v>33</v>
      </c>
      <c r="H344" s="64"/>
      <c r="I344" s="64"/>
      <c r="J344" s="64"/>
      <c r="K344" s="64"/>
      <c r="L344" s="64"/>
      <c r="M344" s="64"/>
      <c r="N344" s="64"/>
      <c r="O344" s="64"/>
      <c r="P344" s="64"/>
      <c r="Q344" s="64">
        <v>118500</v>
      </c>
      <c r="R344" s="64"/>
      <c r="S344" s="64"/>
      <c r="T344" s="60">
        <f t="shared" si="1081"/>
        <v>118500</v>
      </c>
      <c r="U344" s="60">
        <f t="shared" si="1082"/>
        <v>0</v>
      </c>
      <c r="V344" s="60">
        <f t="shared" si="1083"/>
        <v>0</v>
      </c>
      <c r="W344" s="60">
        <v>26330.2</v>
      </c>
      <c r="X344" s="64"/>
      <c r="Y344" s="64"/>
      <c r="Z344" s="60">
        <f t="shared" si="1061"/>
        <v>144830.20000000001</v>
      </c>
      <c r="AA344" s="60">
        <f t="shared" si="1062"/>
        <v>0</v>
      </c>
      <c r="AB344" s="60">
        <f t="shared" si="1063"/>
        <v>0</v>
      </c>
      <c r="AC344" s="60">
        <v>-502.52</v>
      </c>
      <c r="AD344" s="64"/>
      <c r="AE344" s="64"/>
      <c r="AF344" s="60">
        <f t="shared" si="1065"/>
        <v>144327.68000000002</v>
      </c>
      <c r="AG344" s="60">
        <f t="shared" si="1066"/>
        <v>0</v>
      </c>
      <c r="AH344" s="60">
        <f t="shared" si="1067"/>
        <v>0</v>
      </c>
      <c r="AI344" s="60"/>
      <c r="AJ344" s="64"/>
      <c r="AK344" s="64"/>
      <c r="AL344" s="60">
        <f t="shared" si="1069"/>
        <v>144327.68000000002</v>
      </c>
      <c r="AM344" s="60">
        <f t="shared" si="1070"/>
        <v>0</v>
      </c>
      <c r="AN344" s="60">
        <f t="shared" si="1071"/>
        <v>0</v>
      </c>
      <c r="AO344" s="60"/>
      <c r="AP344" s="64"/>
      <c r="AQ344" s="64"/>
      <c r="AR344" s="60">
        <f t="shared" si="1073"/>
        <v>144327.68000000002</v>
      </c>
      <c r="AS344" s="60">
        <f t="shared" si="1074"/>
        <v>0</v>
      </c>
      <c r="AT344" s="60">
        <f t="shared" si="1075"/>
        <v>0</v>
      </c>
      <c r="AU344" s="60"/>
      <c r="AV344" s="64"/>
      <c r="AW344" s="64"/>
      <c r="AX344" s="60">
        <f t="shared" si="1077"/>
        <v>144327.68000000002</v>
      </c>
      <c r="AY344" s="60">
        <f t="shared" si="1078"/>
        <v>0</v>
      </c>
      <c r="AZ344" s="60">
        <f t="shared" si="1079"/>
        <v>0</v>
      </c>
    </row>
    <row r="345" spans="1:52" ht="39.6">
      <c r="A345" s="261"/>
      <c r="B345" s="103" t="s">
        <v>232</v>
      </c>
      <c r="C345" s="5" t="s">
        <v>85</v>
      </c>
      <c r="D345" s="5" t="s">
        <v>21</v>
      </c>
      <c r="E345" s="5" t="s">
        <v>100</v>
      </c>
      <c r="F345" s="100" t="s">
        <v>233</v>
      </c>
      <c r="G345" s="55"/>
      <c r="H345" s="60">
        <f>H346+H348+H350</f>
        <v>3597550</v>
      </c>
      <c r="I345" s="60">
        <f t="shared" ref="I345:J345" si="1101">I346+I348+I350</f>
        <v>3618997.6</v>
      </c>
      <c r="J345" s="60">
        <f t="shared" si="1101"/>
        <v>3620660.05</v>
      </c>
      <c r="K345" s="60">
        <f t="shared" ref="K345:M345" si="1102">K346+K348+K350</f>
        <v>9000000</v>
      </c>
      <c r="L345" s="60">
        <f t="shared" si="1102"/>
        <v>0</v>
      </c>
      <c r="M345" s="60">
        <f t="shared" si="1102"/>
        <v>0</v>
      </c>
      <c r="N345" s="60">
        <f t="shared" ref="N345:P351" si="1103">H345+K345</f>
        <v>12597550</v>
      </c>
      <c r="O345" s="60">
        <f t="shared" si="1103"/>
        <v>3618997.6</v>
      </c>
      <c r="P345" s="60">
        <f t="shared" si="1103"/>
        <v>3620660.05</v>
      </c>
      <c r="Q345" s="60">
        <f t="shared" ref="Q345:S345" si="1104">Q346+Q348+Q350</f>
        <v>-8923700</v>
      </c>
      <c r="R345" s="60">
        <f t="shared" si="1104"/>
        <v>0</v>
      </c>
      <c r="S345" s="60">
        <f t="shared" si="1104"/>
        <v>0</v>
      </c>
      <c r="T345" s="60">
        <f t="shared" si="1057"/>
        <v>3673850</v>
      </c>
      <c r="U345" s="60">
        <f t="shared" si="1058"/>
        <v>3618997.6</v>
      </c>
      <c r="V345" s="60">
        <f t="shared" si="1059"/>
        <v>3620660.05</v>
      </c>
      <c r="W345" s="60">
        <f t="shared" ref="W345:Y345" si="1105">W346+W348+W350</f>
        <v>2750000</v>
      </c>
      <c r="X345" s="60">
        <f t="shared" si="1105"/>
        <v>0</v>
      </c>
      <c r="Y345" s="60">
        <f t="shared" si="1105"/>
        <v>0</v>
      </c>
      <c r="Z345" s="60">
        <f t="shared" si="1061"/>
        <v>6423850</v>
      </c>
      <c r="AA345" s="60">
        <f t="shared" si="1062"/>
        <v>3618997.6</v>
      </c>
      <c r="AB345" s="60">
        <f t="shared" si="1063"/>
        <v>3620660.05</v>
      </c>
      <c r="AC345" s="60">
        <f t="shared" ref="AC345:AE345" si="1106">AC346+AC348+AC350</f>
        <v>0</v>
      </c>
      <c r="AD345" s="60">
        <f t="shared" si="1106"/>
        <v>0</v>
      </c>
      <c r="AE345" s="60">
        <f t="shared" si="1106"/>
        <v>0</v>
      </c>
      <c r="AF345" s="60">
        <f t="shared" si="1065"/>
        <v>6423850</v>
      </c>
      <c r="AG345" s="60">
        <f t="shared" si="1066"/>
        <v>3618997.6</v>
      </c>
      <c r="AH345" s="60">
        <f t="shared" si="1067"/>
        <v>3620660.05</v>
      </c>
      <c r="AI345" s="60">
        <f t="shared" ref="AI345:AK345" si="1107">AI346+AI348+AI350</f>
        <v>250000</v>
      </c>
      <c r="AJ345" s="60">
        <f t="shared" si="1107"/>
        <v>0</v>
      </c>
      <c r="AK345" s="60">
        <f t="shared" si="1107"/>
        <v>0</v>
      </c>
      <c r="AL345" s="60">
        <f t="shared" si="1069"/>
        <v>6673850</v>
      </c>
      <c r="AM345" s="60">
        <f t="shared" si="1070"/>
        <v>3618997.6</v>
      </c>
      <c r="AN345" s="60">
        <f t="shared" si="1071"/>
        <v>3620660.05</v>
      </c>
      <c r="AO345" s="60">
        <f t="shared" ref="AO345:AQ345" si="1108">AO346+AO348+AO350</f>
        <v>0</v>
      </c>
      <c r="AP345" s="60">
        <f t="shared" si="1108"/>
        <v>0</v>
      </c>
      <c r="AQ345" s="60">
        <f t="shared" si="1108"/>
        <v>0</v>
      </c>
      <c r="AR345" s="60">
        <f t="shared" si="1073"/>
        <v>6673850</v>
      </c>
      <c r="AS345" s="60">
        <f t="shared" si="1074"/>
        <v>3618997.6</v>
      </c>
      <c r="AT345" s="60">
        <f t="shared" si="1075"/>
        <v>3620660.05</v>
      </c>
      <c r="AU345" s="60">
        <f t="shared" ref="AU345:AW345" si="1109">AU346+AU348+AU350</f>
        <v>0</v>
      </c>
      <c r="AV345" s="60">
        <f t="shared" si="1109"/>
        <v>0</v>
      </c>
      <c r="AW345" s="60">
        <f t="shared" si="1109"/>
        <v>0</v>
      </c>
      <c r="AX345" s="60">
        <f t="shared" si="1077"/>
        <v>6673850</v>
      </c>
      <c r="AY345" s="60">
        <f t="shared" si="1078"/>
        <v>3618997.6</v>
      </c>
      <c r="AZ345" s="60">
        <f t="shared" si="1079"/>
        <v>3620660.05</v>
      </c>
    </row>
    <row r="346" spans="1:52" ht="39.6">
      <c r="A346" s="261"/>
      <c r="B346" s="82" t="s">
        <v>51</v>
      </c>
      <c r="C346" s="5" t="s">
        <v>85</v>
      </c>
      <c r="D346" s="5" t="s">
        <v>21</v>
      </c>
      <c r="E346" s="5" t="s">
        <v>100</v>
      </c>
      <c r="F346" s="100" t="s">
        <v>233</v>
      </c>
      <c r="G346" s="55" t="s">
        <v>49</v>
      </c>
      <c r="H346" s="60">
        <f>H347</f>
        <v>2164798</v>
      </c>
      <c r="I346" s="60">
        <f t="shared" ref="I346:M346" si="1110">I347</f>
        <v>2186245.6</v>
      </c>
      <c r="J346" s="60">
        <f t="shared" si="1110"/>
        <v>2187908.0499999998</v>
      </c>
      <c r="K346" s="60">
        <f t="shared" si="1110"/>
        <v>0</v>
      </c>
      <c r="L346" s="60">
        <f t="shared" si="1110"/>
        <v>0</v>
      </c>
      <c r="M346" s="60">
        <f t="shared" si="1110"/>
        <v>0</v>
      </c>
      <c r="N346" s="60">
        <f t="shared" si="1103"/>
        <v>2164798</v>
      </c>
      <c r="O346" s="60">
        <f t="shared" si="1103"/>
        <v>2186245.6</v>
      </c>
      <c r="P346" s="60">
        <f t="shared" si="1103"/>
        <v>2187908.0499999998</v>
      </c>
      <c r="Q346" s="60">
        <f t="shared" ref="Q346:S346" si="1111">Q347</f>
        <v>0</v>
      </c>
      <c r="R346" s="60">
        <f t="shared" si="1111"/>
        <v>0</v>
      </c>
      <c r="S346" s="60">
        <f t="shared" si="1111"/>
        <v>0</v>
      </c>
      <c r="T346" s="60">
        <f t="shared" si="1057"/>
        <v>2164798</v>
      </c>
      <c r="U346" s="60">
        <f t="shared" si="1058"/>
        <v>2186245.6</v>
      </c>
      <c r="V346" s="60">
        <f t="shared" si="1059"/>
        <v>2187908.0499999998</v>
      </c>
      <c r="W346" s="60">
        <f t="shared" ref="W346:Y346" si="1112">W347</f>
        <v>0</v>
      </c>
      <c r="X346" s="60">
        <f t="shared" si="1112"/>
        <v>0</v>
      </c>
      <c r="Y346" s="60">
        <f t="shared" si="1112"/>
        <v>0</v>
      </c>
      <c r="Z346" s="60">
        <f t="shared" si="1061"/>
        <v>2164798</v>
      </c>
      <c r="AA346" s="60">
        <f t="shared" si="1062"/>
        <v>2186245.6</v>
      </c>
      <c r="AB346" s="60">
        <f t="shared" si="1063"/>
        <v>2187908.0499999998</v>
      </c>
      <c r="AC346" s="60">
        <f t="shared" ref="AC346:AE346" si="1113">AC347</f>
        <v>0</v>
      </c>
      <c r="AD346" s="60">
        <f t="shared" si="1113"/>
        <v>0</v>
      </c>
      <c r="AE346" s="60">
        <f t="shared" si="1113"/>
        <v>0</v>
      </c>
      <c r="AF346" s="60">
        <f t="shared" si="1065"/>
        <v>2164798</v>
      </c>
      <c r="AG346" s="60">
        <f t="shared" si="1066"/>
        <v>2186245.6</v>
      </c>
      <c r="AH346" s="60">
        <f t="shared" si="1067"/>
        <v>2187908.0499999998</v>
      </c>
      <c r="AI346" s="60">
        <f t="shared" ref="AI346:AK346" si="1114">AI347</f>
        <v>0</v>
      </c>
      <c r="AJ346" s="60">
        <f t="shared" si="1114"/>
        <v>0</v>
      </c>
      <c r="AK346" s="60">
        <f t="shared" si="1114"/>
        <v>0</v>
      </c>
      <c r="AL346" s="60">
        <f t="shared" si="1069"/>
        <v>2164798</v>
      </c>
      <c r="AM346" s="60">
        <f t="shared" si="1070"/>
        <v>2186245.6</v>
      </c>
      <c r="AN346" s="60">
        <f t="shared" si="1071"/>
        <v>2187908.0499999998</v>
      </c>
      <c r="AO346" s="60">
        <f t="shared" ref="AO346:AQ346" si="1115">AO347</f>
        <v>0</v>
      </c>
      <c r="AP346" s="60">
        <f t="shared" si="1115"/>
        <v>0</v>
      </c>
      <c r="AQ346" s="60">
        <f t="shared" si="1115"/>
        <v>0</v>
      </c>
      <c r="AR346" s="60">
        <f t="shared" si="1073"/>
        <v>2164798</v>
      </c>
      <c r="AS346" s="60">
        <f t="shared" si="1074"/>
        <v>2186245.6</v>
      </c>
      <c r="AT346" s="60">
        <f t="shared" si="1075"/>
        <v>2187908.0499999998</v>
      </c>
      <c r="AU346" s="60">
        <f t="shared" ref="AU346:AW346" si="1116">AU347</f>
        <v>0</v>
      </c>
      <c r="AV346" s="60">
        <f t="shared" si="1116"/>
        <v>0</v>
      </c>
      <c r="AW346" s="60">
        <f t="shared" si="1116"/>
        <v>0</v>
      </c>
      <c r="AX346" s="60">
        <f t="shared" si="1077"/>
        <v>2164798</v>
      </c>
      <c r="AY346" s="60">
        <f t="shared" si="1078"/>
        <v>2186245.6</v>
      </c>
      <c r="AZ346" s="60">
        <f t="shared" si="1079"/>
        <v>2187908.0499999998</v>
      </c>
    </row>
    <row r="347" spans="1:52">
      <c r="A347" s="261"/>
      <c r="B347" s="82" t="s">
        <v>64</v>
      </c>
      <c r="C347" s="5" t="s">
        <v>85</v>
      </c>
      <c r="D347" s="5" t="s">
        <v>21</v>
      </c>
      <c r="E347" s="5" t="s">
        <v>100</v>
      </c>
      <c r="F347" s="100" t="s">
        <v>233</v>
      </c>
      <c r="G347" s="55" t="s">
        <v>65</v>
      </c>
      <c r="H347" s="60">
        <v>2164798</v>
      </c>
      <c r="I347" s="60">
        <v>2186245.6</v>
      </c>
      <c r="J347" s="60">
        <v>2187908.0499999998</v>
      </c>
      <c r="K347" s="60"/>
      <c r="L347" s="60"/>
      <c r="M347" s="60"/>
      <c r="N347" s="60">
        <f t="shared" si="1103"/>
        <v>2164798</v>
      </c>
      <c r="O347" s="60">
        <f t="shared" si="1103"/>
        <v>2186245.6</v>
      </c>
      <c r="P347" s="60">
        <f t="shared" si="1103"/>
        <v>2187908.0499999998</v>
      </c>
      <c r="Q347" s="60"/>
      <c r="R347" s="60"/>
      <c r="S347" s="60"/>
      <c r="T347" s="60">
        <f t="shared" si="1057"/>
        <v>2164798</v>
      </c>
      <c r="U347" s="60">
        <f t="shared" si="1058"/>
        <v>2186245.6</v>
      </c>
      <c r="V347" s="60">
        <f t="shared" si="1059"/>
        <v>2187908.0499999998</v>
      </c>
      <c r="W347" s="60"/>
      <c r="X347" s="60"/>
      <c r="Y347" s="60"/>
      <c r="Z347" s="60">
        <f t="shared" si="1061"/>
        <v>2164798</v>
      </c>
      <c r="AA347" s="60">
        <f t="shared" si="1062"/>
        <v>2186245.6</v>
      </c>
      <c r="AB347" s="60">
        <f t="shared" si="1063"/>
        <v>2187908.0499999998</v>
      </c>
      <c r="AC347" s="60"/>
      <c r="AD347" s="60"/>
      <c r="AE347" s="60"/>
      <c r="AF347" s="60">
        <f t="shared" si="1065"/>
        <v>2164798</v>
      </c>
      <c r="AG347" s="60">
        <f t="shared" si="1066"/>
        <v>2186245.6</v>
      </c>
      <c r="AH347" s="60">
        <f t="shared" si="1067"/>
        <v>2187908.0499999998</v>
      </c>
      <c r="AI347" s="60"/>
      <c r="AJ347" s="60"/>
      <c r="AK347" s="60"/>
      <c r="AL347" s="60">
        <f t="shared" si="1069"/>
        <v>2164798</v>
      </c>
      <c r="AM347" s="60">
        <f t="shared" si="1070"/>
        <v>2186245.6</v>
      </c>
      <c r="AN347" s="60">
        <f t="shared" si="1071"/>
        <v>2187908.0499999998</v>
      </c>
      <c r="AO347" s="60"/>
      <c r="AP347" s="60"/>
      <c r="AQ347" s="60"/>
      <c r="AR347" s="60">
        <f t="shared" si="1073"/>
        <v>2164798</v>
      </c>
      <c r="AS347" s="60">
        <f t="shared" si="1074"/>
        <v>2186245.6</v>
      </c>
      <c r="AT347" s="60">
        <f t="shared" si="1075"/>
        <v>2187908.0499999998</v>
      </c>
      <c r="AU347" s="60"/>
      <c r="AV347" s="60"/>
      <c r="AW347" s="60"/>
      <c r="AX347" s="60">
        <f t="shared" si="1077"/>
        <v>2164798</v>
      </c>
      <c r="AY347" s="60">
        <f t="shared" si="1078"/>
        <v>2186245.6</v>
      </c>
      <c r="AZ347" s="60">
        <f t="shared" si="1079"/>
        <v>2187908.0499999998</v>
      </c>
    </row>
    <row r="348" spans="1:52" ht="26.4">
      <c r="A348" s="261"/>
      <c r="B348" s="82" t="s">
        <v>186</v>
      </c>
      <c r="C348" s="5" t="s">
        <v>85</v>
      </c>
      <c r="D348" s="5" t="s">
        <v>21</v>
      </c>
      <c r="E348" s="5" t="s">
        <v>100</v>
      </c>
      <c r="F348" s="100" t="s">
        <v>233</v>
      </c>
      <c r="G348" s="55" t="s">
        <v>32</v>
      </c>
      <c r="H348" s="60">
        <f>H349</f>
        <v>1410000</v>
      </c>
      <c r="I348" s="60">
        <f t="shared" ref="I348:M348" si="1117">I349</f>
        <v>1410000</v>
      </c>
      <c r="J348" s="60">
        <f t="shared" si="1117"/>
        <v>1410000</v>
      </c>
      <c r="K348" s="60">
        <f t="shared" si="1117"/>
        <v>9000000</v>
      </c>
      <c r="L348" s="60">
        <f t="shared" si="1117"/>
        <v>0</v>
      </c>
      <c r="M348" s="60">
        <f t="shared" si="1117"/>
        <v>0</v>
      </c>
      <c r="N348" s="60">
        <f t="shared" si="1103"/>
        <v>10410000</v>
      </c>
      <c r="O348" s="60">
        <f t="shared" si="1103"/>
        <v>1410000</v>
      </c>
      <c r="P348" s="60">
        <f t="shared" si="1103"/>
        <v>1410000</v>
      </c>
      <c r="Q348" s="60">
        <f t="shared" ref="Q348:S348" si="1118">Q349</f>
        <v>-8923700</v>
      </c>
      <c r="R348" s="60">
        <f t="shared" si="1118"/>
        <v>0</v>
      </c>
      <c r="S348" s="60">
        <f t="shared" si="1118"/>
        <v>0</v>
      </c>
      <c r="T348" s="60">
        <f t="shared" si="1057"/>
        <v>1486300</v>
      </c>
      <c r="U348" s="60">
        <f t="shared" si="1058"/>
        <v>1410000</v>
      </c>
      <c r="V348" s="60">
        <f t="shared" si="1059"/>
        <v>1410000</v>
      </c>
      <c r="W348" s="60">
        <f t="shared" ref="W348:Y348" si="1119">W349</f>
        <v>2736000</v>
      </c>
      <c r="X348" s="60">
        <f t="shared" si="1119"/>
        <v>0</v>
      </c>
      <c r="Y348" s="60">
        <f t="shared" si="1119"/>
        <v>0</v>
      </c>
      <c r="Z348" s="60">
        <f t="shared" si="1061"/>
        <v>4222300</v>
      </c>
      <c r="AA348" s="60">
        <f t="shared" si="1062"/>
        <v>1410000</v>
      </c>
      <c r="AB348" s="60">
        <f t="shared" si="1063"/>
        <v>1410000</v>
      </c>
      <c r="AC348" s="60">
        <f t="shared" ref="AC348:AE348" si="1120">AC349</f>
        <v>0</v>
      </c>
      <c r="AD348" s="60">
        <f t="shared" si="1120"/>
        <v>0</v>
      </c>
      <c r="AE348" s="60">
        <f t="shared" si="1120"/>
        <v>0</v>
      </c>
      <c r="AF348" s="60">
        <f t="shared" si="1065"/>
        <v>4222300</v>
      </c>
      <c r="AG348" s="60">
        <f t="shared" si="1066"/>
        <v>1410000</v>
      </c>
      <c r="AH348" s="60">
        <f t="shared" si="1067"/>
        <v>1410000</v>
      </c>
      <c r="AI348" s="60">
        <f t="shared" ref="AI348:AK348" si="1121">AI349</f>
        <v>250000</v>
      </c>
      <c r="AJ348" s="60">
        <f t="shared" si="1121"/>
        <v>0</v>
      </c>
      <c r="AK348" s="60">
        <f t="shared" si="1121"/>
        <v>0</v>
      </c>
      <c r="AL348" s="60">
        <f t="shared" si="1069"/>
        <v>4472300</v>
      </c>
      <c r="AM348" s="60">
        <f t="shared" si="1070"/>
        <v>1410000</v>
      </c>
      <c r="AN348" s="60">
        <f t="shared" si="1071"/>
        <v>1410000</v>
      </c>
      <c r="AO348" s="60">
        <f t="shared" ref="AO348:AQ348" si="1122">AO349</f>
        <v>0</v>
      </c>
      <c r="AP348" s="60">
        <f t="shared" si="1122"/>
        <v>0</v>
      </c>
      <c r="AQ348" s="60">
        <f t="shared" si="1122"/>
        <v>0</v>
      </c>
      <c r="AR348" s="60">
        <f t="shared" si="1073"/>
        <v>4472300</v>
      </c>
      <c r="AS348" s="60">
        <f t="shared" si="1074"/>
        <v>1410000</v>
      </c>
      <c r="AT348" s="60">
        <f t="shared" si="1075"/>
        <v>1410000</v>
      </c>
      <c r="AU348" s="60">
        <f t="shared" ref="AU348:AW348" si="1123">AU349</f>
        <v>0</v>
      </c>
      <c r="AV348" s="60">
        <f t="shared" si="1123"/>
        <v>0</v>
      </c>
      <c r="AW348" s="60">
        <f t="shared" si="1123"/>
        <v>0</v>
      </c>
      <c r="AX348" s="60">
        <f t="shared" si="1077"/>
        <v>4472300</v>
      </c>
      <c r="AY348" s="60">
        <f t="shared" si="1078"/>
        <v>1410000</v>
      </c>
      <c r="AZ348" s="60">
        <f t="shared" si="1079"/>
        <v>1410000</v>
      </c>
    </row>
    <row r="349" spans="1:52" ht="26.4">
      <c r="A349" s="261"/>
      <c r="B349" s="86" t="s">
        <v>34</v>
      </c>
      <c r="C349" s="5" t="s">
        <v>85</v>
      </c>
      <c r="D349" s="5" t="s">
        <v>21</v>
      </c>
      <c r="E349" s="5" t="s">
        <v>100</v>
      </c>
      <c r="F349" s="100" t="s">
        <v>233</v>
      </c>
      <c r="G349" s="55" t="s">
        <v>33</v>
      </c>
      <c r="H349" s="60">
        <v>1410000</v>
      </c>
      <c r="I349" s="60">
        <v>1410000</v>
      </c>
      <c r="J349" s="60">
        <v>1410000</v>
      </c>
      <c r="K349" s="60">
        <v>9000000</v>
      </c>
      <c r="L349" s="60"/>
      <c r="M349" s="60"/>
      <c r="N349" s="60">
        <f t="shared" si="1103"/>
        <v>10410000</v>
      </c>
      <c r="O349" s="60">
        <f t="shared" si="1103"/>
        <v>1410000</v>
      </c>
      <c r="P349" s="60">
        <f t="shared" si="1103"/>
        <v>1410000</v>
      </c>
      <c r="Q349" s="60">
        <v>-8923700</v>
      </c>
      <c r="R349" s="60"/>
      <c r="S349" s="60"/>
      <c r="T349" s="60">
        <f t="shared" si="1057"/>
        <v>1486300</v>
      </c>
      <c r="U349" s="60">
        <f t="shared" si="1058"/>
        <v>1410000</v>
      </c>
      <c r="V349" s="60">
        <f t="shared" si="1059"/>
        <v>1410000</v>
      </c>
      <c r="W349" s="60">
        <f>2286000+450000</f>
        <v>2736000</v>
      </c>
      <c r="X349" s="60"/>
      <c r="Y349" s="60"/>
      <c r="Z349" s="60">
        <f t="shared" si="1061"/>
        <v>4222300</v>
      </c>
      <c r="AA349" s="60">
        <f t="shared" si="1062"/>
        <v>1410000</v>
      </c>
      <c r="AB349" s="60">
        <f t="shared" si="1063"/>
        <v>1410000</v>
      </c>
      <c r="AC349" s="60"/>
      <c r="AD349" s="60"/>
      <c r="AE349" s="60"/>
      <c r="AF349" s="60">
        <f t="shared" si="1065"/>
        <v>4222300</v>
      </c>
      <c r="AG349" s="60">
        <f t="shared" si="1066"/>
        <v>1410000</v>
      </c>
      <c r="AH349" s="60">
        <f t="shared" si="1067"/>
        <v>1410000</v>
      </c>
      <c r="AI349" s="60">
        <v>250000</v>
      </c>
      <c r="AJ349" s="60"/>
      <c r="AK349" s="60"/>
      <c r="AL349" s="60">
        <f t="shared" si="1069"/>
        <v>4472300</v>
      </c>
      <c r="AM349" s="60">
        <f t="shared" si="1070"/>
        <v>1410000</v>
      </c>
      <c r="AN349" s="60">
        <f t="shared" si="1071"/>
        <v>1410000</v>
      </c>
      <c r="AO349" s="60"/>
      <c r="AP349" s="60"/>
      <c r="AQ349" s="60"/>
      <c r="AR349" s="60">
        <f t="shared" si="1073"/>
        <v>4472300</v>
      </c>
      <c r="AS349" s="60">
        <f t="shared" si="1074"/>
        <v>1410000</v>
      </c>
      <c r="AT349" s="60">
        <f t="shared" si="1075"/>
        <v>1410000</v>
      </c>
      <c r="AU349" s="60"/>
      <c r="AV349" s="60"/>
      <c r="AW349" s="60"/>
      <c r="AX349" s="60">
        <f t="shared" si="1077"/>
        <v>4472300</v>
      </c>
      <c r="AY349" s="60">
        <f t="shared" si="1078"/>
        <v>1410000</v>
      </c>
      <c r="AZ349" s="60">
        <f t="shared" si="1079"/>
        <v>1410000</v>
      </c>
    </row>
    <row r="350" spans="1:52">
      <c r="A350" s="261"/>
      <c r="B350" s="71" t="s">
        <v>47</v>
      </c>
      <c r="C350" s="5" t="s">
        <v>85</v>
      </c>
      <c r="D350" s="5" t="s">
        <v>21</v>
      </c>
      <c r="E350" s="5" t="s">
        <v>100</v>
      </c>
      <c r="F350" s="100" t="s">
        <v>233</v>
      </c>
      <c r="G350" s="36" t="s">
        <v>45</v>
      </c>
      <c r="H350" s="60">
        <f>H351</f>
        <v>22752</v>
      </c>
      <c r="I350" s="60">
        <f t="shared" ref="I350:M350" si="1124">I351</f>
        <v>22752</v>
      </c>
      <c r="J350" s="60">
        <f t="shared" si="1124"/>
        <v>22752</v>
      </c>
      <c r="K350" s="60">
        <f t="shared" si="1124"/>
        <v>0</v>
      </c>
      <c r="L350" s="60">
        <f t="shared" si="1124"/>
        <v>0</v>
      </c>
      <c r="M350" s="60">
        <f t="shared" si="1124"/>
        <v>0</v>
      </c>
      <c r="N350" s="60">
        <f t="shared" si="1103"/>
        <v>22752</v>
      </c>
      <c r="O350" s="60">
        <f t="shared" si="1103"/>
        <v>22752</v>
      </c>
      <c r="P350" s="60">
        <f t="shared" si="1103"/>
        <v>22752</v>
      </c>
      <c r="Q350" s="60">
        <f t="shared" ref="Q350:S350" si="1125">Q351</f>
        <v>0</v>
      </c>
      <c r="R350" s="60">
        <f t="shared" si="1125"/>
        <v>0</v>
      </c>
      <c r="S350" s="60">
        <f t="shared" si="1125"/>
        <v>0</v>
      </c>
      <c r="T350" s="60">
        <f t="shared" si="1057"/>
        <v>22752</v>
      </c>
      <c r="U350" s="60">
        <f t="shared" si="1058"/>
        <v>22752</v>
      </c>
      <c r="V350" s="60">
        <f t="shared" si="1059"/>
        <v>22752</v>
      </c>
      <c r="W350" s="60">
        <f t="shared" ref="W350:Y350" si="1126">W351</f>
        <v>14000</v>
      </c>
      <c r="X350" s="60">
        <f t="shared" si="1126"/>
        <v>0</v>
      </c>
      <c r="Y350" s="60">
        <f t="shared" si="1126"/>
        <v>0</v>
      </c>
      <c r="Z350" s="60">
        <f t="shared" si="1061"/>
        <v>36752</v>
      </c>
      <c r="AA350" s="60">
        <f t="shared" si="1062"/>
        <v>22752</v>
      </c>
      <c r="AB350" s="60">
        <f t="shared" si="1063"/>
        <v>22752</v>
      </c>
      <c r="AC350" s="60">
        <f t="shared" ref="AC350:AE350" si="1127">AC351</f>
        <v>0</v>
      </c>
      <c r="AD350" s="60">
        <f t="shared" si="1127"/>
        <v>0</v>
      </c>
      <c r="AE350" s="60">
        <f t="shared" si="1127"/>
        <v>0</v>
      </c>
      <c r="AF350" s="60">
        <f t="shared" si="1065"/>
        <v>36752</v>
      </c>
      <c r="AG350" s="60">
        <f t="shared" si="1066"/>
        <v>22752</v>
      </c>
      <c r="AH350" s="60">
        <f t="shared" si="1067"/>
        <v>22752</v>
      </c>
      <c r="AI350" s="60">
        <f t="shared" ref="AI350:AK350" si="1128">AI351</f>
        <v>0</v>
      </c>
      <c r="AJ350" s="60">
        <f t="shared" si="1128"/>
        <v>0</v>
      </c>
      <c r="AK350" s="60">
        <f t="shared" si="1128"/>
        <v>0</v>
      </c>
      <c r="AL350" s="60">
        <f t="shared" si="1069"/>
        <v>36752</v>
      </c>
      <c r="AM350" s="60">
        <f t="shared" si="1070"/>
        <v>22752</v>
      </c>
      <c r="AN350" s="60">
        <f t="shared" si="1071"/>
        <v>22752</v>
      </c>
      <c r="AO350" s="60">
        <f t="shared" ref="AO350:AQ350" si="1129">AO351</f>
        <v>0</v>
      </c>
      <c r="AP350" s="60">
        <f t="shared" si="1129"/>
        <v>0</v>
      </c>
      <c r="AQ350" s="60">
        <f t="shared" si="1129"/>
        <v>0</v>
      </c>
      <c r="AR350" s="60">
        <f t="shared" si="1073"/>
        <v>36752</v>
      </c>
      <c r="AS350" s="60">
        <f t="shared" si="1074"/>
        <v>22752</v>
      </c>
      <c r="AT350" s="60">
        <f t="shared" si="1075"/>
        <v>22752</v>
      </c>
      <c r="AU350" s="60">
        <f t="shared" ref="AU350:AW350" si="1130">AU351</f>
        <v>0</v>
      </c>
      <c r="AV350" s="60">
        <f t="shared" si="1130"/>
        <v>0</v>
      </c>
      <c r="AW350" s="60">
        <f t="shared" si="1130"/>
        <v>0</v>
      </c>
      <c r="AX350" s="60">
        <f t="shared" si="1077"/>
        <v>36752</v>
      </c>
      <c r="AY350" s="60">
        <f t="shared" si="1078"/>
        <v>22752</v>
      </c>
      <c r="AZ350" s="60">
        <f t="shared" si="1079"/>
        <v>22752</v>
      </c>
    </row>
    <row r="351" spans="1:52">
      <c r="A351" s="261"/>
      <c r="B351" s="139" t="s">
        <v>56</v>
      </c>
      <c r="C351" s="5" t="s">
        <v>85</v>
      </c>
      <c r="D351" s="5" t="s">
        <v>21</v>
      </c>
      <c r="E351" s="5" t="s">
        <v>100</v>
      </c>
      <c r="F351" s="100" t="s">
        <v>233</v>
      </c>
      <c r="G351" s="36" t="s">
        <v>57</v>
      </c>
      <c r="H351" s="60">
        <v>22752</v>
      </c>
      <c r="I351" s="60">
        <v>22752</v>
      </c>
      <c r="J351" s="60">
        <v>22752</v>
      </c>
      <c r="K351" s="60"/>
      <c r="L351" s="60"/>
      <c r="M351" s="60"/>
      <c r="N351" s="60">
        <f t="shared" si="1103"/>
        <v>22752</v>
      </c>
      <c r="O351" s="60">
        <f t="shared" si="1103"/>
        <v>22752</v>
      </c>
      <c r="P351" s="60">
        <f t="shared" si="1103"/>
        <v>22752</v>
      </c>
      <c r="Q351" s="60"/>
      <c r="R351" s="60"/>
      <c r="S351" s="60"/>
      <c r="T351" s="60">
        <f t="shared" si="1057"/>
        <v>22752</v>
      </c>
      <c r="U351" s="60">
        <f t="shared" si="1058"/>
        <v>22752</v>
      </c>
      <c r="V351" s="60">
        <f t="shared" si="1059"/>
        <v>22752</v>
      </c>
      <c r="W351" s="60">
        <v>14000</v>
      </c>
      <c r="X351" s="60"/>
      <c r="Y351" s="60"/>
      <c r="Z351" s="60">
        <f t="shared" si="1061"/>
        <v>36752</v>
      </c>
      <c r="AA351" s="60">
        <f t="shared" si="1062"/>
        <v>22752</v>
      </c>
      <c r="AB351" s="60">
        <f t="shared" si="1063"/>
        <v>22752</v>
      </c>
      <c r="AC351" s="60"/>
      <c r="AD351" s="60"/>
      <c r="AE351" s="60"/>
      <c r="AF351" s="60">
        <f t="shared" si="1065"/>
        <v>36752</v>
      </c>
      <c r="AG351" s="60">
        <f t="shared" si="1066"/>
        <v>22752</v>
      </c>
      <c r="AH351" s="60">
        <f t="shared" si="1067"/>
        <v>22752</v>
      </c>
      <c r="AI351" s="60"/>
      <c r="AJ351" s="60"/>
      <c r="AK351" s="60"/>
      <c r="AL351" s="60">
        <f t="shared" si="1069"/>
        <v>36752</v>
      </c>
      <c r="AM351" s="60">
        <f t="shared" si="1070"/>
        <v>22752</v>
      </c>
      <c r="AN351" s="60">
        <f t="shared" si="1071"/>
        <v>22752</v>
      </c>
      <c r="AO351" s="60"/>
      <c r="AP351" s="60"/>
      <c r="AQ351" s="60"/>
      <c r="AR351" s="60">
        <f t="shared" si="1073"/>
        <v>36752</v>
      </c>
      <c r="AS351" s="60">
        <f t="shared" si="1074"/>
        <v>22752</v>
      </c>
      <c r="AT351" s="60">
        <f t="shared" si="1075"/>
        <v>22752</v>
      </c>
      <c r="AU351" s="60"/>
      <c r="AV351" s="60"/>
      <c r="AW351" s="60"/>
      <c r="AX351" s="60">
        <f t="shared" si="1077"/>
        <v>36752</v>
      </c>
      <c r="AY351" s="60">
        <f t="shared" si="1078"/>
        <v>22752</v>
      </c>
      <c r="AZ351" s="60">
        <f t="shared" si="1079"/>
        <v>22752</v>
      </c>
    </row>
    <row r="352" spans="1:52" ht="39.6">
      <c r="A352" s="261"/>
      <c r="B352" s="116" t="s">
        <v>229</v>
      </c>
      <c r="C352" s="5" t="s">
        <v>85</v>
      </c>
      <c r="D352" s="5" t="s">
        <v>21</v>
      </c>
      <c r="E352" s="5" t="s">
        <v>100</v>
      </c>
      <c r="F352" s="54" t="s">
        <v>190</v>
      </c>
      <c r="G352" s="55"/>
      <c r="H352" s="64">
        <f>H353</f>
        <v>50000</v>
      </c>
      <c r="I352" s="64">
        <f t="shared" ref="I352:M353" si="1131">I353</f>
        <v>0</v>
      </c>
      <c r="J352" s="64">
        <f t="shared" si="1131"/>
        <v>0</v>
      </c>
      <c r="K352" s="64">
        <f t="shared" si="1131"/>
        <v>0</v>
      </c>
      <c r="L352" s="64">
        <f t="shared" si="1131"/>
        <v>0</v>
      </c>
      <c r="M352" s="64">
        <f t="shared" si="1131"/>
        <v>0</v>
      </c>
      <c r="N352" s="64">
        <f t="shared" si="934"/>
        <v>50000</v>
      </c>
      <c r="O352" s="64">
        <f t="shared" si="935"/>
        <v>0</v>
      </c>
      <c r="P352" s="64">
        <f t="shared" si="936"/>
        <v>0</v>
      </c>
      <c r="Q352" s="64">
        <f t="shared" ref="Q352:S353" si="1132">Q353</f>
        <v>0</v>
      </c>
      <c r="R352" s="64">
        <f t="shared" si="1132"/>
        <v>0</v>
      </c>
      <c r="S352" s="64">
        <f t="shared" si="1132"/>
        <v>0</v>
      </c>
      <c r="T352" s="64">
        <f t="shared" si="1057"/>
        <v>50000</v>
      </c>
      <c r="U352" s="64">
        <f t="shared" si="1058"/>
        <v>0</v>
      </c>
      <c r="V352" s="64">
        <f t="shared" si="1059"/>
        <v>0</v>
      </c>
      <c r="W352" s="64">
        <f t="shared" ref="W352:Y353" si="1133">W353</f>
        <v>0</v>
      </c>
      <c r="X352" s="64">
        <f t="shared" si="1133"/>
        <v>0</v>
      </c>
      <c r="Y352" s="64">
        <f t="shared" si="1133"/>
        <v>0</v>
      </c>
      <c r="Z352" s="64">
        <f t="shared" si="1061"/>
        <v>50000</v>
      </c>
      <c r="AA352" s="64">
        <f t="shared" si="1062"/>
        <v>0</v>
      </c>
      <c r="AB352" s="64">
        <f t="shared" si="1063"/>
        <v>0</v>
      </c>
      <c r="AC352" s="64">
        <f t="shared" ref="AC352:AE353" si="1134">AC353</f>
        <v>0</v>
      </c>
      <c r="AD352" s="64">
        <f t="shared" si="1134"/>
        <v>0</v>
      </c>
      <c r="AE352" s="64">
        <f t="shared" si="1134"/>
        <v>0</v>
      </c>
      <c r="AF352" s="64">
        <f t="shared" si="1065"/>
        <v>50000</v>
      </c>
      <c r="AG352" s="64">
        <f t="shared" si="1066"/>
        <v>0</v>
      </c>
      <c r="AH352" s="64">
        <f t="shared" si="1067"/>
        <v>0</v>
      </c>
      <c r="AI352" s="64">
        <f t="shared" ref="AI352:AK353" si="1135">AI353</f>
        <v>0</v>
      </c>
      <c r="AJ352" s="64">
        <f t="shared" si="1135"/>
        <v>0</v>
      </c>
      <c r="AK352" s="64">
        <f t="shared" si="1135"/>
        <v>0</v>
      </c>
      <c r="AL352" s="64">
        <f t="shared" si="1069"/>
        <v>50000</v>
      </c>
      <c r="AM352" s="64">
        <f t="shared" si="1070"/>
        <v>0</v>
      </c>
      <c r="AN352" s="64">
        <f t="shared" si="1071"/>
        <v>0</v>
      </c>
      <c r="AO352" s="64">
        <f t="shared" ref="AO352:AQ353" si="1136">AO353</f>
        <v>0</v>
      </c>
      <c r="AP352" s="64">
        <f t="shared" si="1136"/>
        <v>0</v>
      </c>
      <c r="AQ352" s="64">
        <f t="shared" si="1136"/>
        <v>0</v>
      </c>
      <c r="AR352" s="64">
        <f t="shared" si="1073"/>
        <v>50000</v>
      </c>
      <c r="AS352" s="64">
        <f t="shared" si="1074"/>
        <v>0</v>
      </c>
      <c r="AT352" s="64">
        <f t="shared" si="1075"/>
        <v>0</v>
      </c>
      <c r="AU352" s="64">
        <f t="shared" ref="AU352:AW353" si="1137">AU353</f>
        <v>0</v>
      </c>
      <c r="AV352" s="64">
        <f t="shared" si="1137"/>
        <v>0</v>
      </c>
      <c r="AW352" s="64">
        <f t="shared" si="1137"/>
        <v>0</v>
      </c>
      <c r="AX352" s="64">
        <f t="shared" si="1077"/>
        <v>50000</v>
      </c>
      <c r="AY352" s="64">
        <f t="shared" si="1078"/>
        <v>0</v>
      </c>
      <c r="AZ352" s="64">
        <f t="shared" si="1079"/>
        <v>0</v>
      </c>
    </row>
    <row r="353" spans="1:52" ht="26.4">
      <c r="A353" s="261"/>
      <c r="B353" s="82" t="s">
        <v>186</v>
      </c>
      <c r="C353" s="5" t="s">
        <v>85</v>
      </c>
      <c r="D353" s="5" t="s">
        <v>21</v>
      </c>
      <c r="E353" s="5" t="s">
        <v>100</v>
      </c>
      <c r="F353" s="54" t="s">
        <v>190</v>
      </c>
      <c r="G353" s="55" t="s">
        <v>32</v>
      </c>
      <c r="H353" s="64">
        <f>H354</f>
        <v>50000</v>
      </c>
      <c r="I353" s="64">
        <f t="shared" si="1131"/>
        <v>0</v>
      </c>
      <c r="J353" s="64">
        <f t="shared" si="1131"/>
        <v>0</v>
      </c>
      <c r="K353" s="64">
        <f t="shared" si="1131"/>
        <v>0</v>
      </c>
      <c r="L353" s="64">
        <f t="shared" si="1131"/>
        <v>0</v>
      </c>
      <c r="M353" s="64">
        <f t="shared" si="1131"/>
        <v>0</v>
      </c>
      <c r="N353" s="64">
        <f t="shared" si="934"/>
        <v>50000</v>
      </c>
      <c r="O353" s="64">
        <f t="shared" si="935"/>
        <v>0</v>
      </c>
      <c r="P353" s="64">
        <f t="shared" si="936"/>
        <v>0</v>
      </c>
      <c r="Q353" s="64">
        <f t="shared" si="1132"/>
        <v>0</v>
      </c>
      <c r="R353" s="64">
        <f t="shared" si="1132"/>
        <v>0</v>
      </c>
      <c r="S353" s="64">
        <f t="shared" si="1132"/>
        <v>0</v>
      </c>
      <c r="T353" s="64">
        <f t="shared" si="1057"/>
        <v>50000</v>
      </c>
      <c r="U353" s="64">
        <f t="shared" si="1058"/>
        <v>0</v>
      </c>
      <c r="V353" s="64">
        <f t="shared" si="1059"/>
        <v>0</v>
      </c>
      <c r="W353" s="64">
        <f t="shared" si="1133"/>
        <v>0</v>
      </c>
      <c r="X353" s="64">
        <f t="shared" si="1133"/>
        <v>0</v>
      </c>
      <c r="Y353" s="64">
        <f t="shared" si="1133"/>
        <v>0</v>
      </c>
      <c r="Z353" s="64">
        <f t="shared" si="1061"/>
        <v>50000</v>
      </c>
      <c r="AA353" s="64">
        <f t="shared" si="1062"/>
        <v>0</v>
      </c>
      <c r="AB353" s="64">
        <f t="shared" si="1063"/>
        <v>0</v>
      </c>
      <c r="AC353" s="64">
        <f t="shared" si="1134"/>
        <v>0</v>
      </c>
      <c r="AD353" s="64">
        <f t="shared" si="1134"/>
        <v>0</v>
      </c>
      <c r="AE353" s="64">
        <f t="shared" si="1134"/>
        <v>0</v>
      </c>
      <c r="AF353" s="64">
        <f t="shared" si="1065"/>
        <v>50000</v>
      </c>
      <c r="AG353" s="64">
        <f t="shared" si="1066"/>
        <v>0</v>
      </c>
      <c r="AH353" s="64">
        <f t="shared" si="1067"/>
        <v>0</v>
      </c>
      <c r="AI353" s="64">
        <f t="shared" si="1135"/>
        <v>0</v>
      </c>
      <c r="AJ353" s="64">
        <f t="shared" si="1135"/>
        <v>0</v>
      </c>
      <c r="AK353" s="64">
        <f t="shared" si="1135"/>
        <v>0</v>
      </c>
      <c r="AL353" s="64">
        <f t="shared" si="1069"/>
        <v>50000</v>
      </c>
      <c r="AM353" s="64">
        <f t="shared" si="1070"/>
        <v>0</v>
      </c>
      <c r="AN353" s="64">
        <f t="shared" si="1071"/>
        <v>0</v>
      </c>
      <c r="AO353" s="64">
        <f t="shared" si="1136"/>
        <v>0</v>
      </c>
      <c r="AP353" s="64">
        <f t="shared" si="1136"/>
        <v>0</v>
      </c>
      <c r="AQ353" s="64">
        <f t="shared" si="1136"/>
        <v>0</v>
      </c>
      <c r="AR353" s="64">
        <f t="shared" si="1073"/>
        <v>50000</v>
      </c>
      <c r="AS353" s="64">
        <f t="shared" si="1074"/>
        <v>0</v>
      </c>
      <c r="AT353" s="64">
        <f t="shared" si="1075"/>
        <v>0</v>
      </c>
      <c r="AU353" s="64">
        <f t="shared" si="1137"/>
        <v>0</v>
      </c>
      <c r="AV353" s="64">
        <f t="shared" si="1137"/>
        <v>0</v>
      </c>
      <c r="AW353" s="64">
        <f t="shared" si="1137"/>
        <v>0</v>
      </c>
      <c r="AX353" s="64">
        <f t="shared" si="1077"/>
        <v>50000</v>
      </c>
      <c r="AY353" s="64">
        <f t="shared" si="1078"/>
        <v>0</v>
      </c>
      <c r="AZ353" s="64">
        <f t="shared" si="1079"/>
        <v>0</v>
      </c>
    </row>
    <row r="354" spans="1:52" ht="26.4">
      <c r="A354" s="261"/>
      <c r="B354" s="86" t="s">
        <v>34</v>
      </c>
      <c r="C354" s="5" t="s">
        <v>85</v>
      </c>
      <c r="D354" s="5" t="s">
        <v>21</v>
      </c>
      <c r="E354" s="5" t="s">
        <v>100</v>
      </c>
      <c r="F354" s="54" t="s">
        <v>190</v>
      </c>
      <c r="G354" s="55" t="s">
        <v>33</v>
      </c>
      <c r="H354" s="60">
        <v>50000</v>
      </c>
      <c r="I354" s="60">
        <v>0</v>
      </c>
      <c r="J354" s="60">
        <v>0</v>
      </c>
      <c r="K354" s="60"/>
      <c r="L354" s="60"/>
      <c r="M354" s="60"/>
      <c r="N354" s="60">
        <f t="shared" si="934"/>
        <v>50000</v>
      </c>
      <c r="O354" s="60">
        <f t="shared" si="935"/>
        <v>0</v>
      </c>
      <c r="P354" s="60">
        <f t="shared" si="936"/>
        <v>0</v>
      </c>
      <c r="Q354" s="60"/>
      <c r="R354" s="60"/>
      <c r="S354" s="60"/>
      <c r="T354" s="60">
        <f t="shared" si="1057"/>
        <v>50000</v>
      </c>
      <c r="U354" s="60">
        <f t="shared" si="1058"/>
        <v>0</v>
      </c>
      <c r="V354" s="60">
        <f t="shared" si="1059"/>
        <v>0</v>
      </c>
      <c r="W354" s="60"/>
      <c r="X354" s="60"/>
      <c r="Y354" s="60"/>
      <c r="Z354" s="60">
        <f t="shared" si="1061"/>
        <v>50000</v>
      </c>
      <c r="AA354" s="60">
        <f t="shared" si="1062"/>
        <v>0</v>
      </c>
      <c r="AB354" s="60">
        <f t="shared" si="1063"/>
        <v>0</v>
      </c>
      <c r="AC354" s="60"/>
      <c r="AD354" s="60"/>
      <c r="AE354" s="60"/>
      <c r="AF354" s="60">
        <f t="shared" si="1065"/>
        <v>50000</v>
      </c>
      <c r="AG354" s="60">
        <f t="shared" si="1066"/>
        <v>0</v>
      </c>
      <c r="AH354" s="60">
        <f t="shared" si="1067"/>
        <v>0</v>
      </c>
      <c r="AI354" s="60"/>
      <c r="AJ354" s="60"/>
      <c r="AK354" s="60"/>
      <c r="AL354" s="60">
        <f t="shared" si="1069"/>
        <v>50000</v>
      </c>
      <c r="AM354" s="60">
        <f t="shared" si="1070"/>
        <v>0</v>
      </c>
      <c r="AN354" s="60">
        <f t="shared" si="1071"/>
        <v>0</v>
      </c>
      <c r="AO354" s="60"/>
      <c r="AP354" s="60"/>
      <c r="AQ354" s="60"/>
      <c r="AR354" s="60">
        <f t="shared" si="1073"/>
        <v>50000</v>
      </c>
      <c r="AS354" s="60">
        <f t="shared" si="1074"/>
        <v>0</v>
      </c>
      <c r="AT354" s="60">
        <f t="shared" si="1075"/>
        <v>0</v>
      </c>
      <c r="AU354" s="60"/>
      <c r="AV354" s="60"/>
      <c r="AW354" s="60"/>
      <c r="AX354" s="60">
        <f t="shared" si="1077"/>
        <v>50000</v>
      </c>
      <c r="AY354" s="60">
        <f t="shared" si="1078"/>
        <v>0</v>
      </c>
      <c r="AZ354" s="60">
        <f t="shared" si="1079"/>
        <v>0</v>
      </c>
    </row>
    <row r="355" spans="1:52" ht="39.6">
      <c r="A355" s="261"/>
      <c r="B355" s="87" t="s">
        <v>230</v>
      </c>
      <c r="C355" s="10" t="s">
        <v>85</v>
      </c>
      <c r="D355" s="5" t="s">
        <v>21</v>
      </c>
      <c r="E355" s="5" t="s">
        <v>100</v>
      </c>
      <c r="F355" s="100" t="s">
        <v>231</v>
      </c>
      <c r="G355" s="55"/>
      <c r="H355" s="60">
        <f>H356+H358+H360</f>
        <v>8341524.2300000004</v>
      </c>
      <c r="I355" s="60">
        <f t="shared" ref="I355:J355" si="1138">I356+I358+I360</f>
        <v>8240292.5200000005</v>
      </c>
      <c r="J355" s="60">
        <f t="shared" si="1138"/>
        <v>5047135.43</v>
      </c>
      <c r="K355" s="60">
        <f t="shared" ref="K355:M355" si="1139">K356+K358+K360</f>
        <v>0</v>
      </c>
      <c r="L355" s="60">
        <f t="shared" si="1139"/>
        <v>0</v>
      </c>
      <c r="M355" s="60">
        <f t="shared" si="1139"/>
        <v>0</v>
      </c>
      <c r="N355" s="60">
        <f t="shared" si="934"/>
        <v>8341524.2300000004</v>
      </c>
      <c r="O355" s="60">
        <f t="shared" si="935"/>
        <v>8240292.5200000005</v>
      </c>
      <c r="P355" s="60">
        <f t="shared" si="936"/>
        <v>5047135.43</v>
      </c>
      <c r="Q355" s="60">
        <f t="shared" ref="Q355:S355" si="1140">Q356+Q358+Q360</f>
        <v>81100</v>
      </c>
      <c r="R355" s="60">
        <f t="shared" si="1140"/>
        <v>0</v>
      </c>
      <c r="S355" s="60">
        <f t="shared" si="1140"/>
        <v>0</v>
      </c>
      <c r="T355" s="60">
        <f t="shared" si="1057"/>
        <v>8422624.2300000004</v>
      </c>
      <c r="U355" s="60">
        <f t="shared" si="1058"/>
        <v>8240292.5200000005</v>
      </c>
      <c r="V355" s="60">
        <f t="shared" si="1059"/>
        <v>5047135.43</v>
      </c>
      <c r="W355" s="60">
        <f t="shared" ref="W355:Y355" si="1141">W356+W358+W360</f>
        <v>-2551211.58</v>
      </c>
      <c r="X355" s="60">
        <f t="shared" si="1141"/>
        <v>0</v>
      </c>
      <c r="Y355" s="60">
        <f t="shared" si="1141"/>
        <v>0</v>
      </c>
      <c r="Z355" s="60">
        <f t="shared" si="1061"/>
        <v>5871412.6500000004</v>
      </c>
      <c r="AA355" s="60">
        <f t="shared" si="1062"/>
        <v>8240292.5200000005</v>
      </c>
      <c r="AB355" s="60">
        <f t="shared" si="1063"/>
        <v>5047135.43</v>
      </c>
      <c r="AC355" s="60">
        <f t="shared" ref="AC355:AE355" si="1142">AC356+AC358+AC360</f>
        <v>0</v>
      </c>
      <c r="AD355" s="60">
        <f t="shared" si="1142"/>
        <v>0</v>
      </c>
      <c r="AE355" s="60">
        <f t="shared" si="1142"/>
        <v>0</v>
      </c>
      <c r="AF355" s="60">
        <f t="shared" si="1065"/>
        <v>5871412.6500000004</v>
      </c>
      <c r="AG355" s="60">
        <f t="shared" si="1066"/>
        <v>8240292.5200000005</v>
      </c>
      <c r="AH355" s="60">
        <f t="shared" si="1067"/>
        <v>5047135.43</v>
      </c>
      <c r="AI355" s="60">
        <f t="shared" ref="AI355:AK355" si="1143">AI356+AI358+AI360</f>
        <v>543800</v>
      </c>
      <c r="AJ355" s="60">
        <f t="shared" si="1143"/>
        <v>0</v>
      </c>
      <c r="AK355" s="60">
        <f t="shared" si="1143"/>
        <v>0</v>
      </c>
      <c r="AL355" s="60">
        <f t="shared" si="1069"/>
        <v>6415212.6500000004</v>
      </c>
      <c r="AM355" s="60">
        <f t="shared" si="1070"/>
        <v>8240292.5200000005</v>
      </c>
      <c r="AN355" s="60">
        <f t="shared" si="1071"/>
        <v>5047135.43</v>
      </c>
      <c r="AO355" s="60">
        <f t="shared" ref="AO355:AQ355" si="1144">AO356+AO358+AO360</f>
        <v>0</v>
      </c>
      <c r="AP355" s="60">
        <f t="shared" si="1144"/>
        <v>0</v>
      </c>
      <c r="AQ355" s="60">
        <f t="shared" si="1144"/>
        <v>0</v>
      </c>
      <c r="AR355" s="60">
        <f t="shared" si="1073"/>
        <v>6415212.6500000004</v>
      </c>
      <c r="AS355" s="60">
        <f t="shared" si="1074"/>
        <v>8240292.5200000005</v>
      </c>
      <c r="AT355" s="60">
        <f t="shared" si="1075"/>
        <v>5047135.43</v>
      </c>
      <c r="AU355" s="60">
        <f t="shared" ref="AU355:AW355" si="1145">AU356+AU358+AU360</f>
        <v>0</v>
      </c>
      <c r="AV355" s="60">
        <f t="shared" si="1145"/>
        <v>0</v>
      </c>
      <c r="AW355" s="60">
        <f t="shared" si="1145"/>
        <v>0</v>
      </c>
      <c r="AX355" s="60">
        <f t="shared" si="1077"/>
        <v>6415212.6500000004</v>
      </c>
      <c r="AY355" s="60">
        <f t="shared" si="1078"/>
        <v>8240292.5200000005</v>
      </c>
      <c r="AZ355" s="60">
        <f t="shared" si="1079"/>
        <v>5047135.43</v>
      </c>
    </row>
    <row r="356" spans="1:52" ht="39.6">
      <c r="A356" s="261"/>
      <c r="B356" s="82" t="s">
        <v>51</v>
      </c>
      <c r="C356" s="5" t="s">
        <v>85</v>
      </c>
      <c r="D356" s="5" t="s">
        <v>21</v>
      </c>
      <c r="E356" s="5" t="s">
        <v>100</v>
      </c>
      <c r="F356" s="100" t="s">
        <v>231</v>
      </c>
      <c r="G356" s="55" t="s">
        <v>49</v>
      </c>
      <c r="H356" s="60">
        <f>H357</f>
        <v>3214045</v>
      </c>
      <c r="I356" s="60">
        <f t="shared" ref="I356:M356" si="1146">I357</f>
        <v>3245813.29</v>
      </c>
      <c r="J356" s="60">
        <f t="shared" si="1146"/>
        <v>3247899.43</v>
      </c>
      <c r="K356" s="60">
        <f t="shared" si="1146"/>
        <v>0</v>
      </c>
      <c r="L356" s="60">
        <f t="shared" si="1146"/>
        <v>0</v>
      </c>
      <c r="M356" s="60">
        <f t="shared" si="1146"/>
        <v>0</v>
      </c>
      <c r="N356" s="60">
        <f t="shared" si="934"/>
        <v>3214045</v>
      </c>
      <c r="O356" s="60">
        <f t="shared" si="935"/>
        <v>3245813.29</v>
      </c>
      <c r="P356" s="60">
        <f t="shared" si="936"/>
        <v>3247899.43</v>
      </c>
      <c r="Q356" s="60">
        <f t="shared" ref="Q356:S356" si="1147">Q357</f>
        <v>10000</v>
      </c>
      <c r="R356" s="60">
        <f t="shared" si="1147"/>
        <v>0</v>
      </c>
      <c r="S356" s="60">
        <f t="shared" si="1147"/>
        <v>0</v>
      </c>
      <c r="T356" s="60">
        <f t="shared" si="1057"/>
        <v>3224045</v>
      </c>
      <c r="U356" s="60">
        <f t="shared" si="1058"/>
        <v>3245813.29</v>
      </c>
      <c r="V356" s="60">
        <f t="shared" si="1059"/>
        <v>3247899.43</v>
      </c>
      <c r="W356" s="60">
        <f t="shared" ref="W356:Y356" si="1148">W357</f>
        <v>0</v>
      </c>
      <c r="X356" s="60">
        <f t="shared" si="1148"/>
        <v>0</v>
      </c>
      <c r="Y356" s="60">
        <f t="shared" si="1148"/>
        <v>0</v>
      </c>
      <c r="Z356" s="60">
        <f t="shared" si="1061"/>
        <v>3224045</v>
      </c>
      <c r="AA356" s="60">
        <f t="shared" si="1062"/>
        <v>3245813.29</v>
      </c>
      <c r="AB356" s="60">
        <f t="shared" si="1063"/>
        <v>3247899.43</v>
      </c>
      <c r="AC356" s="60">
        <f t="shared" ref="AC356:AE356" si="1149">AC357</f>
        <v>0</v>
      </c>
      <c r="AD356" s="60">
        <f t="shared" si="1149"/>
        <v>0</v>
      </c>
      <c r="AE356" s="60">
        <f t="shared" si="1149"/>
        <v>0</v>
      </c>
      <c r="AF356" s="60">
        <f t="shared" si="1065"/>
        <v>3224045</v>
      </c>
      <c r="AG356" s="60">
        <f t="shared" si="1066"/>
        <v>3245813.29</v>
      </c>
      <c r="AH356" s="60">
        <f t="shared" si="1067"/>
        <v>3247899.43</v>
      </c>
      <c r="AI356" s="60">
        <f t="shared" ref="AI356:AK356" si="1150">AI357</f>
        <v>0</v>
      </c>
      <c r="AJ356" s="60">
        <f t="shared" si="1150"/>
        <v>0</v>
      </c>
      <c r="AK356" s="60">
        <f t="shared" si="1150"/>
        <v>0</v>
      </c>
      <c r="AL356" s="60">
        <f t="shared" si="1069"/>
        <v>3224045</v>
      </c>
      <c r="AM356" s="60">
        <f t="shared" si="1070"/>
        <v>3245813.29</v>
      </c>
      <c r="AN356" s="60">
        <f t="shared" si="1071"/>
        <v>3247899.43</v>
      </c>
      <c r="AO356" s="60">
        <f t="shared" ref="AO356:AQ356" si="1151">AO357</f>
        <v>0</v>
      </c>
      <c r="AP356" s="60">
        <f t="shared" si="1151"/>
        <v>0</v>
      </c>
      <c r="AQ356" s="60">
        <f t="shared" si="1151"/>
        <v>0</v>
      </c>
      <c r="AR356" s="60">
        <f t="shared" si="1073"/>
        <v>3224045</v>
      </c>
      <c r="AS356" s="60">
        <f t="shared" si="1074"/>
        <v>3245813.29</v>
      </c>
      <c r="AT356" s="60">
        <f t="shared" si="1075"/>
        <v>3247899.43</v>
      </c>
      <c r="AU356" s="60">
        <f t="shared" ref="AU356:AW356" si="1152">AU357</f>
        <v>0</v>
      </c>
      <c r="AV356" s="60">
        <f t="shared" si="1152"/>
        <v>0</v>
      </c>
      <c r="AW356" s="60">
        <f t="shared" si="1152"/>
        <v>0</v>
      </c>
      <c r="AX356" s="60">
        <f t="shared" si="1077"/>
        <v>3224045</v>
      </c>
      <c r="AY356" s="60">
        <f t="shared" si="1078"/>
        <v>3245813.29</v>
      </c>
      <c r="AZ356" s="60">
        <f t="shared" si="1079"/>
        <v>3247899.43</v>
      </c>
    </row>
    <row r="357" spans="1:52">
      <c r="A357" s="261"/>
      <c r="B357" s="82" t="s">
        <v>64</v>
      </c>
      <c r="C357" s="5" t="s">
        <v>85</v>
      </c>
      <c r="D357" s="5" t="s">
        <v>21</v>
      </c>
      <c r="E357" s="5" t="s">
        <v>100</v>
      </c>
      <c r="F357" s="100" t="s">
        <v>231</v>
      </c>
      <c r="G357" s="55" t="s">
        <v>65</v>
      </c>
      <c r="H357" s="60">
        <v>3214045</v>
      </c>
      <c r="I357" s="60">
        <v>3245813.29</v>
      </c>
      <c r="J357" s="60">
        <v>3247899.43</v>
      </c>
      <c r="K357" s="60"/>
      <c r="L357" s="60"/>
      <c r="M357" s="60"/>
      <c r="N357" s="60">
        <f t="shared" si="934"/>
        <v>3214045</v>
      </c>
      <c r="O357" s="60">
        <f t="shared" si="935"/>
        <v>3245813.29</v>
      </c>
      <c r="P357" s="60">
        <f t="shared" si="936"/>
        <v>3247899.43</v>
      </c>
      <c r="Q357" s="60">
        <v>10000</v>
      </c>
      <c r="R357" s="60"/>
      <c r="S357" s="60"/>
      <c r="T357" s="60">
        <f t="shared" si="1057"/>
        <v>3224045</v>
      </c>
      <c r="U357" s="60">
        <f t="shared" si="1058"/>
        <v>3245813.29</v>
      </c>
      <c r="V357" s="60">
        <f t="shared" si="1059"/>
        <v>3247899.43</v>
      </c>
      <c r="W357" s="60"/>
      <c r="X357" s="60"/>
      <c r="Y357" s="60"/>
      <c r="Z357" s="60">
        <f t="shared" si="1061"/>
        <v>3224045</v>
      </c>
      <c r="AA357" s="60">
        <f t="shared" si="1062"/>
        <v>3245813.29</v>
      </c>
      <c r="AB357" s="60">
        <f t="shared" si="1063"/>
        <v>3247899.43</v>
      </c>
      <c r="AC357" s="60"/>
      <c r="AD357" s="60"/>
      <c r="AE357" s="60"/>
      <c r="AF357" s="60">
        <f t="shared" si="1065"/>
        <v>3224045</v>
      </c>
      <c r="AG357" s="60">
        <f t="shared" si="1066"/>
        <v>3245813.29</v>
      </c>
      <c r="AH357" s="60">
        <f t="shared" si="1067"/>
        <v>3247899.43</v>
      </c>
      <c r="AI357" s="60"/>
      <c r="AJ357" s="60"/>
      <c r="AK357" s="60"/>
      <c r="AL357" s="60">
        <f t="shared" si="1069"/>
        <v>3224045</v>
      </c>
      <c r="AM357" s="60">
        <f t="shared" si="1070"/>
        <v>3245813.29</v>
      </c>
      <c r="AN357" s="60">
        <f t="shared" si="1071"/>
        <v>3247899.43</v>
      </c>
      <c r="AO357" s="60"/>
      <c r="AP357" s="60"/>
      <c r="AQ357" s="60"/>
      <c r="AR357" s="60">
        <f t="shared" si="1073"/>
        <v>3224045</v>
      </c>
      <c r="AS357" s="60">
        <f t="shared" si="1074"/>
        <v>3245813.29</v>
      </c>
      <c r="AT357" s="60">
        <f t="shared" si="1075"/>
        <v>3247899.43</v>
      </c>
      <c r="AU357" s="60"/>
      <c r="AV357" s="60"/>
      <c r="AW357" s="60"/>
      <c r="AX357" s="60">
        <f t="shared" si="1077"/>
        <v>3224045</v>
      </c>
      <c r="AY357" s="60">
        <f t="shared" si="1078"/>
        <v>3245813.29</v>
      </c>
      <c r="AZ357" s="60">
        <f t="shared" si="1079"/>
        <v>3247899.43</v>
      </c>
    </row>
    <row r="358" spans="1:52" ht="26.4">
      <c r="A358" s="261"/>
      <c r="B358" s="82" t="s">
        <v>186</v>
      </c>
      <c r="C358" s="5" t="s">
        <v>85</v>
      </c>
      <c r="D358" s="5" t="s">
        <v>21</v>
      </c>
      <c r="E358" s="5" t="s">
        <v>100</v>
      </c>
      <c r="F358" s="100" t="s">
        <v>231</v>
      </c>
      <c r="G358" s="55" t="s">
        <v>32</v>
      </c>
      <c r="H358" s="60">
        <f>H359</f>
        <v>5108243.2300000004</v>
      </c>
      <c r="I358" s="60">
        <f t="shared" ref="I358:M358" si="1153">I359</f>
        <v>4975243.2300000004</v>
      </c>
      <c r="J358" s="60">
        <f t="shared" si="1153"/>
        <v>1780000</v>
      </c>
      <c r="K358" s="60">
        <f t="shared" si="1153"/>
        <v>0</v>
      </c>
      <c r="L358" s="60">
        <f t="shared" si="1153"/>
        <v>0</v>
      </c>
      <c r="M358" s="60">
        <f t="shared" si="1153"/>
        <v>0</v>
      </c>
      <c r="N358" s="60">
        <f t="shared" si="934"/>
        <v>5108243.2300000004</v>
      </c>
      <c r="O358" s="60">
        <f t="shared" si="935"/>
        <v>4975243.2300000004</v>
      </c>
      <c r="P358" s="60">
        <f t="shared" si="936"/>
        <v>1780000</v>
      </c>
      <c r="Q358" s="60">
        <f t="shared" ref="Q358:S358" si="1154">Q359</f>
        <v>63600</v>
      </c>
      <c r="R358" s="60">
        <f t="shared" si="1154"/>
        <v>0</v>
      </c>
      <c r="S358" s="60">
        <f t="shared" si="1154"/>
        <v>0</v>
      </c>
      <c r="T358" s="60">
        <f t="shared" si="1057"/>
        <v>5171843.2300000004</v>
      </c>
      <c r="U358" s="60">
        <f t="shared" si="1058"/>
        <v>4975243.2300000004</v>
      </c>
      <c r="V358" s="60">
        <f t="shared" si="1059"/>
        <v>1780000</v>
      </c>
      <c r="W358" s="60">
        <f t="shared" ref="W358:Y358" si="1155">W359</f>
        <v>-2559211.58</v>
      </c>
      <c r="X358" s="60">
        <f t="shared" si="1155"/>
        <v>0</v>
      </c>
      <c r="Y358" s="60">
        <f t="shared" si="1155"/>
        <v>0</v>
      </c>
      <c r="Z358" s="60">
        <f t="shared" si="1061"/>
        <v>2612631.6500000004</v>
      </c>
      <c r="AA358" s="60">
        <f t="shared" si="1062"/>
        <v>4975243.2300000004</v>
      </c>
      <c r="AB358" s="60">
        <f t="shared" si="1063"/>
        <v>1780000</v>
      </c>
      <c r="AC358" s="60">
        <f t="shared" ref="AC358:AE358" si="1156">AC359</f>
        <v>0</v>
      </c>
      <c r="AD358" s="60">
        <f t="shared" si="1156"/>
        <v>0</v>
      </c>
      <c r="AE358" s="60">
        <f t="shared" si="1156"/>
        <v>0</v>
      </c>
      <c r="AF358" s="60">
        <f t="shared" si="1065"/>
        <v>2612631.6500000004</v>
      </c>
      <c r="AG358" s="60">
        <f t="shared" si="1066"/>
        <v>4975243.2300000004</v>
      </c>
      <c r="AH358" s="60">
        <f t="shared" si="1067"/>
        <v>1780000</v>
      </c>
      <c r="AI358" s="60">
        <f t="shared" ref="AI358:AK358" si="1157">AI359</f>
        <v>543800</v>
      </c>
      <c r="AJ358" s="60">
        <f t="shared" si="1157"/>
        <v>0</v>
      </c>
      <c r="AK358" s="60">
        <f t="shared" si="1157"/>
        <v>0</v>
      </c>
      <c r="AL358" s="60">
        <f t="shared" si="1069"/>
        <v>3156431.6500000004</v>
      </c>
      <c r="AM358" s="60">
        <f t="shared" si="1070"/>
        <v>4975243.2300000004</v>
      </c>
      <c r="AN358" s="60">
        <f t="shared" si="1071"/>
        <v>1780000</v>
      </c>
      <c r="AO358" s="60">
        <f t="shared" ref="AO358:AQ358" si="1158">AO359</f>
        <v>0</v>
      </c>
      <c r="AP358" s="60">
        <f t="shared" si="1158"/>
        <v>0</v>
      </c>
      <c r="AQ358" s="60">
        <f t="shared" si="1158"/>
        <v>0</v>
      </c>
      <c r="AR358" s="60">
        <f t="shared" si="1073"/>
        <v>3156431.6500000004</v>
      </c>
      <c r="AS358" s="60">
        <f t="shared" si="1074"/>
        <v>4975243.2300000004</v>
      </c>
      <c r="AT358" s="60">
        <f t="shared" si="1075"/>
        <v>1780000</v>
      </c>
      <c r="AU358" s="60">
        <f t="shared" ref="AU358:AW358" si="1159">AU359</f>
        <v>0</v>
      </c>
      <c r="AV358" s="60">
        <f t="shared" si="1159"/>
        <v>0</v>
      </c>
      <c r="AW358" s="60">
        <f t="shared" si="1159"/>
        <v>0</v>
      </c>
      <c r="AX358" s="60">
        <f t="shared" si="1077"/>
        <v>3156431.6500000004</v>
      </c>
      <c r="AY358" s="60">
        <f t="shared" si="1078"/>
        <v>4975243.2300000004</v>
      </c>
      <c r="AZ358" s="60">
        <f t="shared" si="1079"/>
        <v>1780000</v>
      </c>
    </row>
    <row r="359" spans="1:52" ht="26.4">
      <c r="A359" s="261"/>
      <c r="B359" s="86" t="s">
        <v>34</v>
      </c>
      <c r="C359" s="5" t="s">
        <v>85</v>
      </c>
      <c r="D359" s="5" t="s">
        <v>21</v>
      </c>
      <c r="E359" s="5" t="s">
        <v>100</v>
      </c>
      <c r="F359" s="100" t="s">
        <v>231</v>
      </c>
      <c r="G359" s="55" t="s">
        <v>33</v>
      </c>
      <c r="H359" s="60">
        <v>5108243.2300000004</v>
      </c>
      <c r="I359" s="60">
        <v>4975243.2300000004</v>
      </c>
      <c r="J359" s="60">
        <v>1780000</v>
      </c>
      <c r="K359" s="60"/>
      <c r="L359" s="60"/>
      <c r="M359" s="60"/>
      <c r="N359" s="60">
        <f t="shared" si="934"/>
        <v>5108243.2300000004</v>
      </c>
      <c r="O359" s="60">
        <f t="shared" si="935"/>
        <v>4975243.2300000004</v>
      </c>
      <c r="P359" s="60">
        <f t="shared" si="936"/>
        <v>1780000</v>
      </c>
      <c r="Q359" s="60">
        <v>63600</v>
      </c>
      <c r="R359" s="60"/>
      <c r="S359" s="60"/>
      <c r="T359" s="60">
        <f t="shared" si="1057"/>
        <v>5171843.2300000004</v>
      </c>
      <c r="U359" s="60">
        <f t="shared" si="1058"/>
        <v>4975243.2300000004</v>
      </c>
      <c r="V359" s="60">
        <f t="shared" si="1059"/>
        <v>1780000</v>
      </c>
      <c r="W359" s="60">
        <v>-2559211.58</v>
      </c>
      <c r="X359" s="60"/>
      <c r="Y359" s="60"/>
      <c r="Z359" s="60">
        <f t="shared" si="1061"/>
        <v>2612631.6500000004</v>
      </c>
      <c r="AA359" s="60">
        <f t="shared" si="1062"/>
        <v>4975243.2300000004</v>
      </c>
      <c r="AB359" s="60">
        <f t="shared" si="1063"/>
        <v>1780000</v>
      </c>
      <c r="AC359" s="60"/>
      <c r="AD359" s="60"/>
      <c r="AE359" s="60"/>
      <c r="AF359" s="60">
        <f t="shared" si="1065"/>
        <v>2612631.6500000004</v>
      </c>
      <c r="AG359" s="60">
        <f t="shared" si="1066"/>
        <v>4975243.2300000004</v>
      </c>
      <c r="AH359" s="60">
        <f t="shared" si="1067"/>
        <v>1780000</v>
      </c>
      <c r="AI359" s="60">
        <v>543800</v>
      </c>
      <c r="AJ359" s="60"/>
      <c r="AK359" s="60"/>
      <c r="AL359" s="60">
        <f t="shared" si="1069"/>
        <v>3156431.6500000004</v>
      </c>
      <c r="AM359" s="60">
        <f t="shared" si="1070"/>
        <v>4975243.2300000004</v>
      </c>
      <c r="AN359" s="60">
        <f t="shared" si="1071"/>
        <v>1780000</v>
      </c>
      <c r="AO359" s="60"/>
      <c r="AP359" s="60"/>
      <c r="AQ359" s="60"/>
      <c r="AR359" s="60">
        <f t="shared" si="1073"/>
        <v>3156431.6500000004</v>
      </c>
      <c r="AS359" s="60">
        <f t="shared" si="1074"/>
        <v>4975243.2300000004</v>
      </c>
      <c r="AT359" s="60">
        <f t="shared" si="1075"/>
        <v>1780000</v>
      </c>
      <c r="AU359" s="60"/>
      <c r="AV359" s="60"/>
      <c r="AW359" s="60"/>
      <c r="AX359" s="60">
        <f t="shared" si="1077"/>
        <v>3156431.6500000004</v>
      </c>
      <c r="AY359" s="60">
        <f t="shared" si="1078"/>
        <v>4975243.2300000004</v>
      </c>
      <c r="AZ359" s="60">
        <f t="shared" si="1079"/>
        <v>1780000</v>
      </c>
    </row>
    <row r="360" spans="1:52">
      <c r="A360" s="261"/>
      <c r="B360" s="71" t="s">
        <v>47</v>
      </c>
      <c r="C360" s="5" t="s">
        <v>85</v>
      </c>
      <c r="D360" s="5" t="s">
        <v>21</v>
      </c>
      <c r="E360" s="5" t="s">
        <v>100</v>
      </c>
      <c r="F360" s="100" t="s">
        <v>231</v>
      </c>
      <c r="G360" s="36" t="s">
        <v>45</v>
      </c>
      <c r="H360" s="60">
        <f>H361+H362</f>
        <v>19236</v>
      </c>
      <c r="I360" s="60">
        <f t="shared" ref="I360:M360" si="1160">I361+I362</f>
        <v>19236</v>
      </c>
      <c r="J360" s="60">
        <f t="shared" si="1160"/>
        <v>19236</v>
      </c>
      <c r="K360" s="60">
        <f t="shared" si="1160"/>
        <v>0</v>
      </c>
      <c r="L360" s="60">
        <f t="shared" si="1160"/>
        <v>0</v>
      </c>
      <c r="M360" s="60">
        <f t="shared" si="1160"/>
        <v>0</v>
      </c>
      <c r="N360" s="60">
        <f t="shared" si="934"/>
        <v>19236</v>
      </c>
      <c r="O360" s="60">
        <f t="shared" si="935"/>
        <v>19236</v>
      </c>
      <c r="P360" s="60">
        <f t="shared" si="936"/>
        <v>19236</v>
      </c>
      <c r="Q360" s="60">
        <f t="shared" ref="Q360:S360" si="1161">Q361+Q362</f>
        <v>7500</v>
      </c>
      <c r="R360" s="60">
        <f t="shared" si="1161"/>
        <v>0</v>
      </c>
      <c r="S360" s="60">
        <f t="shared" si="1161"/>
        <v>0</v>
      </c>
      <c r="T360" s="60">
        <f t="shared" si="1057"/>
        <v>26736</v>
      </c>
      <c r="U360" s="60">
        <f t="shared" si="1058"/>
        <v>19236</v>
      </c>
      <c r="V360" s="60">
        <f t="shared" si="1059"/>
        <v>19236</v>
      </c>
      <c r="W360" s="60">
        <f t="shared" ref="W360:Y360" si="1162">W361+W362</f>
        <v>8000</v>
      </c>
      <c r="X360" s="60">
        <f t="shared" si="1162"/>
        <v>0</v>
      </c>
      <c r="Y360" s="60">
        <f t="shared" si="1162"/>
        <v>0</v>
      </c>
      <c r="Z360" s="60">
        <f t="shared" si="1061"/>
        <v>34736</v>
      </c>
      <c r="AA360" s="60">
        <f t="shared" si="1062"/>
        <v>19236</v>
      </c>
      <c r="AB360" s="60">
        <f t="shared" si="1063"/>
        <v>19236</v>
      </c>
      <c r="AC360" s="60">
        <f t="shared" ref="AC360:AE360" si="1163">AC361+AC362</f>
        <v>0</v>
      </c>
      <c r="AD360" s="60">
        <f t="shared" si="1163"/>
        <v>0</v>
      </c>
      <c r="AE360" s="60">
        <f t="shared" si="1163"/>
        <v>0</v>
      </c>
      <c r="AF360" s="60">
        <f t="shared" si="1065"/>
        <v>34736</v>
      </c>
      <c r="AG360" s="60">
        <f t="shared" si="1066"/>
        <v>19236</v>
      </c>
      <c r="AH360" s="60">
        <f t="shared" si="1067"/>
        <v>19236</v>
      </c>
      <c r="AI360" s="60">
        <f t="shared" ref="AI360:AK360" si="1164">AI361+AI362</f>
        <v>0</v>
      </c>
      <c r="AJ360" s="60">
        <f t="shared" si="1164"/>
        <v>0</v>
      </c>
      <c r="AK360" s="60">
        <f t="shared" si="1164"/>
        <v>0</v>
      </c>
      <c r="AL360" s="60">
        <f t="shared" si="1069"/>
        <v>34736</v>
      </c>
      <c r="AM360" s="60">
        <f t="shared" si="1070"/>
        <v>19236</v>
      </c>
      <c r="AN360" s="60">
        <f t="shared" si="1071"/>
        <v>19236</v>
      </c>
      <c r="AO360" s="60">
        <f t="shared" ref="AO360:AQ360" si="1165">AO361+AO362</f>
        <v>0</v>
      </c>
      <c r="AP360" s="60">
        <f t="shared" si="1165"/>
        <v>0</v>
      </c>
      <c r="AQ360" s="60">
        <f t="shared" si="1165"/>
        <v>0</v>
      </c>
      <c r="AR360" s="60">
        <f t="shared" si="1073"/>
        <v>34736</v>
      </c>
      <c r="AS360" s="60">
        <f t="shared" si="1074"/>
        <v>19236</v>
      </c>
      <c r="AT360" s="60">
        <f t="shared" si="1075"/>
        <v>19236</v>
      </c>
      <c r="AU360" s="60">
        <f t="shared" ref="AU360:AW360" si="1166">AU361+AU362</f>
        <v>0</v>
      </c>
      <c r="AV360" s="60">
        <f t="shared" si="1166"/>
        <v>0</v>
      </c>
      <c r="AW360" s="60">
        <f t="shared" si="1166"/>
        <v>0</v>
      </c>
      <c r="AX360" s="60">
        <f t="shared" si="1077"/>
        <v>34736</v>
      </c>
      <c r="AY360" s="60">
        <f t="shared" si="1078"/>
        <v>19236</v>
      </c>
      <c r="AZ360" s="60">
        <f t="shared" si="1079"/>
        <v>19236</v>
      </c>
    </row>
    <row r="361" spans="1:52" ht="25.5" hidden="1" customHeight="1">
      <c r="A361" s="261"/>
      <c r="B361" s="152" t="s">
        <v>48</v>
      </c>
      <c r="C361" s="5" t="s">
        <v>85</v>
      </c>
      <c r="D361" s="5" t="s">
        <v>21</v>
      </c>
      <c r="E361" s="5" t="s">
        <v>100</v>
      </c>
      <c r="F361" s="100" t="s">
        <v>231</v>
      </c>
      <c r="G361" s="36" t="s">
        <v>46</v>
      </c>
      <c r="H361" s="60"/>
      <c r="I361" s="60"/>
      <c r="J361" s="60"/>
      <c r="K361" s="60"/>
      <c r="L361" s="60"/>
      <c r="M361" s="60"/>
      <c r="N361" s="60">
        <f t="shared" si="934"/>
        <v>0</v>
      </c>
      <c r="O361" s="60">
        <f t="shared" si="935"/>
        <v>0</v>
      </c>
      <c r="P361" s="60">
        <f t="shared" si="936"/>
        <v>0</v>
      </c>
      <c r="Q361" s="60"/>
      <c r="R361" s="60"/>
      <c r="S361" s="60"/>
      <c r="T361" s="60">
        <f t="shared" si="1057"/>
        <v>0</v>
      </c>
      <c r="U361" s="60">
        <f t="shared" si="1058"/>
        <v>0</v>
      </c>
      <c r="V361" s="60">
        <f t="shared" si="1059"/>
        <v>0</v>
      </c>
      <c r="W361" s="60"/>
      <c r="X361" s="60"/>
      <c r="Y361" s="60"/>
      <c r="Z361" s="60">
        <f t="shared" si="1061"/>
        <v>0</v>
      </c>
      <c r="AA361" s="60">
        <f t="shared" si="1062"/>
        <v>0</v>
      </c>
      <c r="AB361" s="60">
        <f t="shared" si="1063"/>
        <v>0</v>
      </c>
      <c r="AC361" s="60"/>
      <c r="AD361" s="60"/>
      <c r="AE361" s="60"/>
      <c r="AF361" s="60">
        <f t="shared" si="1065"/>
        <v>0</v>
      </c>
      <c r="AG361" s="60">
        <f t="shared" si="1066"/>
        <v>0</v>
      </c>
      <c r="AH361" s="60">
        <f t="shared" si="1067"/>
        <v>0</v>
      </c>
      <c r="AI361" s="60"/>
      <c r="AJ361" s="60"/>
      <c r="AK361" s="60"/>
      <c r="AL361" s="60">
        <f t="shared" si="1069"/>
        <v>0</v>
      </c>
      <c r="AM361" s="60">
        <f t="shared" si="1070"/>
        <v>0</v>
      </c>
      <c r="AN361" s="60">
        <f t="shared" si="1071"/>
        <v>0</v>
      </c>
      <c r="AO361" s="60"/>
      <c r="AP361" s="60"/>
      <c r="AQ361" s="60"/>
      <c r="AR361" s="60">
        <f t="shared" si="1073"/>
        <v>0</v>
      </c>
      <c r="AS361" s="60">
        <f t="shared" si="1074"/>
        <v>0</v>
      </c>
      <c r="AT361" s="60">
        <f t="shared" si="1075"/>
        <v>0</v>
      </c>
      <c r="AU361" s="60"/>
      <c r="AV361" s="60"/>
      <c r="AW361" s="60"/>
      <c r="AX361" s="60">
        <f t="shared" si="1077"/>
        <v>0</v>
      </c>
      <c r="AY361" s="60">
        <f t="shared" si="1078"/>
        <v>0</v>
      </c>
      <c r="AZ361" s="60">
        <f t="shared" si="1079"/>
        <v>0</v>
      </c>
    </row>
    <row r="362" spans="1:52">
      <c r="A362" s="261"/>
      <c r="B362" s="139" t="s">
        <v>56</v>
      </c>
      <c r="C362" s="10" t="s">
        <v>85</v>
      </c>
      <c r="D362" s="5" t="s">
        <v>21</v>
      </c>
      <c r="E362" s="5" t="s">
        <v>100</v>
      </c>
      <c r="F362" s="100" t="s">
        <v>231</v>
      </c>
      <c r="G362" s="36" t="s">
        <v>57</v>
      </c>
      <c r="H362" s="60">
        <v>19236</v>
      </c>
      <c r="I362" s="60">
        <v>19236</v>
      </c>
      <c r="J362" s="60">
        <v>19236</v>
      </c>
      <c r="K362" s="60"/>
      <c r="L362" s="60"/>
      <c r="M362" s="60"/>
      <c r="N362" s="60">
        <f t="shared" si="934"/>
        <v>19236</v>
      </c>
      <c r="O362" s="60">
        <f t="shared" si="935"/>
        <v>19236</v>
      </c>
      <c r="P362" s="60">
        <f t="shared" si="936"/>
        <v>19236</v>
      </c>
      <c r="Q362" s="60">
        <v>7500</v>
      </c>
      <c r="R362" s="60"/>
      <c r="S362" s="60"/>
      <c r="T362" s="60">
        <f t="shared" si="1057"/>
        <v>26736</v>
      </c>
      <c r="U362" s="60">
        <f t="shared" si="1058"/>
        <v>19236</v>
      </c>
      <c r="V362" s="60">
        <f t="shared" si="1059"/>
        <v>19236</v>
      </c>
      <c r="W362" s="60">
        <v>8000</v>
      </c>
      <c r="X362" s="60"/>
      <c r="Y362" s="60"/>
      <c r="Z362" s="60">
        <f t="shared" si="1061"/>
        <v>34736</v>
      </c>
      <c r="AA362" s="60">
        <f t="shared" si="1062"/>
        <v>19236</v>
      </c>
      <c r="AB362" s="60">
        <f t="shared" si="1063"/>
        <v>19236</v>
      </c>
      <c r="AC362" s="60"/>
      <c r="AD362" s="60"/>
      <c r="AE362" s="60"/>
      <c r="AF362" s="60">
        <f t="shared" si="1065"/>
        <v>34736</v>
      </c>
      <c r="AG362" s="60">
        <f t="shared" si="1066"/>
        <v>19236</v>
      </c>
      <c r="AH362" s="60">
        <f t="shared" si="1067"/>
        <v>19236</v>
      </c>
      <c r="AI362" s="60"/>
      <c r="AJ362" s="60"/>
      <c r="AK362" s="60"/>
      <c r="AL362" s="60">
        <f t="shared" si="1069"/>
        <v>34736</v>
      </c>
      <c r="AM362" s="60">
        <f t="shared" si="1070"/>
        <v>19236</v>
      </c>
      <c r="AN362" s="60">
        <f t="shared" si="1071"/>
        <v>19236</v>
      </c>
      <c r="AO362" s="60"/>
      <c r="AP362" s="60"/>
      <c r="AQ362" s="60"/>
      <c r="AR362" s="60">
        <f t="shared" si="1073"/>
        <v>34736</v>
      </c>
      <c r="AS362" s="60">
        <f t="shared" si="1074"/>
        <v>19236</v>
      </c>
      <c r="AT362" s="60">
        <f t="shared" si="1075"/>
        <v>19236</v>
      </c>
      <c r="AU362" s="60"/>
      <c r="AV362" s="60"/>
      <c r="AW362" s="60"/>
      <c r="AX362" s="60">
        <f t="shared" si="1077"/>
        <v>34736</v>
      </c>
      <c r="AY362" s="60">
        <f t="shared" si="1078"/>
        <v>19236</v>
      </c>
      <c r="AZ362" s="60">
        <f t="shared" si="1079"/>
        <v>19236</v>
      </c>
    </row>
    <row r="363" spans="1:52" ht="26.4">
      <c r="A363" s="261"/>
      <c r="B363" s="139" t="s">
        <v>398</v>
      </c>
      <c r="C363" s="35" t="s">
        <v>85</v>
      </c>
      <c r="D363" s="35" t="s">
        <v>21</v>
      </c>
      <c r="E363" s="35" t="s">
        <v>100</v>
      </c>
      <c r="F363" s="100" t="s">
        <v>397</v>
      </c>
      <c r="G363" s="36"/>
      <c r="H363" s="60">
        <f>H364</f>
        <v>0</v>
      </c>
      <c r="I363" s="60">
        <f t="shared" ref="I363:M364" si="1167">I364</f>
        <v>0</v>
      </c>
      <c r="J363" s="60">
        <f t="shared" si="1167"/>
        <v>0</v>
      </c>
      <c r="K363" s="60">
        <f t="shared" si="1167"/>
        <v>2815993.82</v>
      </c>
      <c r="L363" s="60">
        <f t="shared" si="1167"/>
        <v>0</v>
      </c>
      <c r="M363" s="60">
        <f t="shared" si="1167"/>
        <v>0</v>
      </c>
      <c r="N363" s="60">
        <f t="shared" ref="N363:N365" si="1168">H363+K363</f>
        <v>2815993.82</v>
      </c>
      <c r="O363" s="60">
        <f t="shared" ref="O363:O365" si="1169">I363+L363</f>
        <v>0</v>
      </c>
      <c r="P363" s="60">
        <f t="shared" ref="P363:P365" si="1170">J363+M363</f>
        <v>0</v>
      </c>
      <c r="Q363" s="60">
        <f t="shared" ref="Q363:S364" si="1171">Q364</f>
        <v>0</v>
      </c>
      <c r="R363" s="60">
        <f t="shared" si="1171"/>
        <v>2217813.31</v>
      </c>
      <c r="S363" s="60">
        <f t="shared" si="1171"/>
        <v>2217813.31</v>
      </c>
      <c r="T363" s="60">
        <f t="shared" si="1057"/>
        <v>2815993.82</v>
      </c>
      <c r="U363" s="60">
        <f t="shared" si="1058"/>
        <v>2217813.31</v>
      </c>
      <c r="V363" s="60">
        <f t="shared" si="1059"/>
        <v>2217813.31</v>
      </c>
      <c r="W363" s="60">
        <f t="shared" ref="W363:Y364" si="1172">W364</f>
        <v>0</v>
      </c>
      <c r="X363" s="60">
        <f t="shared" si="1172"/>
        <v>0</v>
      </c>
      <c r="Y363" s="60">
        <f t="shared" si="1172"/>
        <v>0</v>
      </c>
      <c r="Z363" s="60">
        <f t="shared" si="1061"/>
        <v>2815993.82</v>
      </c>
      <c r="AA363" s="60">
        <f t="shared" si="1062"/>
        <v>2217813.31</v>
      </c>
      <c r="AB363" s="60">
        <f t="shared" si="1063"/>
        <v>2217813.31</v>
      </c>
      <c r="AC363" s="60">
        <f t="shared" ref="AC363:AE364" si="1173">AC364</f>
        <v>0</v>
      </c>
      <c r="AD363" s="60">
        <f t="shared" si="1173"/>
        <v>0</v>
      </c>
      <c r="AE363" s="60">
        <f t="shared" si="1173"/>
        <v>0</v>
      </c>
      <c r="AF363" s="60">
        <f t="shared" si="1065"/>
        <v>2815993.82</v>
      </c>
      <c r="AG363" s="60">
        <f t="shared" si="1066"/>
        <v>2217813.31</v>
      </c>
      <c r="AH363" s="60">
        <f t="shared" si="1067"/>
        <v>2217813.31</v>
      </c>
      <c r="AI363" s="60">
        <f t="shared" ref="AI363:AK364" si="1174">AI364</f>
        <v>0</v>
      </c>
      <c r="AJ363" s="60">
        <f t="shared" si="1174"/>
        <v>0</v>
      </c>
      <c r="AK363" s="60">
        <f t="shared" si="1174"/>
        <v>0</v>
      </c>
      <c r="AL363" s="60">
        <f t="shared" si="1069"/>
        <v>2815993.82</v>
      </c>
      <c r="AM363" s="60">
        <f t="shared" si="1070"/>
        <v>2217813.31</v>
      </c>
      <c r="AN363" s="60">
        <f t="shared" si="1071"/>
        <v>2217813.31</v>
      </c>
      <c r="AO363" s="60">
        <f t="shared" ref="AO363:AQ364" si="1175">AO364</f>
        <v>0</v>
      </c>
      <c r="AP363" s="60">
        <f t="shared" si="1175"/>
        <v>0</v>
      </c>
      <c r="AQ363" s="60">
        <f t="shared" si="1175"/>
        <v>0</v>
      </c>
      <c r="AR363" s="60">
        <f t="shared" si="1073"/>
        <v>2815993.82</v>
      </c>
      <c r="AS363" s="60">
        <f t="shared" si="1074"/>
        <v>2217813.31</v>
      </c>
      <c r="AT363" s="60">
        <f t="shared" si="1075"/>
        <v>2217813.31</v>
      </c>
      <c r="AU363" s="60">
        <f t="shared" ref="AU363:AW364" si="1176">AU364</f>
        <v>0</v>
      </c>
      <c r="AV363" s="60">
        <f t="shared" si="1176"/>
        <v>0</v>
      </c>
      <c r="AW363" s="60">
        <f t="shared" si="1176"/>
        <v>0</v>
      </c>
      <c r="AX363" s="60">
        <f t="shared" si="1077"/>
        <v>2815993.82</v>
      </c>
      <c r="AY363" s="60">
        <f t="shared" si="1078"/>
        <v>2217813.31</v>
      </c>
      <c r="AZ363" s="60">
        <f t="shared" si="1079"/>
        <v>2217813.31</v>
      </c>
    </row>
    <row r="364" spans="1:52" ht="26.4">
      <c r="A364" s="261"/>
      <c r="B364" s="82" t="s">
        <v>186</v>
      </c>
      <c r="C364" s="35" t="s">
        <v>85</v>
      </c>
      <c r="D364" s="35" t="s">
        <v>21</v>
      </c>
      <c r="E364" s="35" t="s">
        <v>100</v>
      </c>
      <c r="F364" s="100" t="s">
        <v>397</v>
      </c>
      <c r="G364" s="36" t="s">
        <v>32</v>
      </c>
      <c r="H364" s="60">
        <f>H365</f>
        <v>0</v>
      </c>
      <c r="I364" s="60">
        <f t="shared" si="1167"/>
        <v>0</v>
      </c>
      <c r="J364" s="60">
        <f t="shared" si="1167"/>
        <v>0</v>
      </c>
      <c r="K364" s="60">
        <f t="shared" si="1167"/>
        <v>2815993.82</v>
      </c>
      <c r="L364" s="60">
        <f t="shared" si="1167"/>
        <v>0</v>
      </c>
      <c r="M364" s="60">
        <f t="shared" si="1167"/>
        <v>0</v>
      </c>
      <c r="N364" s="60">
        <f t="shared" si="1168"/>
        <v>2815993.82</v>
      </c>
      <c r="O364" s="60">
        <f t="shared" si="1169"/>
        <v>0</v>
      </c>
      <c r="P364" s="60">
        <f t="shared" si="1170"/>
        <v>0</v>
      </c>
      <c r="Q364" s="60">
        <f t="shared" si="1171"/>
        <v>0</v>
      </c>
      <c r="R364" s="60">
        <f t="shared" si="1171"/>
        <v>2217813.31</v>
      </c>
      <c r="S364" s="60">
        <f t="shared" si="1171"/>
        <v>2217813.31</v>
      </c>
      <c r="T364" s="60">
        <f t="shared" si="1057"/>
        <v>2815993.82</v>
      </c>
      <c r="U364" s="60">
        <f t="shared" si="1058"/>
        <v>2217813.31</v>
      </c>
      <c r="V364" s="60">
        <f t="shared" si="1059"/>
        <v>2217813.31</v>
      </c>
      <c r="W364" s="60">
        <f t="shared" si="1172"/>
        <v>0</v>
      </c>
      <c r="X364" s="60">
        <f t="shared" si="1172"/>
        <v>0</v>
      </c>
      <c r="Y364" s="60">
        <f t="shared" si="1172"/>
        <v>0</v>
      </c>
      <c r="Z364" s="60">
        <f t="shared" si="1061"/>
        <v>2815993.82</v>
      </c>
      <c r="AA364" s="60">
        <f t="shared" si="1062"/>
        <v>2217813.31</v>
      </c>
      <c r="AB364" s="60">
        <f t="shared" si="1063"/>
        <v>2217813.31</v>
      </c>
      <c r="AC364" s="60">
        <f t="shared" si="1173"/>
        <v>0</v>
      </c>
      <c r="AD364" s="60">
        <f t="shared" si="1173"/>
        <v>0</v>
      </c>
      <c r="AE364" s="60">
        <f t="shared" si="1173"/>
        <v>0</v>
      </c>
      <c r="AF364" s="60">
        <f t="shared" si="1065"/>
        <v>2815993.82</v>
      </c>
      <c r="AG364" s="60">
        <f t="shared" si="1066"/>
        <v>2217813.31</v>
      </c>
      <c r="AH364" s="60">
        <f t="shared" si="1067"/>
        <v>2217813.31</v>
      </c>
      <c r="AI364" s="60">
        <f t="shared" si="1174"/>
        <v>0</v>
      </c>
      <c r="AJ364" s="60">
        <f t="shared" si="1174"/>
        <v>0</v>
      </c>
      <c r="AK364" s="60">
        <f t="shared" si="1174"/>
        <v>0</v>
      </c>
      <c r="AL364" s="60">
        <f t="shared" si="1069"/>
        <v>2815993.82</v>
      </c>
      <c r="AM364" s="60">
        <f t="shared" si="1070"/>
        <v>2217813.31</v>
      </c>
      <c r="AN364" s="60">
        <f t="shared" si="1071"/>
        <v>2217813.31</v>
      </c>
      <c r="AO364" s="60">
        <f t="shared" si="1175"/>
        <v>0</v>
      </c>
      <c r="AP364" s="60">
        <f t="shared" si="1175"/>
        <v>0</v>
      </c>
      <c r="AQ364" s="60">
        <f t="shared" si="1175"/>
        <v>0</v>
      </c>
      <c r="AR364" s="60">
        <f t="shared" si="1073"/>
        <v>2815993.82</v>
      </c>
      <c r="AS364" s="60">
        <f t="shared" si="1074"/>
        <v>2217813.31</v>
      </c>
      <c r="AT364" s="60">
        <f t="shared" si="1075"/>
        <v>2217813.31</v>
      </c>
      <c r="AU364" s="60">
        <f t="shared" si="1176"/>
        <v>0</v>
      </c>
      <c r="AV364" s="60">
        <f t="shared" si="1176"/>
        <v>0</v>
      </c>
      <c r="AW364" s="60">
        <f t="shared" si="1176"/>
        <v>0</v>
      </c>
      <c r="AX364" s="60">
        <f t="shared" si="1077"/>
        <v>2815993.82</v>
      </c>
      <c r="AY364" s="60">
        <f t="shared" si="1078"/>
        <v>2217813.31</v>
      </c>
      <c r="AZ364" s="60">
        <f t="shared" si="1079"/>
        <v>2217813.31</v>
      </c>
    </row>
    <row r="365" spans="1:52" ht="26.4">
      <c r="A365" s="261"/>
      <c r="B365" s="86" t="s">
        <v>34</v>
      </c>
      <c r="C365" s="35" t="s">
        <v>85</v>
      </c>
      <c r="D365" s="35" t="s">
        <v>21</v>
      </c>
      <c r="E365" s="35" t="s">
        <v>100</v>
      </c>
      <c r="F365" s="100" t="s">
        <v>397</v>
      </c>
      <c r="G365" s="36" t="s">
        <v>33</v>
      </c>
      <c r="H365" s="60"/>
      <c r="I365" s="60"/>
      <c r="J365" s="60"/>
      <c r="K365" s="60">
        <v>2815993.82</v>
      </c>
      <c r="L365" s="60"/>
      <c r="M365" s="60"/>
      <c r="N365" s="60">
        <f t="shared" si="1168"/>
        <v>2815993.82</v>
      </c>
      <c r="O365" s="60">
        <f t="shared" si="1169"/>
        <v>0</v>
      </c>
      <c r="P365" s="60">
        <f t="shared" si="1170"/>
        <v>0</v>
      </c>
      <c r="Q365" s="60"/>
      <c r="R365" s="60">
        <v>2217813.31</v>
      </c>
      <c r="S365" s="60">
        <v>2217813.31</v>
      </c>
      <c r="T365" s="60">
        <f t="shared" si="1057"/>
        <v>2815993.82</v>
      </c>
      <c r="U365" s="60">
        <f t="shared" si="1058"/>
        <v>2217813.31</v>
      </c>
      <c r="V365" s="60">
        <f t="shared" si="1059"/>
        <v>2217813.31</v>
      </c>
      <c r="W365" s="60"/>
      <c r="X365" s="60"/>
      <c r="Y365" s="60"/>
      <c r="Z365" s="60">
        <f t="shared" si="1061"/>
        <v>2815993.82</v>
      </c>
      <c r="AA365" s="60">
        <f t="shared" si="1062"/>
        <v>2217813.31</v>
      </c>
      <c r="AB365" s="60">
        <f t="shared" si="1063"/>
        <v>2217813.31</v>
      </c>
      <c r="AC365" s="60"/>
      <c r="AD365" s="60"/>
      <c r="AE365" s="60"/>
      <c r="AF365" s="60">
        <f t="shared" si="1065"/>
        <v>2815993.82</v>
      </c>
      <c r="AG365" s="60">
        <f t="shared" si="1066"/>
        <v>2217813.31</v>
      </c>
      <c r="AH365" s="60">
        <f t="shared" si="1067"/>
        <v>2217813.31</v>
      </c>
      <c r="AI365" s="60"/>
      <c r="AJ365" s="60"/>
      <c r="AK365" s="60"/>
      <c r="AL365" s="60">
        <f t="shared" si="1069"/>
        <v>2815993.82</v>
      </c>
      <c r="AM365" s="60">
        <f t="shared" si="1070"/>
        <v>2217813.31</v>
      </c>
      <c r="AN365" s="60">
        <f t="shared" si="1071"/>
        <v>2217813.31</v>
      </c>
      <c r="AO365" s="60"/>
      <c r="AP365" s="60"/>
      <c r="AQ365" s="60"/>
      <c r="AR365" s="60">
        <f t="shared" si="1073"/>
        <v>2815993.82</v>
      </c>
      <c r="AS365" s="60">
        <f t="shared" si="1074"/>
        <v>2217813.31</v>
      </c>
      <c r="AT365" s="60">
        <f t="shared" si="1075"/>
        <v>2217813.31</v>
      </c>
      <c r="AU365" s="60"/>
      <c r="AV365" s="60"/>
      <c r="AW365" s="60"/>
      <c r="AX365" s="60">
        <f t="shared" si="1077"/>
        <v>2815993.82</v>
      </c>
      <c r="AY365" s="60">
        <f t="shared" si="1078"/>
        <v>2217813.31</v>
      </c>
      <c r="AZ365" s="60">
        <f t="shared" si="1079"/>
        <v>2217813.31</v>
      </c>
    </row>
    <row r="366" spans="1:52" ht="26.4">
      <c r="A366" s="261"/>
      <c r="B366" s="179" t="s">
        <v>221</v>
      </c>
      <c r="C366" s="35" t="s">
        <v>85</v>
      </c>
      <c r="D366" s="35" t="s">
        <v>21</v>
      </c>
      <c r="E366" s="35" t="s">
        <v>100</v>
      </c>
      <c r="F366" s="100" t="s">
        <v>320</v>
      </c>
      <c r="G366" s="36"/>
      <c r="H366" s="64">
        <f>H367</f>
        <v>23128800</v>
      </c>
      <c r="I366" s="64">
        <f t="shared" ref="I366:M367" si="1177">I367</f>
        <v>0</v>
      </c>
      <c r="J366" s="64">
        <f t="shared" si="1177"/>
        <v>0</v>
      </c>
      <c r="K366" s="64">
        <f t="shared" si="1177"/>
        <v>-1197400</v>
      </c>
      <c r="L366" s="64">
        <f t="shared" si="1177"/>
        <v>0</v>
      </c>
      <c r="M366" s="64">
        <f t="shared" si="1177"/>
        <v>0</v>
      </c>
      <c r="N366" s="64">
        <f t="shared" ref="N366:P368" si="1178">H366+K366</f>
        <v>21931400</v>
      </c>
      <c r="O366" s="64">
        <f t="shared" si="1178"/>
        <v>0</v>
      </c>
      <c r="P366" s="64">
        <f t="shared" si="1178"/>
        <v>0</v>
      </c>
      <c r="Q366" s="64">
        <f t="shared" ref="Q366:S367" si="1179">Q367</f>
        <v>183500</v>
      </c>
      <c r="R366" s="64">
        <f t="shared" si="1179"/>
        <v>0</v>
      </c>
      <c r="S366" s="64">
        <f t="shared" si="1179"/>
        <v>0</v>
      </c>
      <c r="T366" s="64">
        <f t="shared" si="1057"/>
        <v>22114900</v>
      </c>
      <c r="U366" s="64">
        <f t="shared" si="1058"/>
        <v>0</v>
      </c>
      <c r="V366" s="64">
        <f t="shared" si="1059"/>
        <v>0</v>
      </c>
      <c r="W366" s="64">
        <f t="shared" ref="W366:Y367" si="1180">W367</f>
        <v>0</v>
      </c>
      <c r="X366" s="64">
        <f t="shared" si="1180"/>
        <v>0</v>
      </c>
      <c r="Y366" s="64">
        <f t="shared" si="1180"/>
        <v>0</v>
      </c>
      <c r="Z366" s="64">
        <f t="shared" si="1061"/>
        <v>22114900</v>
      </c>
      <c r="AA366" s="64">
        <f t="shared" si="1062"/>
        <v>0</v>
      </c>
      <c r="AB366" s="64">
        <f t="shared" si="1063"/>
        <v>0</v>
      </c>
      <c r="AC366" s="64">
        <f t="shared" ref="AC366:AE367" si="1181">AC367</f>
        <v>2869605.16</v>
      </c>
      <c r="AD366" s="64">
        <f t="shared" si="1181"/>
        <v>0</v>
      </c>
      <c r="AE366" s="64">
        <f t="shared" si="1181"/>
        <v>0</v>
      </c>
      <c r="AF366" s="64">
        <f t="shared" si="1065"/>
        <v>24984505.16</v>
      </c>
      <c r="AG366" s="64">
        <f t="shared" si="1066"/>
        <v>0</v>
      </c>
      <c r="AH366" s="64">
        <f t="shared" si="1067"/>
        <v>0</v>
      </c>
      <c r="AI366" s="64">
        <f t="shared" ref="AI366:AK367" si="1182">AI367</f>
        <v>0</v>
      </c>
      <c r="AJ366" s="64">
        <f t="shared" si="1182"/>
        <v>0</v>
      </c>
      <c r="AK366" s="64">
        <f t="shared" si="1182"/>
        <v>0</v>
      </c>
      <c r="AL366" s="64">
        <f t="shared" si="1069"/>
        <v>24984505.16</v>
      </c>
      <c r="AM366" s="64">
        <f t="shared" si="1070"/>
        <v>0</v>
      </c>
      <c r="AN366" s="64">
        <f t="shared" si="1071"/>
        <v>0</v>
      </c>
      <c r="AO366" s="64">
        <f t="shared" ref="AO366:AQ367" si="1183">AO367</f>
        <v>150000</v>
      </c>
      <c r="AP366" s="64">
        <f t="shared" si="1183"/>
        <v>0</v>
      </c>
      <c r="AQ366" s="64">
        <f t="shared" si="1183"/>
        <v>0</v>
      </c>
      <c r="AR366" s="64">
        <f t="shared" si="1073"/>
        <v>25134505.16</v>
      </c>
      <c r="AS366" s="64">
        <f t="shared" si="1074"/>
        <v>0</v>
      </c>
      <c r="AT366" s="64">
        <f t="shared" si="1075"/>
        <v>0</v>
      </c>
      <c r="AU366" s="64">
        <f t="shared" ref="AU366:AW367" si="1184">AU367</f>
        <v>0</v>
      </c>
      <c r="AV366" s="64">
        <f t="shared" si="1184"/>
        <v>0</v>
      </c>
      <c r="AW366" s="64">
        <f t="shared" si="1184"/>
        <v>0</v>
      </c>
      <c r="AX366" s="64">
        <f t="shared" si="1077"/>
        <v>25134505.16</v>
      </c>
      <c r="AY366" s="64">
        <f t="shared" si="1078"/>
        <v>0</v>
      </c>
      <c r="AZ366" s="64">
        <f t="shared" si="1079"/>
        <v>0</v>
      </c>
    </row>
    <row r="367" spans="1:52" ht="26.4">
      <c r="A367" s="261"/>
      <c r="B367" s="82" t="s">
        <v>186</v>
      </c>
      <c r="C367" s="35" t="s">
        <v>85</v>
      </c>
      <c r="D367" s="35" t="s">
        <v>21</v>
      </c>
      <c r="E367" s="35" t="s">
        <v>100</v>
      </c>
      <c r="F367" s="100" t="s">
        <v>320</v>
      </c>
      <c r="G367" s="55" t="s">
        <v>32</v>
      </c>
      <c r="H367" s="64">
        <f>H368</f>
        <v>23128800</v>
      </c>
      <c r="I367" s="64">
        <f t="shared" si="1177"/>
        <v>0</v>
      </c>
      <c r="J367" s="64">
        <f t="shared" si="1177"/>
        <v>0</v>
      </c>
      <c r="K367" s="64">
        <f t="shared" si="1177"/>
        <v>-1197400</v>
      </c>
      <c r="L367" s="64">
        <f t="shared" si="1177"/>
        <v>0</v>
      </c>
      <c r="M367" s="64">
        <f t="shared" si="1177"/>
        <v>0</v>
      </c>
      <c r="N367" s="64">
        <f t="shared" si="1178"/>
        <v>21931400</v>
      </c>
      <c r="O367" s="64">
        <f t="shared" si="1178"/>
        <v>0</v>
      </c>
      <c r="P367" s="64">
        <f t="shared" si="1178"/>
        <v>0</v>
      </c>
      <c r="Q367" s="64">
        <f t="shared" si="1179"/>
        <v>183500</v>
      </c>
      <c r="R367" s="64">
        <f t="shared" si="1179"/>
        <v>0</v>
      </c>
      <c r="S367" s="64">
        <f t="shared" si="1179"/>
        <v>0</v>
      </c>
      <c r="T367" s="64">
        <f t="shared" si="1057"/>
        <v>22114900</v>
      </c>
      <c r="U367" s="64">
        <f t="shared" si="1058"/>
        <v>0</v>
      </c>
      <c r="V367" s="64">
        <f t="shared" si="1059"/>
        <v>0</v>
      </c>
      <c r="W367" s="64">
        <f t="shared" si="1180"/>
        <v>0</v>
      </c>
      <c r="X367" s="64">
        <f t="shared" si="1180"/>
        <v>0</v>
      </c>
      <c r="Y367" s="64">
        <f t="shared" si="1180"/>
        <v>0</v>
      </c>
      <c r="Z367" s="64">
        <f t="shared" si="1061"/>
        <v>22114900</v>
      </c>
      <c r="AA367" s="64">
        <f t="shared" si="1062"/>
        <v>0</v>
      </c>
      <c r="AB367" s="64">
        <f t="shared" si="1063"/>
        <v>0</v>
      </c>
      <c r="AC367" s="64">
        <f t="shared" si="1181"/>
        <v>2869605.16</v>
      </c>
      <c r="AD367" s="64">
        <f t="shared" si="1181"/>
        <v>0</v>
      </c>
      <c r="AE367" s="64">
        <f t="shared" si="1181"/>
        <v>0</v>
      </c>
      <c r="AF367" s="64">
        <f t="shared" si="1065"/>
        <v>24984505.16</v>
      </c>
      <c r="AG367" s="64">
        <f t="shared" si="1066"/>
        <v>0</v>
      </c>
      <c r="AH367" s="64">
        <f t="shared" si="1067"/>
        <v>0</v>
      </c>
      <c r="AI367" s="64">
        <f t="shared" si="1182"/>
        <v>0</v>
      </c>
      <c r="AJ367" s="64">
        <f t="shared" si="1182"/>
        <v>0</v>
      </c>
      <c r="AK367" s="64">
        <f t="shared" si="1182"/>
        <v>0</v>
      </c>
      <c r="AL367" s="64">
        <f t="shared" si="1069"/>
        <v>24984505.16</v>
      </c>
      <c r="AM367" s="64">
        <f t="shared" si="1070"/>
        <v>0</v>
      </c>
      <c r="AN367" s="64">
        <f t="shared" si="1071"/>
        <v>0</v>
      </c>
      <c r="AO367" s="64">
        <f t="shared" si="1183"/>
        <v>150000</v>
      </c>
      <c r="AP367" s="64">
        <f t="shared" si="1183"/>
        <v>0</v>
      </c>
      <c r="AQ367" s="64">
        <f t="shared" si="1183"/>
        <v>0</v>
      </c>
      <c r="AR367" s="64">
        <f t="shared" si="1073"/>
        <v>25134505.16</v>
      </c>
      <c r="AS367" s="64">
        <f t="shared" si="1074"/>
        <v>0</v>
      </c>
      <c r="AT367" s="64">
        <f t="shared" si="1075"/>
        <v>0</v>
      </c>
      <c r="AU367" s="64">
        <f t="shared" si="1184"/>
        <v>0</v>
      </c>
      <c r="AV367" s="64">
        <f t="shared" si="1184"/>
        <v>0</v>
      </c>
      <c r="AW367" s="64">
        <f t="shared" si="1184"/>
        <v>0</v>
      </c>
      <c r="AX367" s="64">
        <f t="shared" si="1077"/>
        <v>25134505.16</v>
      </c>
      <c r="AY367" s="64">
        <f t="shared" si="1078"/>
        <v>0</v>
      </c>
      <c r="AZ367" s="64">
        <f t="shared" si="1079"/>
        <v>0</v>
      </c>
    </row>
    <row r="368" spans="1:52" ht="26.4">
      <c r="A368" s="261"/>
      <c r="B368" s="86" t="s">
        <v>34</v>
      </c>
      <c r="C368" s="35" t="s">
        <v>85</v>
      </c>
      <c r="D368" s="35" t="s">
        <v>21</v>
      </c>
      <c r="E368" s="35" t="s">
        <v>100</v>
      </c>
      <c r="F368" s="100" t="s">
        <v>320</v>
      </c>
      <c r="G368" s="55" t="s">
        <v>33</v>
      </c>
      <c r="H368" s="64">
        <f>21607800+1521000</f>
        <v>23128800</v>
      </c>
      <c r="I368" s="64">
        <v>0</v>
      </c>
      <c r="J368" s="64">
        <v>0</v>
      </c>
      <c r="K368" s="64">
        <v>-1197400</v>
      </c>
      <c r="L368" s="64"/>
      <c r="M368" s="64"/>
      <c r="N368" s="64">
        <f t="shared" si="1178"/>
        <v>21931400</v>
      </c>
      <c r="O368" s="64">
        <f t="shared" si="1178"/>
        <v>0</v>
      </c>
      <c r="P368" s="64">
        <f t="shared" si="1178"/>
        <v>0</v>
      </c>
      <c r="Q368" s="64">
        <f>-21660-108000-320000+315160+1620000-1577000+275000</f>
        <v>183500</v>
      </c>
      <c r="R368" s="64"/>
      <c r="S368" s="64"/>
      <c r="T368" s="64">
        <f t="shared" si="1057"/>
        <v>22114900</v>
      </c>
      <c r="U368" s="64">
        <f t="shared" si="1058"/>
        <v>0</v>
      </c>
      <c r="V368" s="64">
        <f t="shared" si="1059"/>
        <v>0</v>
      </c>
      <c r="W368" s="64"/>
      <c r="X368" s="64"/>
      <c r="Y368" s="64"/>
      <c r="Z368" s="64">
        <f t="shared" si="1061"/>
        <v>22114900</v>
      </c>
      <c r="AA368" s="64">
        <f t="shared" si="1062"/>
        <v>0</v>
      </c>
      <c r="AB368" s="64">
        <f t="shared" si="1063"/>
        <v>0</v>
      </c>
      <c r="AC368" s="64">
        <f>2619605.16+250000</f>
        <v>2869605.16</v>
      </c>
      <c r="AD368" s="64"/>
      <c r="AE368" s="64"/>
      <c r="AF368" s="64">
        <f t="shared" si="1065"/>
        <v>24984505.16</v>
      </c>
      <c r="AG368" s="64">
        <f t="shared" si="1066"/>
        <v>0</v>
      </c>
      <c r="AH368" s="64">
        <f t="shared" si="1067"/>
        <v>0</v>
      </c>
      <c r="AI368" s="64"/>
      <c r="AJ368" s="64"/>
      <c r="AK368" s="64"/>
      <c r="AL368" s="64">
        <f t="shared" si="1069"/>
        <v>24984505.16</v>
      </c>
      <c r="AM368" s="64">
        <f t="shared" si="1070"/>
        <v>0</v>
      </c>
      <c r="AN368" s="64">
        <f t="shared" si="1071"/>
        <v>0</v>
      </c>
      <c r="AO368" s="64">
        <v>150000</v>
      </c>
      <c r="AP368" s="64"/>
      <c r="AQ368" s="64"/>
      <c r="AR368" s="64">
        <f t="shared" si="1073"/>
        <v>25134505.16</v>
      </c>
      <c r="AS368" s="64">
        <f t="shared" si="1074"/>
        <v>0</v>
      </c>
      <c r="AT368" s="64">
        <f t="shared" si="1075"/>
        <v>0</v>
      </c>
      <c r="AU368" s="64"/>
      <c r="AV368" s="64"/>
      <c r="AW368" s="64"/>
      <c r="AX368" s="64">
        <f t="shared" si="1077"/>
        <v>25134505.16</v>
      </c>
      <c r="AY368" s="64">
        <f t="shared" si="1078"/>
        <v>0</v>
      </c>
      <c r="AZ368" s="64">
        <f t="shared" si="1079"/>
        <v>0</v>
      </c>
    </row>
    <row r="369" spans="1:52" ht="26.4">
      <c r="A369" s="261"/>
      <c r="B369" s="186" t="s">
        <v>436</v>
      </c>
      <c r="C369" s="35" t="s">
        <v>85</v>
      </c>
      <c r="D369" s="35" t="s">
        <v>21</v>
      </c>
      <c r="E369" s="35" t="s">
        <v>100</v>
      </c>
      <c r="F369" s="100" t="s">
        <v>435</v>
      </c>
      <c r="G369" s="208"/>
      <c r="H369" s="64"/>
      <c r="I369" s="64"/>
      <c r="J369" s="64"/>
      <c r="K369" s="64"/>
      <c r="L369" s="64"/>
      <c r="M369" s="64"/>
      <c r="N369" s="64"/>
      <c r="O369" s="64"/>
      <c r="P369" s="64"/>
      <c r="Q369" s="64"/>
      <c r="R369" s="64"/>
      <c r="S369" s="64"/>
      <c r="T369" s="64"/>
      <c r="U369" s="64"/>
      <c r="V369" s="64"/>
      <c r="W369" s="64">
        <f>W370</f>
        <v>7170705.25</v>
      </c>
      <c r="X369" s="64">
        <f t="shared" ref="X369:Y370" si="1185">X370</f>
        <v>0</v>
      </c>
      <c r="Y369" s="64">
        <f t="shared" si="1185"/>
        <v>0</v>
      </c>
      <c r="Z369" s="64">
        <f t="shared" ref="Z369:Z371" si="1186">T369+W369</f>
        <v>7170705.25</v>
      </c>
      <c r="AA369" s="64">
        <f t="shared" ref="AA369:AA371" si="1187">U369+X369</f>
        <v>0</v>
      </c>
      <c r="AB369" s="64">
        <f t="shared" ref="AB369:AB371" si="1188">V369+Y369</f>
        <v>0</v>
      </c>
      <c r="AC369" s="64">
        <f>AC370</f>
        <v>0</v>
      </c>
      <c r="AD369" s="64">
        <f t="shared" ref="AD369:AE370" si="1189">AD370</f>
        <v>0</v>
      </c>
      <c r="AE369" s="64">
        <f t="shared" si="1189"/>
        <v>0</v>
      </c>
      <c r="AF369" s="64">
        <f t="shared" si="1065"/>
        <v>7170705.25</v>
      </c>
      <c r="AG369" s="64">
        <f t="shared" si="1066"/>
        <v>0</v>
      </c>
      <c r="AH369" s="64">
        <f t="shared" si="1067"/>
        <v>0</v>
      </c>
      <c r="AI369" s="64">
        <f>AI370</f>
        <v>0</v>
      </c>
      <c r="AJ369" s="64">
        <f t="shared" ref="AJ369:AK370" si="1190">AJ370</f>
        <v>0</v>
      </c>
      <c r="AK369" s="64">
        <f t="shared" si="1190"/>
        <v>0</v>
      </c>
      <c r="AL369" s="64">
        <f t="shared" si="1069"/>
        <v>7170705.25</v>
      </c>
      <c r="AM369" s="64">
        <f t="shared" si="1070"/>
        <v>0</v>
      </c>
      <c r="AN369" s="64">
        <f t="shared" si="1071"/>
        <v>0</v>
      </c>
      <c r="AO369" s="64">
        <f>AO370</f>
        <v>0</v>
      </c>
      <c r="AP369" s="64">
        <f t="shared" ref="AP369:AQ370" si="1191">AP370</f>
        <v>0</v>
      </c>
      <c r="AQ369" s="64">
        <f t="shared" si="1191"/>
        <v>0</v>
      </c>
      <c r="AR369" s="64">
        <f t="shared" si="1073"/>
        <v>7170705.25</v>
      </c>
      <c r="AS369" s="64">
        <f t="shared" si="1074"/>
        <v>0</v>
      </c>
      <c r="AT369" s="64">
        <f t="shared" si="1075"/>
        <v>0</v>
      </c>
      <c r="AU369" s="64">
        <f>AU370</f>
        <v>0</v>
      </c>
      <c r="AV369" s="64">
        <f t="shared" ref="AV369:AW370" si="1192">AV370</f>
        <v>0</v>
      </c>
      <c r="AW369" s="64">
        <f t="shared" si="1192"/>
        <v>0</v>
      </c>
      <c r="AX369" s="64">
        <f t="shared" si="1077"/>
        <v>7170705.25</v>
      </c>
      <c r="AY369" s="64">
        <f t="shared" si="1078"/>
        <v>0</v>
      </c>
      <c r="AZ369" s="64">
        <f t="shared" si="1079"/>
        <v>0</v>
      </c>
    </row>
    <row r="370" spans="1:52" ht="26.4">
      <c r="A370" s="261"/>
      <c r="B370" s="238" t="s">
        <v>186</v>
      </c>
      <c r="C370" s="35" t="s">
        <v>85</v>
      </c>
      <c r="D370" s="35" t="s">
        <v>21</v>
      </c>
      <c r="E370" s="35" t="s">
        <v>100</v>
      </c>
      <c r="F370" s="100" t="s">
        <v>435</v>
      </c>
      <c r="G370" s="208" t="s">
        <v>32</v>
      </c>
      <c r="H370" s="64"/>
      <c r="I370" s="64"/>
      <c r="J370" s="64"/>
      <c r="K370" s="64"/>
      <c r="L370" s="64"/>
      <c r="M370" s="64"/>
      <c r="N370" s="64"/>
      <c r="O370" s="64"/>
      <c r="P370" s="64"/>
      <c r="Q370" s="64"/>
      <c r="R370" s="64"/>
      <c r="S370" s="64"/>
      <c r="T370" s="64"/>
      <c r="U370" s="64"/>
      <c r="V370" s="64"/>
      <c r="W370" s="64">
        <f>W371</f>
        <v>7170705.25</v>
      </c>
      <c r="X370" s="64">
        <f t="shared" si="1185"/>
        <v>0</v>
      </c>
      <c r="Y370" s="64">
        <f t="shared" si="1185"/>
        <v>0</v>
      </c>
      <c r="Z370" s="64">
        <f t="shared" si="1186"/>
        <v>7170705.25</v>
      </c>
      <c r="AA370" s="64">
        <f t="shared" si="1187"/>
        <v>0</v>
      </c>
      <c r="AB370" s="64">
        <f t="shared" si="1188"/>
        <v>0</v>
      </c>
      <c r="AC370" s="64">
        <f>AC371</f>
        <v>0</v>
      </c>
      <c r="AD370" s="64">
        <f t="shared" si="1189"/>
        <v>0</v>
      </c>
      <c r="AE370" s="64">
        <f t="shared" si="1189"/>
        <v>0</v>
      </c>
      <c r="AF370" s="64">
        <f t="shared" si="1065"/>
        <v>7170705.25</v>
      </c>
      <c r="AG370" s="64">
        <f t="shared" si="1066"/>
        <v>0</v>
      </c>
      <c r="AH370" s="64">
        <f t="shared" si="1067"/>
        <v>0</v>
      </c>
      <c r="AI370" s="64">
        <f>AI371</f>
        <v>0</v>
      </c>
      <c r="AJ370" s="64">
        <f t="shared" si="1190"/>
        <v>0</v>
      </c>
      <c r="AK370" s="64">
        <f t="shared" si="1190"/>
        <v>0</v>
      </c>
      <c r="AL370" s="64">
        <f t="shared" si="1069"/>
        <v>7170705.25</v>
      </c>
      <c r="AM370" s="64">
        <f t="shared" si="1070"/>
        <v>0</v>
      </c>
      <c r="AN370" s="64">
        <f t="shared" si="1071"/>
        <v>0</v>
      </c>
      <c r="AO370" s="64">
        <f>AO371</f>
        <v>0</v>
      </c>
      <c r="AP370" s="64">
        <f t="shared" si="1191"/>
        <v>0</v>
      </c>
      <c r="AQ370" s="64">
        <f t="shared" si="1191"/>
        <v>0</v>
      </c>
      <c r="AR370" s="64">
        <f t="shared" si="1073"/>
        <v>7170705.25</v>
      </c>
      <c r="AS370" s="64">
        <f t="shared" si="1074"/>
        <v>0</v>
      </c>
      <c r="AT370" s="64">
        <f t="shared" si="1075"/>
        <v>0</v>
      </c>
      <c r="AU370" s="64">
        <f>AU371</f>
        <v>0</v>
      </c>
      <c r="AV370" s="64">
        <f t="shared" si="1192"/>
        <v>0</v>
      </c>
      <c r="AW370" s="64">
        <f t="shared" si="1192"/>
        <v>0</v>
      </c>
      <c r="AX370" s="64">
        <f t="shared" si="1077"/>
        <v>7170705.25</v>
      </c>
      <c r="AY370" s="64">
        <f t="shared" si="1078"/>
        <v>0</v>
      </c>
      <c r="AZ370" s="64">
        <f t="shared" si="1079"/>
        <v>0</v>
      </c>
    </row>
    <row r="371" spans="1:52" ht="26.4">
      <c r="A371" s="261"/>
      <c r="B371" s="182" t="s">
        <v>34</v>
      </c>
      <c r="C371" s="35" t="s">
        <v>85</v>
      </c>
      <c r="D371" s="35" t="s">
        <v>21</v>
      </c>
      <c r="E371" s="35" t="s">
        <v>100</v>
      </c>
      <c r="F371" s="100" t="s">
        <v>435</v>
      </c>
      <c r="G371" s="208" t="s">
        <v>33</v>
      </c>
      <c r="H371" s="64"/>
      <c r="I371" s="64"/>
      <c r="J371" s="64"/>
      <c r="K371" s="64"/>
      <c r="L371" s="64"/>
      <c r="M371" s="64"/>
      <c r="N371" s="64"/>
      <c r="O371" s="64"/>
      <c r="P371" s="64"/>
      <c r="Q371" s="64"/>
      <c r="R371" s="64"/>
      <c r="S371" s="64"/>
      <c r="T371" s="64"/>
      <c r="U371" s="64"/>
      <c r="V371" s="64"/>
      <c r="W371" s="64">
        <v>7170705.25</v>
      </c>
      <c r="X371" s="64"/>
      <c r="Y371" s="64"/>
      <c r="Z371" s="64">
        <f t="shared" si="1186"/>
        <v>7170705.25</v>
      </c>
      <c r="AA371" s="64">
        <f t="shared" si="1187"/>
        <v>0</v>
      </c>
      <c r="AB371" s="64">
        <f t="shared" si="1188"/>
        <v>0</v>
      </c>
      <c r="AC371" s="64"/>
      <c r="AD371" s="64"/>
      <c r="AE371" s="64"/>
      <c r="AF371" s="64">
        <f t="shared" si="1065"/>
        <v>7170705.25</v>
      </c>
      <c r="AG371" s="64">
        <f t="shared" si="1066"/>
        <v>0</v>
      </c>
      <c r="AH371" s="64">
        <f t="shared" si="1067"/>
        <v>0</v>
      </c>
      <c r="AI371" s="64"/>
      <c r="AJ371" s="64"/>
      <c r="AK371" s="64"/>
      <c r="AL371" s="64">
        <f t="shared" si="1069"/>
        <v>7170705.25</v>
      </c>
      <c r="AM371" s="64">
        <f t="shared" si="1070"/>
        <v>0</v>
      </c>
      <c r="AN371" s="64">
        <f t="shared" si="1071"/>
        <v>0</v>
      </c>
      <c r="AO371" s="64"/>
      <c r="AP371" s="64"/>
      <c r="AQ371" s="64"/>
      <c r="AR371" s="64">
        <f t="shared" si="1073"/>
        <v>7170705.25</v>
      </c>
      <c r="AS371" s="64">
        <f t="shared" si="1074"/>
        <v>0</v>
      </c>
      <c r="AT371" s="64">
        <f t="shared" si="1075"/>
        <v>0</v>
      </c>
      <c r="AU371" s="64"/>
      <c r="AV371" s="64"/>
      <c r="AW371" s="64"/>
      <c r="AX371" s="64">
        <f t="shared" si="1077"/>
        <v>7170705.25</v>
      </c>
      <c r="AY371" s="64">
        <f t="shared" si="1078"/>
        <v>0</v>
      </c>
      <c r="AZ371" s="64">
        <f t="shared" si="1079"/>
        <v>0</v>
      </c>
    </row>
    <row r="372" spans="1:52" ht="26.4">
      <c r="A372" s="261"/>
      <c r="B372" s="237" t="s">
        <v>477</v>
      </c>
      <c r="C372" s="211" t="s">
        <v>85</v>
      </c>
      <c r="D372" s="211" t="s">
        <v>21</v>
      </c>
      <c r="E372" s="211" t="s">
        <v>100</v>
      </c>
      <c r="F372" s="231" t="s">
        <v>478</v>
      </c>
      <c r="G372" s="232"/>
      <c r="H372" s="64"/>
      <c r="I372" s="64"/>
      <c r="J372" s="64"/>
      <c r="K372" s="64"/>
      <c r="L372" s="64"/>
      <c r="M372" s="64"/>
      <c r="N372" s="64"/>
      <c r="O372" s="64"/>
      <c r="P372" s="64"/>
      <c r="Q372" s="64"/>
      <c r="R372" s="64"/>
      <c r="S372" s="64"/>
      <c r="T372" s="64"/>
      <c r="U372" s="64"/>
      <c r="V372" s="64"/>
      <c r="W372" s="64"/>
      <c r="X372" s="64"/>
      <c r="Y372" s="64"/>
      <c r="Z372" s="64"/>
      <c r="AA372" s="64"/>
      <c r="AB372" s="64"/>
      <c r="AC372" s="64"/>
      <c r="AD372" s="64"/>
      <c r="AE372" s="64"/>
      <c r="AF372" s="64"/>
      <c r="AG372" s="64"/>
      <c r="AH372" s="64"/>
      <c r="AI372" s="64"/>
      <c r="AJ372" s="64"/>
      <c r="AK372" s="64"/>
      <c r="AL372" s="64"/>
      <c r="AM372" s="64"/>
      <c r="AN372" s="64"/>
      <c r="AO372" s="64">
        <f>AO373</f>
        <v>0</v>
      </c>
      <c r="AP372" s="64">
        <f t="shared" ref="AP372:AQ373" si="1193">AP373</f>
        <v>87360281.5</v>
      </c>
      <c r="AQ372" s="64">
        <f t="shared" si="1193"/>
        <v>0</v>
      </c>
      <c r="AR372" s="64">
        <f t="shared" ref="AR372:AR374" si="1194">AL372+AO372</f>
        <v>0</v>
      </c>
      <c r="AS372" s="64">
        <f t="shared" ref="AS372:AS374" si="1195">AM372+AP372</f>
        <v>87360281.5</v>
      </c>
      <c r="AT372" s="64">
        <f t="shared" ref="AT372:AT374" si="1196">AN372+AQ372</f>
        <v>0</v>
      </c>
      <c r="AU372" s="64">
        <f>AU373</f>
        <v>0</v>
      </c>
      <c r="AV372" s="64">
        <f t="shared" ref="AV372:AW373" si="1197">AV373</f>
        <v>0</v>
      </c>
      <c r="AW372" s="64">
        <f t="shared" si="1197"/>
        <v>0</v>
      </c>
      <c r="AX372" s="64">
        <f t="shared" si="1077"/>
        <v>0</v>
      </c>
      <c r="AY372" s="64">
        <f t="shared" si="1078"/>
        <v>87360281.5</v>
      </c>
      <c r="AZ372" s="64">
        <f t="shared" si="1079"/>
        <v>0</v>
      </c>
    </row>
    <row r="373" spans="1:52" ht="26.4">
      <c r="A373" s="261"/>
      <c r="B373" s="234" t="s">
        <v>186</v>
      </c>
      <c r="C373" s="211" t="s">
        <v>85</v>
      </c>
      <c r="D373" s="211" t="s">
        <v>21</v>
      </c>
      <c r="E373" s="211" t="s">
        <v>100</v>
      </c>
      <c r="F373" s="231" t="s">
        <v>478</v>
      </c>
      <c r="G373" s="232" t="s">
        <v>32</v>
      </c>
      <c r="H373" s="64"/>
      <c r="I373" s="64"/>
      <c r="J373" s="64"/>
      <c r="K373" s="64"/>
      <c r="L373" s="64"/>
      <c r="M373" s="64"/>
      <c r="N373" s="64"/>
      <c r="O373" s="64"/>
      <c r="P373" s="64"/>
      <c r="Q373" s="64"/>
      <c r="R373" s="64"/>
      <c r="S373" s="64"/>
      <c r="T373" s="64"/>
      <c r="U373" s="64"/>
      <c r="V373" s="64"/>
      <c r="W373" s="64"/>
      <c r="X373" s="64"/>
      <c r="Y373" s="64"/>
      <c r="Z373" s="64"/>
      <c r="AA373" s="64"/>
      <c r="AB373" s="64"/>
      <c r="AC373" s="64"/>
      <c r="AD373" s="64"/>
      <c r="AE373" s="64"/>
      <c r="AF373" s="64"/>
      <c r="AG373" s="64"/>
      <c r="AH373" s="64"/>
      <c r="AI373" s="64"/>
      <c r="AJ373" s="64"/>
      <c r="AK373" s="64"/>
      <c r="AL373" s="64"/>
      <c r="AM373" s="64"/>
      <c r="AN373" s="64"/>
      <c r="AO373" s="64">
        <f>AO374</f>
        <v>0</v>
      </c>
      <c r="AP373" s="64">
        <f t="shared" si="1193"/>
        <v>87360281.5</v>
      </c>
      <c r="AQ373" s="64">
        <f t="shared" si="1193"/>
        <v>0</v>
      </c>
      <c r="AR373" s="64">
        <f t="shared" si="1194"/>
        <v>0</v>
      </c>
      <c r="AS373" s="64">
        <f t="shared" si="1195"/>
        <v>87360281.5</v>
      </c>
      <c r="AT373" s="64">
        <f t="shared" si="1196"/>
        <v>0</v>
      </c>
      <c r="AU373" s="64">
        <f>AU374</f>
        <v>0</v>
      </c>
      <c r="AV373" s="64">
        <f t="shared" si="1197"/>
        <v>0</v>
      </c>
      <c r="AW373" s="64">
        <f t="shared" si="1197"/>
        <v>0</v>
      </c>
      <c r="AX373" s="64">
        <f t="shared" si="1077"/>
        <v>0</v>
      </c>
      <c r="AY373" s="64">
        <f t="shared" si="1078"/>
        <v>87360281.5</v>
      </c>
      <c r="AZ373" s="64">
        <f t="shared" si="1079"/>
        <v>0</v>
      </c>
    </row>
    <row r="374" spans="1:52" ht="26.4">
      <c r="A374" s="282"/>
      <c r="B374" s="235" t="s">
        <v>34</v>
      </c>
      <c r="C374" s="211" t="s">
        <v>85</v>
      </c>
      <c r="D374" s="211" t="s">
        <v>21</v>
      </c>
      <c r="E374" s="211" t="s">
        <v>100</v>
      </c>
      <c r="F374" s="231" t="s">
        <v>478</v>
      </c>
      <c r="G374" s="232" t="s">
        <v>33</v>
      </c>
      <c r="H374" s="64"/>
      <c r="I374" s="64"/>
      <c r="J374" s="64"/>
      <c r="K374" s="64"/>
      <c r="L374" s="64"/>
      <c r="M374" s="64"/>
      <c r="N374" s="64"/>
      <c r="O374" s="64"/>
      <c r="P374" s="64"/>
      <c r="Q374" s="64"/>
      <c r="R374" s="64"/>
      <c r="S374" s="64"/>
      <c r="T374" s="64"/>
      <c r="U374" s="64"/>
      <c r="V374" s="64"/>
      <c r="W374" s="64"/>
      <c r="X374" s="64"/>
      <c r="Y374" s="64"/>
      <c r="Z374" s="64"/>
      <c r="AA374" s="64"/>
      <c r="AB374" s="64"/>
      <c r="AC374" s="64"/>
      <c r="AD374" s="64"/>
      <c r="AE374" s="64"/>
      <c r="AF374" s="64"/>
      <c r="AG374" s="64"/>
      <c r="AH374" s="64"/>
      <c r="AI374" s="64"/>
      <c r="AJ374" s="64"/>
      <c r="AK374" s="64"/>
      <c r="AL374" s="64"/>
      <c r="AM374" s="64"/>
      <c r="AN374" s="64"/>
      <c r="AO374" s="64"/>
      <c r="AP374" s="64">
        <v>87360281.5</v>
      </c>
      <c r="AQ374" s="64"/>
      <c r="AR374" s="64">
        <f t="shared" si="1194"/>
        <v>0</v>
      </c>
      <c r="AS374" s="64">
        <f t="shared" si="1195"/>
        <v>87360281.5</v>
      </c>
      <c r="AT374" s="64">
        <f t="shared" si="1196"/>
        <v>0</v>
      </c>
      <c r="AU374" s="64"/>
      <c r="AV374" s="64"/>
      <c r="AW374" s="64"/>
      <c r="AX374" s="64">
        <f t="shared" si="1077"/>
        <v>0</v>
      </c>
      <c r="AY374" s="64">
        <f t="shared" si="1078"/>
        <v>87360281.5</v>
      </c>
      <c r="AZ374" s="64">
        <f t="shared" si="1079"/>
        <v>0</v>
      </c>
    </row>
    <row r="375" spans="1:52">
      <c r="A375" s="105"/>
      <c r="B375" s="85"/>
      <c r="C375" s="4"/>
      <c r="D375" s="4"/>
      <c r="E375" s="4"/>
      <c r="F375" s="5"/>
      <c r="G375" s="1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  <c r="Y375" s="57"/>
      <c r="Z375" s="57"/>
      <c r="AA375" s="57"/>
      <c r="AB375" s="57"/>
      <c r="AC375" s="57"/>
      <c r="AD375" s="57"/>
      <c r="AE375" s="57"/>
      <c r="AF375" s="57"/>
      <c r="AG375" s="57"/>
      <c r="AH375" s="57"/>
      <c r="AI375" s="57"/>
      <c r="AJ375" s="57"/>
      <c r="AK375" s="57"/>
      <c r="AL375" s="57"/>
      <c r="AM375" s="57"/>
      <c r="AN375" s="57"/>
      <c r="AO375" s="57"/>
      <c r="AP375" s="57"/>
      <c r="AQ375" s="57"/>
      <c r="AR375" s="57"/>
      <c r="AS375" s="57"/>
      <c r="AT375" s="57"/>
      <c r="AU375" s="57"/>
      <c r="AV375" s="57"/>
      <c r="AW375" s="57"/>
      <c r="AX375" s="57"/>
      <c r="AY375" s="57"/>
      <c r="AZ375" s="57"/>
    </row>
    <row r="376" spans="1:52" ht="41.4">
      <c r="A376" s="229" t="s">
        <v>6</v>
      </c>
      <c r="B376" s="153" t="s">
        <v>291</v>
      </c>
      <c r="C376" s="8" t="s">
        <v>28</v>
      </c>
      <c r="D376" s="8" t="s">
        <v>21</v>
      </c>
      <c r="E376" s="8" t="s">
        <v>100</v>
      </c>
      <c r="F376" s="7" t="s">
        <v>101</v>
      </c>
      <c r="G376" s="18"/>
      <c r="H376" s="58">
        <f t="shared" ref="H376:M376" si="1198">H388+H382+H385</f>
        <v>12826000</v>
      </c>
      <c r="I376" s="58">
        <f t="shared" si="1198"/>
        <v>200000</v>
      </c>
      <c r="J376" s="58">
        <f t="shared" si="1198"/>
        <v>200000</v>
      </c>
      <c r="K376" s="58">
        <f t="shared" si="1198"/>
        <v>-2590000</v>
      </c>
      <c r="L376" s="58">
        <f t="shared" si="1198"/>
        <v>0</v>
      </c>
      <c r="M376" s="58">
        <f t="shared" si="1198"/>
        <v>0</v>
      </c>
      <c r="N376" s="58">
        <f t="shared" si="934"/>
        <v>10236000</v>
      </c>
      <c r="O376" s="58">
        <f t="shared" si="935"/>
        <v>200000</v>
      </c>
      <c r="P376" s="58">
        <f t="shared" si="936"/>
        <v>200000</v>
      </c>
      <c r="Q376" s="58">
        <f>Q388+Q382+Q385+Q391</f>
        <v>969411.52</v>
      </c>
      <c r="R376" s="58">
        <f t="shared" ref="R376:S376" si="1199">R388+R382+R385+R391</f>
        <v>0</v>
      </c>
      <c r="S376" s="58">
        <f t="shared" si="1199"/>
        <v>0</v>
      </c>
      <c r="T376" s="58">
        <f t="shared" ref="T376:T390" si="1200">N376+Q376</f>
        <v>11205411.52</v>
      </c>
      <c r="U376" s="58">
        <f t="shared" ref="U376:U390" si="1201">O376+R376</f>
        <v>200000</v>
      </c>
      <c r="V376" s="58">
        <f t="shared" ref="V376:V390" si="1202">P376+S376</f>
        <v>200000</v>
      </c>
      <c r="W376" s="58">
        <f>W388+W382+W385+W391</f>
        <v>0</v>
      </c>
      <c r="X376" s="58">
        <f t="shared" ref="X376:Y376" si="1203">X388+X382+X385+X391</f>
        <v>0</v>
      </c>
      <c r="Y376" s="58">
        <f t="shared" si="1203"/>
        <v>0</v>
      </c>
      <c r="Z376" s="58">
        <f t="shared" ref="Z376:Z413" si="1204">T376+W376</f>
        <v>11205411.52</v>
      </c>
      <c r="AA376" s="58">
        <f t="shared" ref="AA376:AA413" si="1205">U376+X376</f>
        <v>200000</v>
      </c>
      <c r="AB376" s="58">
        <f t="shared" ref="AB376:AB413" si="1206">V376+Y376</f>
        <v>200000</v>
      </c>
      <c r="AC376" s="58">
        <f>AC388+AC382+AC385+AC391+AC377</f>
        <v>56760</v>
      </c>
      <c r="AD376" s="58">
        <f t="shared" ref="AD376:AE376" si="1207">AD388+AD382+AD385+AD391+AD377</f>
        <v>0</v>
      </c>
      <c r="AE376" s="58">
        <f t="shared" si="1207"/>
        <v>0</v>
      </c>
      <c r="AF376" s="58">
        <f t="shared" ref="AF376:AF413" si="1208">Z376+AC376</f>
        <v>11262171.52</v>
      </c>
      <c r="AG376" s="58">
        <f t="shared" ref="AG376:AG413" si="1209">AA376+AD376</f>
        <v>200000</v>
      </c>
      <c r="AH376" s="58">
        <f t="shared" ref="AH376:AH413" si="1210">AB376+AE376</f>
        <v>200000</v>
      </c>
      <c r="AI376" s="58">
        <f>AI388+AI382+AI385+AI391+AI377</f>
        <v>1502314.48</v>
      </c>
      <c r="AJ376" s="58">
        <f t="shared" ref="AJ376:AK376" si="1211">AJ388+AJ382+AJ385+AJ391+AJ377</f>
        <v>0</v>
      </c>
      <c r="AK376" s="58">
        <f t="shared" si="1211"/>
        <v>0</v>
      </c>
      <c r="AL376" s="58">
        <f t="shared" ref="AL376:AL413" si="1212">AF376+AI376</f>
        <v>12764486</v>
      </c>
      <c r="AM376" s="58">
        <f t="shared" ref="AM376:AM413" si="1213">AG376+AJ376</f>
        <v>200000</v>
      </c>
      <c r="AN376" s="58">
        <f t="shared" ref="AN376:AN413" si="1214">AH376+AK376</f>
        <v>200000</v>
      </c>
      <c r="AO376" s="58">
        <f>AO388+AO382+AO385+AO391+AO377</f>
        <v>364926.64</v>
      </c>
      <c r="AP376" s="58">
        <f t="shared" ref="AP376:AQ376" si="1215">AP388+AP382+AP385+AP391+AP377</f>
        <v>0</v>
      </c>
      <c r="AQ376" s="58">
        <f t="shared" si="1215"/>
        <v>0</v>
      </c>
      <c r="AR376" s="58">
        <f t="shared" ref="AR376:AR413" si="1216">AL376+AO376</f>
        <v>13129412.640000001</v>
      </c>
      <c r="AS376" s="58">
        <f t="shared" ref="AS376:AS413" si="1217">AM376+AP376</f>
        <v>200000</v>
      </c>
      <c r="AT376" s="58">
        <f t="shared" ref="AT376:AT413" si="1218">AN376+AQ376</f>
        <v>200000</v>
      </c>
      <c r="AU376" s="58">
        <f>AU388+AU382+AU385+AU391+AU377</f>
        <v>0</v>
      </c>
      <c r="AV376" s="58">
        <f t="shared" ref="AV376:AW376" si="1219">AV388+AV382+AV385+AV391+AV377</f>
        <v>0</v>
      </c>
      <c r="AW376" s="58">
        <f t="shared" si="1219"/>
        <v>0</v>
      </c>
      <c r="AX376" s="58">
        <f t="shared" ref="AX376:AX413" si="1220">AR376+AU376</f>
        <v>13129412.640000001</v>
      </c>
      <c r="AY376" s="58">
        <f t="shared" ref="AY376:AY413" si="1221">AS376+AV376</f>
        <v>200000</v>
      </c>
      <c r="AZ376" s="58">
        <f t="shared" ref="AZ376:AZ413" si="1222">AT376+AW376</f>
        <v>200000</v>
      </c>
    </row>
    <row r="377" spans="1:52">
      <c r="A377" s="286"/>
      <c r="B377" s="239" t="s">
        <v>450</v>
      </c>
      <c r="C377" s="213" t="s">
        <v>28</v>
      </c>
      <c r="D377" s="213" t="s">
        <v>21</v>
      </c>
      <c r="E377" s="213" t="s">
        <v>100</v>
      </c>
      <c r="F377" s="213" t="s">
        <v>451</v>
      </c>
      <c r="G377" s="214"/>
      <c r="H377" s="64"/>
      <c r="I377" s="64"/>
      <c r="J377" s="64"/>
      <c r="K377" s="64"/>
      <c r="L377" s="64"/>
      <c r="M377" s="64"/>
      <c r="N377" s="64"/>
      <c r="O377" s="64"/>
      <c r="P377" s="64"/>
      <c r="Q377" s="64"/>
      <c r="R377" s="64"/>
      <c r="S377" s="64"/>
      <c r="T377" s="64"/>
      <c r="U377" s="64"/>
      <c r="V377" s="64"/>
      <c r="W377" s="64"/>
      <c r="X377" s="64"/>
      <c r="Y377" s="64"/>
      <c r="Z377" s="64"/>
      <c r="AA377" s="64"/>
      <c r="AB377" s="64"/>
      <c r="AC377" s="64">
        <f>AC378+AC380</f>
        <v>332880</v>
      </c>
      <c r="AD377" s="64">
        <f t="shared" ref="AD377:AE377" si="1223">AD378+AD380</f>
        <v>0</v>
      </c>
      <c r="AE377" s="64">
        <f t="shared" si="1223"/>
        <v>0</v>
      </c>
      <c r="AF377" s="61">
        <f t="shared" ref="AF377:AF381" si="1224">Z377+AC377</f>
        <v>332880</v>
      </c>
      <c r="AG377" s="61">
        <f t="shared" ref="AG377:AG381" si="1225">AA377+AD377</f>
        <v>0</v>
      </c>
      <c r="AH377" s="61">
        <f t="shared" ref="AH377:AH381" si="1226">AB377+AE377</f>
        <v>0</v>
      </c>
      <c r="AI377" s="64">
        <f>AI378+AI380</f>
        <v>0</v>
      </c>
      <c r="AJ377" s="64">
        <f t="shared" ref="AJ377:AK377" si="1227">AJ378+AJ380</f>
        <v>0</v>
      </c>
      <c r="AK377" s="64">
        <f t="shared" si="1227"/>
        <v>0</v>
      </c>
      <c r="AL377" s="61">
        <f t="shared" si="1212"/>
        <v>332880</v>
      </c>
      <c r="AM377" s="61">
        <f t="shared" si="1213"/>
        <v>0</v>
      </c>
      <c r="AN377" s="61">
        <f t="shared" si="1214"/>
        <v>0</v>
      </c>
      <c r="AO377" s="64">
        <f>AO378+AO380</f>
        <v>0</v>
      </c>
      <c r="AP377" s="64">
        <f t="shared" ref="AP377:AQ377" si="1228">AP378+AP380</f>
        <v>0</v>
      </c>
      <c r="AQ377" s="64">
        <f t="shared" si="1228"/>
        <v>0</v>
      </c>
      <c r="AR377" s="61">
        <f t="shared" si="1216"/>
        <v>332880</v>
      </c>
      <c r="AS377" s="61">
        <f t="shared" si="1217"/>
        <v>0</v>
      </c>
      <c r="AT377" s="61">
        <f t="shared" si="1218"/>
        <v>0</v>
      </c>
      <c r="AU377" s="64">
        <f>AU378+AU380</f>
        <v>0</v>
      </c>
      <c r="AV377" s="64">
        <f t="shared" ref="AV377:AW377" si="1229">AV378+AV380</f>
        <v>0</v>
      </c>
      <c r="AW377" s="64">
        <f t="shared" si="1229"/>
        <v>0</v>
      </c>
      <c r="AX377" s="61">
        <f t="shared" si="1220"/>
        <v>332880</v>
      </c>
      <c r="AY377" s="61">
        <f t="shared" si="1221"/>
        <v>0</v>
      </c>
      <c r="AZ377" s="61">
        <f t="shared" si="1222"/>
        <v>0</v>
      </c>
    </row>
    <row r="378" spans="1:52" ht="26.4">
      <c r="A378" s="261"/>
      <c r="B378" s="237" t="s">
        <v>139</v>
      </c>
      <c r="C378" s="213" t="s">
        <v>28</v>
      </c>
      <c r="D378" s="213" t="s">
        <v>21</v>
      </c>
      <c r="E378" s="213" t="s">
        <v>100</v>
      </c>
      <c r="F378" s="213" t="s">
        <v>451</v>
      </c>
      <c r="G378" s="214" t="s">
        <v>137</v>
      </c>
      <c r="H378" s="64"/>
      <c r="I378" s="64"/>
      <c r="J378" s="64"/>
      <c r="K378" s="64"/>
      <c r="L378" s="64"/>
      <c r="M378" s="64"/>
      <c r="N378" s="64"/>
      <c r="O378" s="64"/>
      <c r="P378" s="64"/>
      <c r="Q378" s="64"/>
      <c r="R378" s="64"/>
      <c r="S378" s="64"/>
      <c r="T378" s="64"/>
      <c r="U378" s="64"/>
      <c r="V378" s="64"/>
      <c r="W378" s="64"/>
      <c r="X378" s="64"/>
      <c r="Y378" s="64"/>
      <c r="Z378" s="64"/>
      <c r="AA378" s="64"/>
      <c r="AB378" s="64"/>
      <c r="AC378" s="64">
        <f>AC379</f>
        <v>330000</v>
      </c>
      <c r="AD378" s="64">
        <f t="shared" ref="AD378:AE378" si="1230">AD379</f>
        <v>0</v>
      </c>
      <c r="AE378" s="64">
        <f t="shared" si="1230"/>
        <v>0</v>
      </c>
      <c r="AF378" s="61">
        <f t="shared" si="1224"/>
        <v>330000</v>
      </c>
      <c r="AG378" s="61">
        <f t="shared" si="1225"/>
        <v>0</v>
      </c>
      <c r="AH378" s="61">
        <f t="shared" si="1226"/>
        <v>0</v>
      </c>
      <c r="AI378" s="64">
        <f>AI379</f>
        <v>0</v>
      </c>
      <c r="AJ378" s="64">
        <f t="shared" ref="AJ378:AK378" si="1231">AJ379</f>
        <v>0</v>
      </c>
      <c r="AK378" s="64">
        <f t="shared" si="1231"/>
        <v>0</v>
      </c>
      <c r="AL378" s="61">
        <f t="shared" si="1212"/>
        <v>330000</v>
      </c>
      <c r="AM378" s="61">
        <f t="shared" si="1213"/>
        <v>0</v>
      </c>
      <c r="AN378" s="61">
        <f t="shared" si="1214"/>
        <v>0</v>
      </c>
      <c r="AO378" s="64">
        <f>AO379</f>
        <v>0</v>
      </c>
      <c r="AP378" s="64">
        <f t="shared" ref="AP378:AQ378" si="1232">AP379</f>
        <v>0</v>
      </c>
      <c r="AQ378" s="64">
        <f t="shared" si="1232"/>
        <v>0</v>
      </c>
      <c r="AR378" s="61">
        <f t="shared" si="1216"/>
        <v>330000</v>
      </c>
      <c r="AS378" s="61">
        <f t="shared" si="1217"/>
        <v>0</v>
      </c>
      <c r="AT378" s="61">
        <f t="shared" si="1218"/>
        <v>0</v>
      </c>
      <c r="AU378" s="64">
        <f>AU379</f>
        <v>0</v>
      </c>
      <c r="AV378" s="64">
        <f t="shared" ref="AV378:AW378" si="1233">AV379</f>
        <v>0</v>
      </c>
      <c r="AW378" s="64">
        <f t="shared" si="1233"/>
        <v>0</v>
      </c>
      <c r="AX378" s="61">
        <f t="shared" si="1220"/>
        <v>330000</v>
      </c>
      <c r="AY378" s="61">
        <f t="shared" si="1221"/>
        <v>0</v>
      </c>
      <c r="AZ378" s="61">
        <f t="shared" si="1222"/>
        <v>0</v>
      </c>
    </row>
    <row r="379" spans="1:52">
      <c r="A379" s="261"/>
      <c r="B379" s="240" t="s">
        <v>140</v>
      </c>
      <c r="C379" s="213" t="s">
        <v>28</v>
      </c>
      <c r="D379" s="213" t="s">
        <v>21</v>
      </c>
      <c r="E379" s="213" t="s">
        <v>100</v>
      </c>
      <c r="F379" s="213" t="s">
        <v>451</v>
      </c>
      <c r="G379" s="214" t="s">
        <v>138</v>
      </c>
      <c r="H379" s="64"/>
      <c r="I379" s="64"/>
      <c r="J379" s="64"/>
      <c r="K379" s="64"/>
      <c r="L379" s="64"/>
      <c r="M379" s="64"/>
      <c r="N379" s="64"/>
      <c r="O379" s="64"/>
      <c r="P379" s="64"/>
      <c r="Q379" s="64"/>
      <c r="R379" s="64"/>
      <c r="S379" s="64"/>
      <c r="T379" s="64"/>
      <c r="U379" s="64"/>
      <c r="V379" s="64"/>
      <c r="W379" s="64"/>
      <c r="X379" s="64"/>
      <c r="Y379" s="64"/>
      <c r="Z379" s="64"/>
      <c r="AA379" s="64"/>
      <c r="AB379" s="64"/>
      <c r="AC379" s="64">
        <v>330000</v>
      </c>
      <c r="AD379" s="64"/>
      <c r="AE379" s="64"/>
      <c r="AF379" s="61">
        <f t="shared" si="1224"/>
        <v>330000</v>
      </c>
      <c r="AG379" s="61">
        <f t="shared" si="1225"/>
        <v>0</v>
      </c>
      <c r="AH379" s="61">
        <f t="shared" si="1226"/>
        <v>0</v>
      </c>
      <c r="AI379" s="64"/>
      <c r="AJ379" s="64"/>
      <c r="AK379" s="64"/>
      <c r="AL379" s="61">
        <f t="shared" si="1212"/>
        <v>330000</v>
      </c>
      <c r="AM379" s="61">
        <f t="shared" si="1213"/>
        <v>0</v>
      </c>
      <c r="AN379" s="61">
        <f t="shared" si="1214"/>
        <v>0</v>
      </c>
      <c r="AO379" s="64"/>
      <c r="AP379" s="64"/>
      <c r="AQ379" s="64"/>
      <c r="AR379" s="61">
        <f t="shared" si="1216"/>
        <v>330000</v>
      </c>
      <c r="AS379" s="61">
        <f t="shared" si="1217"/>
        <v>0</v>
      </c>
      <c r="AT379" s="61">
        <f t="shared" si="1218"/>
        <v>0</v>
      </c>
      <c r="AU379" s="64"/>
      <c r="AV379" s="64"/>
      <c r="AW379" s="64"/>
      <c r="AX379" s="61">
        <f t="shared" si="1220"/>
        <v>330000</v>
      </c>
      <c r="AY379" s="61">
        <f t="shared" si="1221"/>
        <v>0</v>
      </c>
      <c r="AZ379" s="61">
        <f t="shared" si="1222"/>
        <v>0</v>
      </c>
    </row>
    <row r="380" spans="1:52">
      <c r="A380" s="261"/>
      <c r="B380" s="235" t="s">
        <v>47</v>
      </c>
      <c r="C380" s="213" t="s">
        <v>28</v>
      </c>
      <c r="D380" s="213" t="s">
        <v>21</v>
      </c>
      <c r="E380" s="213" t="s">
        <v>100</v>
      </c>
      <c r="F380" s="213" t="s">
        <v>451</v>
      </c>
      <c r="G380" s="214" t="s">
        <v>45</v>
      </c>
      <c r="H380" s="64"/>
      <c r="I380" s="64"/>
      <c r="J380" s="64"/>
      <c r="K380" s="64"/>
      <c r="L380" s="64"/>
      <c r="M380" s="64"/>
      <c r="N380" s="64"/>
      <c r="O380" s="64"/>
      <c r="P380" s="64"/>
      <c r="Q380" s="64"/>
      <c r="R380" s="64"/>
      <c r="S380" s="64"/>
      <c r="T380" s="64"/>
      <c r="U380" s="64"/>
      <c r="V380" s="64"/>
      <c r="W380" s="64"/>
      <c r="X380" s="64"/>
      <c r="Y380" s="64"/>
      <c r="Z380" s="64"/>
      <c r="AA380" s="64"/>
      <c r="AB380" s="64"/>
      <c r="AC380" s="64">
        <f>AC381</f>
        <v>2880</v>
      </c>
      <c r="AD380" s="64">
        <f t="shared" ref="AD380:AE380" si="1234">AD381</f>
        <v>0</v>
      </c>
      <c r="AE380" s="64">
        <f t="shared" si="1234"/>
        <v>0</v>
      </c>
      <c r="AF380" s="61">
        <f t="shared" si="1224"/>
        <v>2880</v>
      </c>
      <c r="AG380" s="61">
        <f t="shared" si="1225"/>
        <v>0</v>
      </c>
      <c r="AH380" s="61">
        <f t="shared" si="1226"/>
        <v>0</v>
      </c>
      <c r="AI380" s="64">
        <f>AI381</f>
        <v>0</v>
      </c>
      <c r="AJ380" s="64">
        <f t="shared" ref="AJ380:AK380" si="1235">AJ381</f>
        <v>0</v>
      </c>
      <c r="AK380" s="64">
        <f t="shared" si="1235"/>
        <v>0</v>
      </c>
      <c r="AL380" s="61">
        <f t="shared" si="1212"/>
        <v>2880</v>
      </c>
      <c r="AM380" s="61">
        <f t="shared" si="1213"/>
        <v>0</v>
      </c>
      <c r="AN380" s="61">
        <f t="shared" si="1214"/>
        <v>0</v>
      </c>
      <c r="AO380" s="64">
        <f>AO381</f>
        <v>0</v>
      </c>
      <c r="AP380" s="64">
        <f t="shared" ref="AP380:AQ380" si="1236">AP381</f>
        <v>0</v>
      </c>
      <c r="AQ380" s="64">
        <f t="shared" si="1236"/>
        <v>0</v>
      </c>
      <c r="AR380" s="61">
        <f t="shared" si="1216"/>
        <v>2880</v>
      </c>
      <c r="AS380" s="61">
        <f t="shared" si="1217"/>
        <v>0</v>
      </c>
      <c r="AT380" s="61">
        <f t="shared" si="1218"/>
        <v>0</v>
      </c>
      <c r="AU380" s="64">
        <f>AU381</f>
        <v>0</v>
      </c>
      <c r="AV380" s="64">
        <f t="shared" ref="AV380:AW380" si="1237">AV381</f>
        <v>0</v>
      </c>
      <c r="AW380" s="64">
        <f t="shared" si="1237"/>
        <v>0</v>
      </c>
      <c r="AX380" s="61">
        <f t="shared" si="1220"/>
        <v>2880</v>
      </c>
      <c r="AY380" s="61">
        <f t="shared" si="1221"/>
        <v>0</v>
      </c>
      <c r="AZ380" s="61">
        <f t="shared" si="1222"/>
        <v>0</v>
      </c>
    </row>
    <row r="381" spans="1:52">
      <c r="A381" s="261"/>
      <c r="B381" s="240" t="s">
        <v>393</v>
      </c>
      <c r="C381" s="213" t="s">
        <v>28</v>
      </c>
      <c r="D381" s="213" t="s">
        <v>21</v>
      </c>
      <c r="E381" s="213" t="s">
        <v>100</v>
      </c>
      <c r="F381" s="213" t="s">
        <v>451</v>
      </c>
      <c r="G381" s="214" t="s">
        <v>392</v>
      </c>
      <c r="H381" s="64"/>
      <c r="I381" s="64"/>
      <c r="J381" s="64"/>
      <c r="K381" s="64"/>
      <c r="L381" s="64"/>
      <c r="M381" s="64"/>
      <c r="N381" s="64"/>
      <c r="O381" s="64"/>
      <c r="P381" s="64"/>
      <c r="Q381" s="64"/>
      <c r="R381" s="64"/>
      <c r="S381" s="64"/>
      <c r="T381" s="64"/>
      <c r="U381" s="64"/>
      <c r="V381" s="64"/>
      <c r="W381" s="64"/>
      <c r="X381" s="64"/>
      <c r="Y381" s="64"/>
      <c r="Z381" s="64"/>
      <c r="AA381" s="64"/>
      <c r="AB381" s="64"/>
      <c r="AC381" s="64">
        <v>2880</v>
      </c>
      <c r="AD381" s="64"/>
      <c r="AE381" s="64"/>
      <c r="AF381" s="61">
        <f t="shared" si="1224"/>
        <v>2880</v>
      </c>
      <c r="AG381" s="61">
        <f t="shared" si="1225"/>
        <v>0</v>
      </c>
      <c r="AH381" s="61">
        <f t="shared" si="1226"/>
        <v>0</v>
      </c>
      <c r="AI381" s="64"/>
      <c r="AJ381" s="64"/>
      <c r="AK381" s="64"/>
      <c r="AL381" s="61">
        <f t="shared" si="1212"/>
        <v>2880</v>
      </c>
      <c r="AM381" s="61">
        <f t="shared" si="1213"/>
        <v>0</v>
      </c>
      <c r="AN381" s="61">
        <f t="shared" si="1214"/>
        <v>0</v>
      </c>
      <c r="AO381" s="64"/>
      <c r="AP381" s="64"/>
      <c r="AQ381" s="64"/>
      <c r="AR381" s="61">
        <f t="shared" si="1216"/>
        <v>2880</v>
      </c>
      <c r="AS381" s="61">
        <f t="shared" si="1217"/>
        <v>0</v>
      </c>
      <c r="AT381" s="61">
        <f t="shared" si="1218"/>
        <v>0</v>
      </c>
      <c r="AU381" s="64"/>
      <c r="AV381" s="64"/>
      <c r="AW381" s="64"/>
      <c r="AX381" s="61">
        <f t="shared" si="1220"/>
        <v>2880</v>
      </c>
      <c r="AY381" s="61">
        <f t="shared" si="1221"/>
        <v>0</v>
      </c>
      <c r="AZ381" s="61">
        <f t="shared" si="1222"/>
        <v>0</v>
      </c>
    </row>
    <row r="382" spans="1:52">
      <c r="A382" s="261"/>
      <c r="B382" s="102" t="s">
        <v>170</v>
      </c>
      <c r="C382" s="35" t="s">
        <v>28</v>
      </c>
      <c r="D382" s="35" t="s">
        <v>21</v>
      </c>
      <c r="E382" s="35" t="s">
        <v>100</v>
      </c>
      <c r="F382" s="35" t="s">
        <v>169</v>
      </c>
      <c r="G382" s="36"/>
      <c r="H382" s="61">
        <f>H383</f>
        <v>5000000</v>
      </c>
      <c r="I382" s="61">
        <f t="shared" ref="I382:M383" si="1238">I383</f>
        <v>0</v>
      </c>
      <c r="J382" s="61">
        <f t="shared" si="1238"/>
        <v>0</v>
      </c>
      <c r="K382" s="61">
        <f t="shared" si="1238"/>
        <v>0</v>
      </c>
      <c r="L382" s="61">
        <f t="shared" si="1238"/>
        <v>0</v>
      </c>
      <c r="M382" s="61">
        <f t="shared" si="1238"/>
        <v>0</v>
      </c>
      <c r="N382" s="61">
        <f t="shared" si="934"/>
        <v>5000000</v>
      </c>
      <c r="O382" s="61">
        <f t="shared" si="935"/>
        <v>0</v>
      </c>
      <c r="P382" s="61">
        <f t="shared" si="936"/>
        <v>0</v>
      </c>
      <c r="Q382" s="61">
        <f t="shared" ref="Q382:S383" si="1239">Q383</f>
        <v>0</v>
      </c>
      <c r="R382" s="61">
        <f t="shared" si="1239"/>
        <v>0</v>
      </c>
      <c r="S382" s="61">
        <f t="shared" si="1239"/>
        <v>0</v>
      </c>
      <c r="T382" s="61">
        <f t="shared" si="1200"/>
        <v>5000000</v>
      </c>
      <c r="U382" s="61">
        <f t="shared" si="1201"/>
        <v>0</v>
      </c>
      <c r="V382" s="61">
        <f t="shared" si="1202"/>
        <v>0</v>
      </c>
      <c r="W382" s="61">
        <f t="shared" ref="W382:Y383" si="1240">W383</f>
        <v>0</v>
      </c>
      <c r="X382" s="61">
        <f t="shared" si="1240"/>
        <v>0</v>
      </c>
      <c r="Y382" s="61">
        <f t="shared" si="1240"/>
        <v>0</v>
      </c>
      <c r="Z382" s="61">
        <f t="shared" si="1204"/>
        <v>5000000</v>
      </c>
      <c r="AA382" s="61">
        <f t="shared" si="1205"/>
        <v>0</v>
      </c>
      <c r="AB382" s="61">
        <f t="shared" si="1206"/>
        <v>0</v>
      </c>
      <c r="AC382" s="61">
        <f t="shared" ref="AC382:AE383" si="1241">AC383</f>
        <v>0</v>
      </c>
      <c r="AD382" s="61">
        <f t="shared" si="1241"/>
        <v>0</v>
      </c>
      <c r="AE382" s="61">
        <f t="shared" si="1241"/>
        <v>0</v>
      </c>
      <c r="AF382" s="61">
        <f t="shared" si="1208"/>
        <v>5000000</v>
      </c>
      <c r="AG382" s="61">
        <f t="shared" si="1209"/>
        <v>0</v>
      </c>
      <c r="AH382" s="61">
        <f t="shared" si="1210"/>
        <v>0</v>
      </c>
      <c r="AI382" s="61">
        <f t="shared" ref="AI382:AK383" si="1242">AI383</f>
        <v>0</v>
      </c>
      <c r="AJ382" s="61">
        <f t="shared" si="1242"/>
        <v>0</v>
      </c>
      <c r="AK382" s="61">
        <f t="shared" si="1242"/>
        <v>0</v>
      </c>
      <c r="AL382" s="61">
        <f t="shared" si="1212"/>
        <v>5000000</v>
      </c>
      <c r="AM382" s="61">
        <f t="shared" si="1213"/>
        <v>0</v>
      </c>
      <c r="AN382" s="61">
        <f t="shared" si="1214"/>
        <v>0</v>
      </c>
      <c r="AO382" s="61">
        <f t="shared" ref="AO382:AQ383" si="1243">AO383</f>
        <v>0</v>
      </c>
      <c r="AP382" s="61">
        <f t="shared" si="1243"/>
        <v>0</v>
      </c>
      <c r="AQ382" s="61">
        <f t="shared" si="1243"/>
        <v>0</v>
      </c>
      <c r="AR382" s="61">
        <f t="shared" si="1216"/>
        <v>5000000</v>
      </c>
      <c r="AS382" s="61">
        <f t="shared" si="1217"/>
        <v>0</v>
      </c>
      <c r="AT382" s="61">
        <f t="shared" si="1218"/>
        <v>0</v>
      </c>
      <c r="AU382" s="61">
        <f t="shared" ref="AU382:AW383" si="1244">AU383</f>
        <v>0</v>
      </c>
      <c r="AV382" s="61">
        <f t="shared" si="1244"/>
        <v>0</v>
      </c>
      <c r="AW382" s="61">
        <f t="shared" si="1244"/>
        <v>0</v>
      </c>
      <c r="AX382" s="61">
        <f t="shared" si="1220"/>
        <v>5000000</v>
      </c>
      <c r="AY382" s="61">
        <f t="shared" si="1221"/>
        <v>0</v>
      </c>
      <c r="AZ382" s="61">
        <f t="shared" si="1222"/>
        <v>0</v>
      </c>
    </row>
    <row r="383" spans="1:52" ht="26.4">
      <c r="A383" s="261"/>
      <c r="B383" s="74" t="s">
        <v>41</v>
      </c>
      <c r="C383" s="35" t="s">
        <v>28</v>
      </c>
      <c r="D383" s="35" t="s">
        <v>21</v>
      </c>
      <c r="E383" s="35" t="s">
        <v>100</v>
      </c>
      <c r="F383" s="35" t="s">
        <v>169</v>
      </c>
      <c r="G383" s="36" t="s">
        <v>39</v>
      </c>
      <c r="H383" s="61">
        <f>H384</f>
        <v>5000000</v>
      </c>
      <c r="I383" s="61">
        <f t="shared" si="1238"/>
        <v>0</v>
      </c>
      <c r="J383" s="61">
        <f t="shared" si="1238"/>
        <v>0</v>
      </c>
      <c r="K383" s="61">
        <f t="shared" si="1238"/>
        <v>0</v>
      </c>
      <c r="L383" s="61">
        <f t="shared" si="1238"/>
        <v>0</v>
      </c>
      <c r="M383" s="61">
        <f t="shared" si="1238"/>
        <v>0</v>
      </c>
      <c r="N383" s="61">
        <f t="shared" si="934"/>
        <v>5000000</v>
      </c>
      <c r="O383" s="61">
        <f t="shared" si="935"/>
        <v>0</v>
      </c>
      <c r="P383" s="61">
        <f t="shared" si="936"/>
        <v>0</v>
      </c>
      <c r="Q383" s="61">
        <f t="shared" si="1239"/>
        <v>0</v>
      </c>
      <c r="R383" s="61">
        <f t="shared" si="1239"/>
        <v>0</v>
      </c>
      <c r="S383" s="61">
        <f t="shared" si="1239"/>
        <v>0</v>
      </c>
      <c r="T383" s="61">
        <f t="shared" si="1200"/>
        <v>5000000</v>
      </c>
      <c r="U383" s="61">
        <f t="shared" si="1201"/>
        <v>0</v>
      </c>
      <c r="V383" s="61">
        <f t="shared" si="1202"/>
        <v>0</v>
      </c>
      <c r="W383" s="61">
        <f t="shared" si="1240"/>
        <v>0</v>
      </c>
      <c r="X383" s="61">
        <f t="shared" si="1240"/>
        <v>0</v>
      </c>
      <c r="Y383" s="61">
        <f t="shared" si="1240"/>
        <v>0</v>
      </c>
      <c r="Z383" s="61">
        <f t="shared" si="1204"/>
        <v>5000000</v>
      </c>
      <c r="AA383" s="61">
        <f t="shared" si="1205"/>
        <v>0</v>
      </c>
      <c r="AB383" s="61">
        <f t="shared" si="1206"/>
        <v>0</v>
      </c>
      <c r="AC383" s="61">
        <f t="shared" si="1241"/>
        <v>0</v>
      </c>
      <c r="AD383" s="61">
        <f t="shared" si="1241"/>
        <v>0</v>
      </c>
      <c r="AE383" s="61">
        <f t="shared" si="1241"/>
        <v>0</v>
      </c>
      <c r="AF383" s="61">
        <f t="shared" si="1208"/>
        <v>5000000</v>
      </c>
      <c r="AG383" s="61">
        <f t="shared" si="1209"/>
        <v>0</v>
      </c>
      <c r="AH383" s="61">
        <f t="shared" si="1210"/>
        <v>0</v>
      </c>
      <c r="AI383" s="61">
        <f t="shared" si="1242"/>
        <v>0</v>
      </c>
      <c r="AJ383" s="61">
        <f t="shared" si="1242"/>
        <v>0</v>
      </c>
      <c r="AK383" s="61">
        <f t="shared" si="1242"/>
        <v>0</v>
      </c>
      <c r="AL383" s="61">
        <f t="shared" si="1212"/>
        <v>5000000</v>
      </c>
      <c r="AM383" s="61">
        <f t="shared" si="1213"/>
        <v>0</v>
      </c>
      <c r="AN383" s="61">
        <f t="shared" si="1214"/>
        <v>0</v>
      </c>
      <c r="AO383" s="61">
        <f t="shared" si="1243"/>
        <v>0</v>
      </c>
      <c r="AP383" s="61">
        <f t="shared" si="1243"/>
        <v>0</v>
      </c>
      <c r="AQ383" s="61">
        <f t="shared" si="1243"/>
        <v>0</v>
      </c>
      <c r="AR383" s="61">
        <f t="shared" si="1216"/>
        <v>5000000</v>
      </c>
      <c r="AS383" s="61">
        <f t="shared" si="1217"/>
        <v>0</v>
      </c>
      <c r="AT383" s="61">
        <f t="shared" si="1218"/>
        <v>0</v>
      </c>
      <c r="AU383" s="61">
        <f t="shared" si="1244"/>
        <v>0</v>
      </c>
      <c r="AV383" s="61">
        <f t="shared" si="1244"/>
        <v>0</v>
      </c>
      <c r="AW383" s="61">
        <f t="shared" si="1244"/>
        <v>0</v>
      </c>
      <c r="AX383" s="61">
        <f t="shared" si="1220"/>
        <v>5000000</v>
      </c>
      <c r="AY383" s="61">
        <f t="shared" si="1221"/>
        <v>0</v>
      </c>
      <c r="AZ383" s="61">
        <f t="shared" si="1222"/>
        <v>0</v>
      </c>
    </row>
    <row r="384" spans="1:52">
      <c r="A384" s="261"/>
      <c r="B384" s="102" t="s">
        <v>42</v>
      </c>
      <c r="C384" s="35" t="s">
        <v>28</v>
      </c>
      <c r="D384" s="35" t="s">
        <v>21</v>
      </c>
      <c r="E384" s="35" t="s">
        <v>100</v>
      </c>
      <c r="F384" s="35" t="s">
        <v>169</v>
      </c>
      <c r="G384" s="36" t="s">
        <v>40</v>
      </c>
      <c r="H384" s="61">
        <v>5000000</v>
      </c>
      <c r="I384" s="61"/>
      <c r="J384" s="61"/>
      <c r="K384" s="61"/>
      <c r="L384" s="61"/>
      <c r="M384" s="61"/>
      <c r="N384" s="61">
        <f t="shared" si="934"/>
        <v>5000000</v>
      </c>
      <c r="O384" s="61">
        <f t="shared" si="935"/>
        <v>0</v>
      </c>
      <c r="P384" s="61">
        <f t="shared" si="936"/>
        <v>0</v>
      </c>
      <c r="Q384" s="61"/>
      <c r="R384" s="61"/>
      <c r="S384" s="61"/>
      <c r="T384" s="61">
        <f t="shared" si="1200"/>
        <v>5000000</v>
      </c>
      <c r="U384" s="61">
        <f t="shared" si="1201"/>
        <v>0</v>
      </c>
      <c r="V384" s="61">
        <f t="shared" si="1202"/>
        <v>0</v>
      </c>
      <c r="W384" s="61"/>
      <c r="X384" s="61"/>
      <c r="Y384" s="61"/>
      <c r="Z384" s="61">
        <f t="shared" si="1204"/>
        <v>5000000</v>
      </c>
      <c r="AA384" s="61">
        <f t="shared" si="1205"/>
        <v>0</v>
      </c>
      <c r="AB384" s="61">
        <f t="shared" si="1206"/>
        <v>0</v>
      </c>
      <c r="AC384" s="61"/>
      <c r="AD384" s="61"/>
      <c r="AE384" s="61"/>
      <c r="AF384" s="61">
        <f t="shared" si="1208"/>
        <v>5000000</v>
      </c>
      <c r="AG384" s="61">
        <f t="shared" si="1209"/>
        <v>0</v>
      </c>
      <c r="AH384" s="61">
        <f t="shared" si="1210"/>
        <v>0</v>
      </c>
      <c r="AI384" s="61"/>
      <c r="AJ384" s="61"/>
      <c r="AK384" s="61"/>
      <c r="AL384" s="61">
        <f t="shared" si="1212"/>
        <v>5000000</v>
      </c>
      <c r="AM384" s="61">
        <f t="shared" si="1213"/>
        <v>0</v>
      </c>
      <c r="AN384" s="61">
        <f t="shared" si="1214"/>
        <v>0</v>
      </c>
      <c r="AO384" s="61"/>
      <c r="AP384" s="61"/>
      <c r="AQ384" s="61"/>
      <c r="AR384" s="61">
        <f t="shared" si="1216"/>
        <v>5000000</v>
      </c>
      <c r="AS384" s="61">
        <f t="shared" si="1217"/>
        <v>0</v>
      </c>
      <c r="AT384" s="61">
        <f t="shared" si="1218"/>
        <v>0</v>
      </c>
      <c r="AU384" s="61"/>
      <c r="AV384" s="61"/>
      <c r="AW384" s="61"/>
      <c r="AX384" s="61">
        <f t="shared" si="1220"/>
        <v>5000000</v>
      </c>
      <c r="AY384" s="61">
        <f t="shared" si="1221"/>
        <v>0</v>
      </c>
      <c r="AZ384" s="61">
        <f t="shared" si="1222"/>
        <v>0</v>
      </c>
    </row>
    <row r="385" spans="1:52" ht="24.75" customHeight="1">
      <c r="A385" s="261"/>
      <c r="B385" s="74" t="s">
        <v>221</v>
      </c>
      <c r="C385" s="5" t="s">
        <v>28</v>
      </c>
      <c r="D385" s="5" t="s">
        <v>21</v>
      </c>
      <c r="E385" s="5" t="s">
        <v>100</v>
      </c>
      <c r="F385" s="73" t="s">
        <v>320</v>
      </c>
      <c r="G385" s="101"/>
      <c r="H385" s="61">
        <f>H386</f>
        <v>7626000</v>
      </c>
      <c r="I385" s="61">
        <f t="shared" ref="I385:M385" si="1245">I386</f>
        <v>0</v>
      </c>
      <c r="J385" s="61">
        <f t="shared" si="1245"/>
        <v>0</v>
      </c>
      <c r="K385" s="61">
        <f t="shared" si="1245"/>
        <v>-2590000</v>
      </c>
      <c r="L385" s="61">
        <f t="shared" si="1245"/>
        <v>0</v>
      </c>
      <c r="M385" s="61">
        <f t="shared" si="1245"/>
        <v>0</v>
      </c>
      <c r="N385" s="61">
        <f t="shared" ref="N385:P387" si="1246">H385+K385</f>
        <v>5036000</v>
      </c>
      <c r="O385" s="61">
        <f t="shared" si="1246"/>
        <v>0</v>
      </c>
      <c r="P385" s="61">
        <f t="shared" si="1246"/>
        <v>0</v>
      </c>
      <c r="Q385" s="61">
        <f t="shared" ref="Q385:S386" si="1247">Q386</f>
        <v>146060</v>
      </c>
      <c r="R385" s="61">
        <f t="shared" si="1247"/>
        <v>0</v>
      </c>
      <c r="S385" s="61">
        <f t="shared" si="1247"/>
        <v>0</v>
      </c>
      <c r="T385" s="61">
        <f t="shared" si="1200"/>
        <v>5182060</v>
      </c>
      <c r="U385" s="61">
        <f t="shared" si="1201"/>
        <v>0</v>
      </c>
      <c r="V385" s="61">
        <f t="shared" si="1202"/>
        <v>0</v>
      </c>
      <c r="W385" s="61">
        <f t="shared" ref="W385:Y386" si="1248">W386</f>
        <v>0</v>
      </c>
      <c r="X385" s="61">
        <f t="shared" si="1248"/>
        <v>0</v>
      </c>
      <c r="Y385" s="61">
        <f t="shared" si="1248"/>
        <v>0</v>
      </c>
      <c r="Z385" s="61">
        <f t="shared" si="1204"/>
        <v>5182060</v>
      </c>
      <c r="AA385" s="61">
        <f t="shared" si="1205"/>
        <v>0</v>
      </c>
      <c r="AB385" s="61">
        <f t="shared" si="1206"/>
        <v>0</v>
      </c>
      <c r="AC385" s="61">
        <f t="shared" ref="AC385:AE386" si="1249">AC386</f>
        <v>-276120</v>
      </c>
      <c r="AD385" s="61">
        <f t="shared" si="1249"/>
        <v>0</v>
      </c>
      <c r="AE385" s="61">
        <f t="shared" si="1249"/>
        <v>0</v>
      </c>
      <c r="AF385" s="61">
        <f t="shared" si="1208"/>
        <v>4905940</v>
      </c>
      <c r="AG385" s="61">
        <f t="shared" si="1209"/>
        <v>0</v>
      </c>
      <c r="AH385" s="61">
        <f t="shared" si="1210"/>
        <v>0</v>
      </c>
      <c r="AI385" s="61">
        <f t="shared" ref="AI385:AK386" si="1250">AI386</f>
        <v>0</v>
      </c>
      <c r="AJ385" s="61">
        <f t="shared" si="1250"/>
        <v>0</v>
      </c>
      <c r="AK385" s="61">
        <f t="shared" si="1250"/>
        <v>0</v>
      </c>
      <c r="AL385" s="61">
        <f t="shared" si="1212"/>
        <v>4905940</v>
      </c>
      <c r="AM385" s="61">
        <f t="shared" si="1213"/>
        <v>0</v>
      </c>
      <c r="AN385" s="61">
        <f t="shared" si="1214"/>
        <v>0</v>
      </c>
      <c r="AO385" s="61">
        <f t="shared" ref="AO385:AQ386" si="1251">AO386</f>
        <v>0</v>
      </c>
      <c r="AP385" s="61">
        <f t="shared" si="1251"/>
        <v>0</v>
      </c>
      <c r="AQ385" s="61">
        <f t="shared" si="1251"/>
        <v>0</v>
      </c>
      <c r="AR385" s="61">
        <f t="shared" si="1216"/>
        <v>4905940</v>
      </c>
      <c r="AS385" s="61">
        <f t="shared" si="1217"/>
        <v>0</v>
      </c>
      <c r="AT385" s="61">
        <f t="shared" si="1218"/>
        <v>0</v>
      </c>
      <c r="AU385" s="61">
        <f t="shared" ref="AU385:AW386" si="1252">AU386</f>
        <v>0</v>
      </c>
      <c r="AV385" s="61">
        <f t="shared" si="1252"/>
        <v>0</v>
      </c>
      <c r="AW385" s="61">
        <f t="shared" si="1252"/>
        <v>0</v>
      </c>
      <c r="AX385" s="61">
        <f t="shared" si="1220"/>
        <v>4905940</v>
      </c>
      <c r="AY385" s="61">
        <f t="shared" si="1221"/>
        <v>0</v>
      </c>
      <c r="AZ385" s="61">
        <f t="shared" si="1222"/>
        <v>0</v>
      </c>
    </row>
    <row r="386" spans="1:52" ht="25.5" customHeight="1">
      <c r="A386" s="261"/>
      <c r="B386" s="152" t="s">
        <v>186</v>
      </c>
      <c r="C386" s="5" t="s">
        <v>28</v>
      </c>
      <c r="D386" s="5" t="s">
        <v>21</v>
      </c>
      <c r="E386" s="5" t="s">
        <v>100</v>
      </c>
      <c r="F386" s="73" t="s">
        <v>320</v>
      </c>
      <c r="G386" s="101" t="s">
        <v>32</v>
      </c>
      <c r="H386" s="61">
        <f>H387</f>
        <v>7626000</v>
      </c>
      <c r="I386" s="61">
        <f t="shared" ref="I386:M386" si="1253">I387</f>
        <v>0</v>
      </c>
      <c r="J386" s="61">
        <f t="shared" si="1253"/>
        <v>0</v>
      </c>
      <c r="K386" s="61">
        <f t="shared" si="1253"/>
        <v>-2590000</v>
      </c>
      <c r="L386" s="61">
        <f t="shared" si="1253"/>
        <v>0</v>
      </c>
      <c r="M386" s="61">
        <f t="shared" si="1253"/>
        <v>0</v>
      </c>
      <c r="N386" s="61">
        <f t="shared" si="1246"/>
        <v>5036000</v>
      </c>
      <c r="O386" s="61">
        <f t="shared" si="1246"/>
        <v>0</v>
      </c>
      <c r="P386" s="61">
        <f t="shared" si="1246"/>
        <v>0</v>
      </c>
      <c r="Q386" s="61">
        <f t="shared" si="1247"/>
        <v>146060</v>
      </c>
      <c r="R386" s="61">
        <f t="shared" si="1247"/>
        <v>0</v>
      </c>
      <c r="S386" s="61">
        <f t="shared" si="1247"/>
        <v>0</v>
      </c>
      <c r="T386" s="61">
        <f t="shared" si="1200"/>
        <v>5182060</v>
      </c>
      <c r="U386" s="61">
        <f t="shared" si="1201"/>
        <v>0</v>
      </c>
      <c r="V386" s="61">
        <f t="shared" si="1202"/>
        <v>0</v>
      </c>
      <c r="W386" s="61">
        <f t="shared" si="1248"/>
        <v>0</v>
      </c>
      <c r="X386" s="61">
        <f t="shared" si="1248"/>
        <v>0</v>
      </c>
      <c r="Y386" s="61">
        <f t="shared" si="1248"/>
        <v>0</v>
      </c>
      <c r="Z386" s="61">
        <f t="shared" si="1204"/>
        <v>5182060</v>
      </c>
      <c r="AA386" s="61">
        <f t="shared" si="1205"/>
        <v>0</v>
      </c>
      <c r="AB386" s="61">
        <f t="shared" si="1206"/>
        <v>0</v>
      </c>
      <c r="AC386" s="61">
        <f t="shared" si="1249"/>
        <v>-276120</v>
      </c>
      <c r="AD386" s="61">
        <f t="shared" si="1249"/>
        <v>0</v>
      </c>
      <c r="AE386" s="61">
        <f t="shared" si="1249"/>
        <v>0</v>
      </c>
      <c r="AF386" s="61">
        <f t="shared" si="1208"/>
        <v>4905940</v>
      </c>
      <c r="AG386" s="61">
        <f t="shared" si="1209"/>
        <v>0</v>
      </c>
      <c r="AH386" s="61">
        <f t="shared" si="1210"/>
        <v>0</v>
      </c>
      <c r="AI386" s="61">
        <f t="shared" si="1250"/>
        <v>0</v>
      </c>
      <c r="AJ386" s="61">
        <f t="shared" si="1250"/>
        <v>0</v>
      </c>
      <c r="AK386" s="61">
        <f t="shared" si="1250"/>
        <v>0</v>
      </c>
      <c r="AL386" s="61">
        <f t="shared" si="1212"/>
        <v>4905940</v>
      </c>
      <c r="AM386" s="61">
        <f t="shared" si="1213"/>
        <v>0</v>
      </c>
      <c r="AN386" s="61">
        <f t="shared" si="1214"/>
        <v>0</v>
      </c>
      <c r="AO386" s="61">
        <f t="shared" si="1251"/>
        <v>0</v>
      </c>
      <c r="AP386" s="61">
        <f t="shared" si="1251"/>
        <v>0</v>
      </c>
      <c r="AQ386" s="61">
        <f t="shared" si="1251"/>
        <v>0</v>
      </c>
      <c r="AR386" s="61">
        <f t="shared" si="1216"/>
        <v>4905940</v>
      </c>
      <c r="AS386" s="61">
        <f t="shared" si="1217"/>
        <v>0</v>
      </c>
      <c r="AT386" s="61">
        <f t="shared" si="1218"/>
        <v>0</v>
      </c>
      <c r="AU386" s="61">
        <f t="shared" si="1252"/>
        <v>0</v>
      </c>
      <c r="AV386" s="61">
        <f t="shared" si="1252"/>
        <v>0</v>
      </c>
      <c r="AW386" s="61">
        <f t="shared" si="1252"/>
        <v>0</v>
      </c>
      <c r="AX386" s="61">
        <f t="shared" si="1220"/>
        <v>4905940</v>
      </c>
      <c r="AY386" s="61">
        <f t="shared" si="1221"/>
        <v>0</v>
      </c>
      <c r="AZ386" s="61">
        <f t="shared" si="1222"/>
        <v>0</v>
      </c>
    </row>
    <row r="387" spans="1:52" ht="30.75" customHeight="1">
      <c r="A387" s="261"/>
      <c r="B387" s="71" t="s">
        <v>34</v>
      </c>
      <c r="C387" s="5" t="s">
        <v>28</v>
      </c>
      <c r="D387" s="5" t="s">
        <v>21</v>
      </c>
      <c r="E387" s="5" t="s">
        <v>100</v>
      </c>
      <c r="F387" s="73" t="s">
        <v>320</v>
      </c>
      <c r="G387" s="101" t="s">
        <v>33</v>
      </c>
      <c r="H387" s="60">
        <v>7626000</v>
      </c>
      <c r="I387" s="61"/>
      <c r="J387" s="61"/>
      <c r="K387" s="61">
        <v>-2590000</v>
      </c>
      <c r="L387" s="61"/>
      <c r="M387" s="61"/>
      <c r="N387" s="61">
        <f t="shared" si="1246"/>
        <v>5036000</v>
      </c>
      <c r="O387" s="61">
        <f t="shared" si="1246"/>
        <v>0</v>
      </c>
      <c r="P387" s="61">
        <f t="shared" si="1246"/>
        <v>0</v>
      </c>
      <c r="Q387" s="61">
        <f>-127960-803000+1077020</f>
        <v>146060</v>
      </c>
      <c r="R387" s="61"/>
      <c r="S387" s="61"/>
      <c r="T387" s="61">
        <f t="shared" si="1200"/>
        <v>5182060</v>
      </c>
      <c r="U387" s="61">
        <f t="shared" si="1201"/>
        <v>0</v>
      </c>
      <c r="V387" s="61">
        <f t="shared" si="1202"/>
        <v>0</v>
      </c>
      <c r="W387" s="61"/>
      <c r="X387" s="61"/>
      <c r="Y387" s="61"/>
      <c r="Z387" s="61">
        <f t="shared" si="1204"/>
        <v>5182060</v>
      </c>
      <c r="AA387" s="61">
        <f t="shared" si="1205"/>
        <v>0</v>
      </c>
      <c r="AB387" s="61">
        <f t="shared" si="1206"/>
        <v>0</v>
      </c>
      <c r="AC387" s="61">
        <v>-276120</v>
      </c>
      <c r="AD387" s="61"/>
      <c r="AE387" s="61"/>
      <c r="AF387" s="61">
        <f t="shared" si="1208"/>
        <v>4905940</v>
      </c>
      <c r="AG387" s="61">
        <f t="shared" si="1209"/>
        <v>0</v>
      </c>
      <c r="AH387" s="61">
        <f t="shared" si="1210"/>
        <v>0</v>
      </c>
      <c r="AI387" s="61"/>
      <c r="AJ387" s="61"/>
      <c r="AK387" s="61"/>
      <c r="AL387" s="61">
        <f t="shared" si="1212"/>
        <v>4905940</v>
      </c>
      <c r="AM387" s="61">
        <f t="shared" si="1213"/>
        <v>0</v>
      </c>
      <c r="AN387" s="61">
        <f t="shared" si="1214"/>
        <v>0</v>
      </c>
      <c r="AO387" s="61"/>
      <c r="AP387" s="61"/>
      <c r="AQ387" s="61"/>
      <c r="AR387" s="61">
        <f t="shared" si="1216"/>
        <v>4905940</v>
      </c>
      <c r="AS387" s="61">
        <f t="shared" si="1217"/>
        <v>0</v>
      </c>
      <c r="AT387" s="61">
        <f t="shared" si="1218"/>
        <v>0</v>
      </c>
      <c r="AU387" s="61"/>
      <c r="AV387" s="61"/>
      <c r="AW387" s="61"/>
      <c r="AX387" s="61">
        <f t="shared" si="1220"/>
        <v>4905940</v>
      </c>
      <c r="AY387" s="61">
        <f t="shared" si="1221"/>
        <v>0</v>
      </c>
      <c r="AZ387" s="61">
        <f t="shared" si="1222"/>
        <v>0</v>
      </c>
    </row>
    <row r="388" spans="1:52">
      <c r="A388" s="261"/>
      <c r="B388" s="166" t="s">
        <v>234</v>
      </c>
      <c r="C388" s="5" t="s">
        <v>28</v>
      </c>
      <c r="D388" s="5" t="s">
        <v>21</v>
      </c>
      <c r="E388" s="5" t="s">
        <v>100</v>
      </c>
      <c r="F388" s="73" t="s">
        <v>196</v>
      </c>
      <c r="G388" s="17"/>
      <c r="H388" s="57">
        <f t="shared" ref="H388:M389" si="1254">H389</f>
        <v>200000</v>
      </c>
      <c r="I388" s="57">
        <f t="shared" si="1254"/>
        <v>200000</v>
      </c>
      <c r="J388" s="57">
        <f t="shared" si="1254"/>
        <v>200000</v>
      </c>
      <c r="K388" s="57">
        <f t="shared" si="1254"/>
        <v>0</v>
      </c>
      <c r="L388" s="57">
        <f t="shared" si="1254"/>
        <v>0</v>
      </c>
      <c r="M388" s="57">
        <f t="shared" si="1254"/>
        <v>0</v>
      </c>
      <c r="N388" s="57">
        <f t="shared" si="934"/>
        <v>200000</v>
      </c>
      <c r="O388" s="57">
        <f t="shared" si="935"/>
        <v>200000</v>
      </c>
      <c r="P388" s="57">
        <f t="shared" si="936"/>
        <v>200000</v>
      </c>
      <c r="Q388" s="57">
        <f t="shared" ref="Q388:S389" si="1255">Q389</f>
        <v>-200000</v>
      </c>
      <c r="R388" s="57">
        <f t="shared" si="1255"/>
        <v>-200000</v>
      </c>
      <c r="S388" s="57">
        <f t="shared" si="1255"/>
        <v>-200000</v>
      </c>
      <c r="T388" s="57">
        <f t="shared" si="1200"/>
        <v>0</v>
      </c>
      <c r="U388" s="57">
        <f t="shared" si="1201"/>
        <v>0</v>
      </c>
      <c r="V388" s="57">
        <f t="shared" si="1202"/>
        <v>0</v>
      </c>
      <c r="W388" s="57">
        <f t="shared" ref="W388:Y389" si="1256">W389</f>
        <v>0</v>
      </c>
      <c r="X388" s="57">
        <f t="shared" si="1256"/>
        <v>0</v>
      </c>
      <c r="Y388" s="57">
        <f t="shared" si="1256"/>
        <v>0</v>
      </c>
      <c r="Z388" s="57">
        <f t="shared" si="1204"/>
        <v>0</v>
      </c>
      <c r="AA388" s="57">
        <f t="shared" si="1205"/>
        <v>0</v>
      </c>
      <c r="AB388" s="57">
        <f t="shared" si="1206"/>
        <v>0</v>
      </c>
      <c r="AC388" s="57">
        <f t="shared" ref="AC388:AE389" si="1257">AC389</f>
        <v>0</v>
      </c>
      <c r="AD388" s="57">
        <f t="shared" si="1257"/>
        <v>0</v>
      </c>
      <c r="AE388" s="57">
        <f t="shared" si="1257"/>
        <v>0</v>
      </c>
      <c r="AF388" s="57">
        <f t="shared" si="1208"/>
        <v>0</v>
      </c>
      <c r="AG388" s="57">
        <f t="shared" si="1209"/>
        <v>0</v>
      </c>
      <c r="AH388" s="57">
        <f t="shared" si="1210"/>
        <v>0</v>
      </c>
      <c r="AI388" s="57">
        <f t="shared" ref="AI388:AK389" si="1258">AI389</f>
        <v>0</v>
      </c>
      <c r="AJ388" s="57">
        <f t="shared" si="1258"/>
        <v>0</v>
      </c>
      <c r="AK388" s="57">
        <f t="shared" si="1258"/>
        <v>0</v>
      </c>
      <c r="AL388" s="57">
        <f t="shared" si="1212"/>
        <v>0</v>
      </c>
      <c r="AM388" s="57">
        <f t="shared" si="1213"/>
        <v>0</v>
      </c>
      <c r="AN388" s="57">
        <f t="shared" si="1214"/>
        <v>0</v>
      </c>
      <c r="AO388" s="57">
        <f t="shared" ref="AO388:AQ389" si="1259">AO389</f>
        <v>0</v>
      </c>
      <c r="AP388" s="57">
        <f t="shared" si="1259"/>
        <v>0</v>
      </c>
      <c r="AQ388" s="57">
        <f t="shared" si="1259"/>
        <v>0</v>
      </c>
      <c r="AR388" s="57">
        <f t="shared" si="1216"/>
        <v>0</v>
      </c>
      <c r="AS388" s="57">
        <f t="shared" si="1217"/>
        <v>0</v>
      </c>
      <c r="AT388" s="57">
        <f t="shared" si="1218"/>
        <v>0</v>
      </c>
      <c r="AU388" s="57">
        <f t="shared" ref="AU388:AW389" si="1260">AU389</f>
        <v>0</v>
      </c>
      <c r="AV388" s="57">
        <f t="shared" si="1260"/>
        <v>0</v>
      </c>
      <c r="AW388" s="57">
        <f t="shared" si="1260"/>
        <v>0</v>
      </c>
      <c r="AX388" s="57">
        <f t="shared" si="1220"/>
        <v>0</v>
      </c>
      <c r="AY388" s="57">
        <f t="shared" si="1221"/>
        <v>0</v>
      </c>
      <c r="AZ388" s="57">
        <f t="shared" si="1222"/>
        <v>0</v>
      </c>
    </row>
    <row r="389" spans="1:52" ht="13.5" customHeight="1">
      <c r="A389" s="261"/>
      <c r="B389" s="26" t="s">
        <v>35</v>
      </c>
      <c r="C389" s="5" t="s">
        <v>28</v>
      </c>
      <c r="D389" s="5" t="s">
        <v>21</v>
      </c>
      <c r="E389" s="5" t="s">
        <v>100</v>
      </c>
      <c r="F389" s="73" t="s">
        <v>196</v>
      </c>
      <c r="G389" s="17" t="s">
        <v>36</v>
      </c>
      <c r="H389" s="57">
        <f t="shared" si="1254"/>
        <v>200000</v>
      </c>
      <c r="I389" s="57">
        <f t="shared" si="1254"/>
        <v>200000</v>
      </c>
      <c r="J389" s="57">
        <f t="shared" si="1254"/>
        <v>200000</v>
      </c>
      <c r="K389" s="57">
        <f t="shared" si="1254"/>
        <v>0</v>
      </c>
      <c r="L389" s="57">
        <f t="shared" si="1254"/>
        <v>0</v>
      </c>
      <c r="M389" s="57">
        <f t="shared" si="1254"/>
        <v>0</v>
      </c>
      <c r="N389" s="57">
        <f t="shared" si="934"/>
        <v>200000</v>
      </c>
      <c r="O389" s="57">
        <f t="shared" si="935"/>
        <v>200000</v>
      </c>
      <c r="P389" s="57">
        <f t="shared" si="936"/>
        <v>200000</v>
      </c>
      <c r="Q389" s="57">
        <f t="shared" si="1255"/>
        <v>-200000</v>
      </c>
      <c r="R389" s="57">
        <f t="shared" si="1255"/>
        <v>-200000</v>
      </c>
      <c r="S389" s="57">
        <f t="shared" si="1255"/>
        <v>-200000</v>
      </c>
      <c r="T389" s="57">
        <f t="shared" si="1200"/>
        <v>0</v>
      </c>
      <c r="U389" s="57">
        <f t="shared" si="1201"/>
        <v>0</v>
      </c>
      <c r="V389" s="57">
        <f t="shared" si="1202"/>
        <v>0</v>
      </c>
      <c r="W389" s="57">
        <f t="shared" si="1256"/>
        <v>0</v>
      </c>
      <c r="X389" s="57">
        <f t="shared" si="1256"/>
        <v>0</v>
      </c>
      <c r="Y389" s="57">
        <f t="shared" si="1256"/>
        <v>0</v>
      </c>
      <c r="Z389" s="57">
        <f t="shared" si="1204"/>
        <v>0</v>
      </c>
      <c r="AA389" s="57">
        <f t="shared" si="1205"/>
        <v>0</v>
      </c>
      <c r="AB389" s="57">
        <f t="shared" si="1206"/>
        <v>0</v>
      </c>
      <c r="AC389" s="57">
        <f t="shared" si="1257"/>
        <v>0</v>
      </c>
      <c r="AD389" s="57">
        <f t="shared" si="1257"/>
        <v>0</v>
      </c>
      <c r="AE389" s="57">
        <f t="shared" si="1257"/>
        <v>0</v>
      </c>
      <c r="AF389" s="57">
        <f t="shared" si="1208"/>
        <v>0</v>
      </c>
      <c r="AG389" s="57">
        <f t="shared" si="1209"/>
        <v>0</v>
      </c>
      <c r="AH389" s="57">
        <f t="shared" si="1210"/>
        <v>0</v>
      </c>
      <c r="AI389" s="57">
        <f t="shared" si="1258"/>
        <v>0</v>
      </c>
      <c r="AJ389" s="57">
        <f t="shared" si="1258"/>
        <v>0</v>
      </c>
      <c r="AK389" s="57">
        <f t="shared" si="1258"/>
        <v>0</v>
      </c>
      <c r="AL389" s="57">
        <f t="shared" si="1212"/>
        <v>0</v>
      </c>
      <c r="AM389" s="57">
        <f t="shared" si="1213"/>
        <v>0</v>
      </c>
      <c r="AN389" s="57">
        <f t="shared" si="1214"/>
        <v>0</v>
      </c>
      <c r="AO389" s="57">
        <f t="shared" si="1259"/>
        <v>0</v>
      </c>
      <c r="AP389" s="57">
        <f t="shared" si="1259"/>
        <v>0</v>
      </c>
      <c r="AQ389" s="57">
        <f t="shared" si="1259"/>
        <v>0</v>
      </c>
      <c r="AR389" s="57">
        <f t="shared" si="1216"/>
        <v>0</v>
      </c>
      <c r="AS389" s="57">
        <f t="shared" si="1217"/>
        <v>0</v>
      </c>
      <c r="AT389" s="57">
        <f t="shared" si="1218"/>
        <v>0</v>
      </c>
      <c r="AU389" s="57">
        <f t="shared" si="1260"/>
        <v>0</v>
      </c>
      <c r="AV389" s="57">
        <f t="shared" si="1260"/>
        <v>0</v>
      </c>
      <c r="AW389" s="57">
        <f t="shared" si="1260"/>
        <v>0</v>
      </c>
      <c r="AX389" s="57">
        <f t="shared" si="1220"/>
        <v>0</v>
      </c>
      <c r="AY389" s="57">
        <f t="shared" si="1221"/>
        <v>0</v>
      </c>
      <c r="AZ389" s="57">
        <f t="shared" si="1222"/>
        <v>0</v>
      </c>
    </row>
    <row r="390" spans="1:52" ht="14.25" customHeight="1">
      <c r="A390" s="261"/>
      <c r="B390" s="26" t="s">
        <v>38</v>
      </c>
      <c r="C390" s="5" t="s">
        <v>28</v>
      </c>
      <c r="D390" s="5" t="s">
        <v>21</v>
      </c>
      <c r="E390" s="5" t="s">
        <v>100</v>
      </c>
      <c r="F390" s="73" t="s">
        <v>196</v>
      </c>
      <c r="G390" s="17" t="s">
        <v>37</v>
      </c>
      <c r="H390" s="61">
        <v>200000</v>
      </c>
      <c r="I390" s="61">
        <v>200000</v>
      </c>
      <c r="J390" s="61">
        <v>200000</v>
      </c>
      <c r="K390" s="61"/>
      <c r="L390" s="61"/>
      <c r="M390" s="61"/>
      <c r="N390" s="61">
        <f t="shared" si="934"/>
        <v>200000</v>
      </c>
      <c r="O390" s="61">
        <f t="shared" si="935"/>
        <v>200000</v>
      </c>
      <c r="P390" s="61">
        <f t="shared" si="936"/>
        <v>200000</v>
      </c>
      <c r="Q390" s="61">
        <v>-200000</v>
      </c>
      <c r="R390" s="61">
        <v>-200000</v>
      </c>
      <c r="S390" s="61">
        <v>-200000</v>
      </c>
      <c r="T390" s="61">
        <f t="shared" si="1200"/>
        <v>0</v>
      </c>
      <c r="U390" s="61">
        <f t="shared" si="1201"/>
        <v>0</v>
      </c>
      <c r="V390" s="61">
        <f t="shared" si="1202"/>
        <v>0</v>
      </c>
      <c r="W390" s="61"/>
      <c r="X390" s="61"/>
      <c r="Y390" s="61"/>
      <c r="Z390" s="61">
        <f t="shared" si="1204"/>
        <v>0</v>
      </c>
      <c r="AA390" s="61">
        <f t="shared" si="1205"/>
        <v>0</v>
      </c>
      <c r="AB390" s="61">
        <f t="shared" si="1206"/>
        <v>0</v>
      </c>
      <c r="AC390" s="61"/>
      <c r="AD390" s="61"/>
      <c r="AE390" s="61"/>
      <c r="AF390" s="61">
        <f t="shared" si="1208"/>
        <v>0</v>
      </c>
      <c r="AG390" s="61">
        <f t="shared" si="1209"/>
        <v>0</v>
      </c>
      <c r="AH390" s="61">
        <f t="shared" si="1210"/>
        <v>0</v>
      </c>
      <c r="AI390" s="61"/>
      <c r="AJ390" s="61"/>
      <c r="AK390" s="61"/>
      <c r="AL390" s="61">
        <f t="shared" si="1212"/>
        <v>0</v>
      </c>
      <c r="AM390" s="61">
        <f t="shared" si="1213"/>
        <v>0</v>
      </c>
      <c r="AN390" s="61">
        <f t="shared" si="1214"/>
        <v>0</v>
      </c>
      <c r="AO390" s="61"/>
      <c r="AP390" s="61"/>
      <c r="AQ390" s="61"/>
      <c r="AR390" s="61">
        <f t="shared" si="1216"/>
        <v>0</v>
      </c>
      <c r="AS390" s="61">
        <f t="shared" si="1217"/>
        <v>0</v>
      </c>
      <c r="AT390" s="61">
        <f t="shared" si="1218"/>
        <v>0</v>
      </c>
      <c r="AU390" s="61"/>
      <c r="AV390" s="61"/>
      <c r="AW390" s="61"/>
      <c r="AX390" s="61">
        <f t="shared" si="1220"/>
        <v>0</v>
      </c>
      <c r="AY390" s="61">
        <f t="shared" si="1221"/>
        <v>0</v>
      </c>
      <c r="AZ390" s="61">
        <f t="shared" si="1222"/>
        <v>0</v>
      </c>
    </row>
    <row r="391" spans="1:52" ht="14.25" customHeight="1">
      <c r="A391" s="261"/>
      <c r="B391" s="166" t="s">
        <v>234</v>
      </c>
      <c r="C391" s="39" t="s">
        <v>28</v>
      </c>
      <c r="D391" s="39" t="s">
        <v>21</v>
      </c>
      <c r="E391" s="39" t="s">
        <v>100</v>
      </c>
      <c r="F391" s="73" t="s">
        <v>408</v>
      </c>
      <c r="G391" s="38"/>
      <c r="H391" s="61"/>
      <c r="I391" s="61"/>
      <c r="J391" s="61"/>
      <c r="K391" s="61"/>
      <c r="L391" s="61"/>
      <c r="M391" s="61"/>
      <c r="N391" s="61"/>
      <c r="O391" s="61"/>
      <c r="P391" s="61"/>
      <c r="Q391" s="61">
        <f>Q392</f>
        <v>1023351.52</v>
      </c>
      <c r="R391" s="61">
        <f t="shared" ref="R391:S392" si="1261">R392</f>
        <v>200000</v>
      </c>
      <c r="S391" s="61">
        <f t="shared" si="1261"/>
        <v>200000</v>
      </c>
      <c r="T391" s="61">
        <f t="shared" ref="T391:T394" si="1262">N391+Q391</f>
        <v>1023351.52</v>
      </c>
      <c r="U391" s="61">
        <f t="shared" ref="U391:U394" si="1263">O391+R391</f>
        <v>200000</v>
      </c>
      <c r="V391" s="61">
        <f t="shared" ref="V391:V394" si="1264">P391+S391</f>
        <v>200000</v>
      </c>
      <c r="W391" s="61">
        <f>W392</f>
        <v>0</v>
      </c>
      <c r="X391" s="61">
        <f t="shared" ref="X391:Y392" si="1265">X392</f>
        <v>0</v>
      </c>
      <c r="Y391" s="61">
        <f t="shared" si="1265"/>
        <v>0</v>
      </c>
      <c r="Z391" s="61">
        <f t="shared" si="1204"/>
        <v>1023351.52</v>
      </c>
      <c r="AA391" s="61">
        <f t="shared" si="1205"/>
        <v>200000</v>
      </c>
      <c r="AB391" s="61">
        <f t="shared" si="1206"/>
        <v>200000</v>
      </c>
      <c r="AC391" s="61">
        <f>AC392</f>
        <v>0</v>
      </c>
      <c r="AD391" s="61">
        <f t="shared" ref="AD391:AE392" si="1266">AD392</f>
        <v>0</v>
      </c>
      <c r="AE391" s="61">
        <f t="shared" si="1266"/>
        <v>0</v>
      </c>
      <c r="AF391" s="61">
        <f t="shared" si="1208"/>
        <v>1023351.52</v>
      </c>
      <c r="AG391" s="61">
        <f t="shared" si="1209"/>
        <v>200000</v>
      </c>
      <c r="AH391" s="61">
        <f t="shared" si="1210"/>
        <v>200000</v>
      </c>
      <c r="AI391" s="61">
        <f>AI392</f>
        <v>1502314.48</v>
      </c>
      <c r="AJ391" s="61">
        <f t="shared" ref="AJ391:AK392" si="1267">AJ392</f>
        <v>0</v>
      </c>
      <c r="AK391" s="61">
        <f t="shared" si="1267"/>
        <v>0</v>
      </c>
      <c r="AL391" s="61">
        <f t="shared" si="1212"/>
        <v>2525666</v>
      </c>
      <c r="AM391" s="61">
        <f t="shared" si="1213"/>
        <v>200000</v>
      </c>
      <c r="AN391" s="61">
        <f t="shared" si="1214"/>
        <v>200000</v>
      </c>
      <c r="AO391" s="61">
        <f>AO392</f>
        <v>364926.64</v>
      </c>
      <c r="AP391" s="61">
        <f t="shared" ref="AP391:AQ392" si="1268">AP392</f>
        <v>0</v>
      </c>
      <c r="AQ391" s="61">
        <f t="shared" si="1268"/>
        <v>0</v>
      </c>
      <c r="AR391" s="61">
        <f t="shared" si="1216"/>
        <v>2890592.64</v>
      </c>
      <c r="AS391" s="61">
        <f t="shared" si="1217"/>
        <v>200000</v>
      </c>
      <c r="AT391" s="61">
        <f t="shared" si="1218"/>
        <v>200000</v>
      </c>
      <c r="AU391" s="61">
        <f>AU392</f>
        <v>0</v>
      </c>
      <c r="AV391" s="61">
        <f t="shared" ref="AV391:AW392" si="1269">AV392</f>
        <v>0</v>
      </c>
      <c r="AW391" s="61">
        <f t="shared" si="1269"/>
        <v>0</v>
      </c>
      <c r="AX391" s="61">
        <f t="shared" si="1220"/>
        <v>2890592.64</v>
      </c>
      <c r="AY391" s="61">
        <f t="shared" si="1221"/>
        <v>200000</v>
      </c>
      <c r="AZ391" s="61">
        <f t="shared" si="1222"/>
        <v>200000</v>
      </c>
    </row>
    <row r="392" spans="1:52" ht="14.25" customHeight="1">
      <c r="A392" s="261"/>
      <c r="B392" s="26" t="s">
        <v>35</v>
      </c>
      <c r="C392" s="39" t="s">
        <v>28</v>
      </c>
      <c r="D392" s="39" t="s">
        <v>21</v>
      </c>
      <c r="E392" s="39" t="s">
        <v>100</v>
      </c>
      <c r="F392" s="73" t="s">
        <v>408</v>
      </c>
      <c r="G392" s="101" t="s">
        <v>36</v>
      </c>
      <c r="H392" s="61"/>
      <c r="I392" s="61"/>
      <c r="J392" s="61"/>
      <c r="K392" s="61"/>
      <c r="L392" s="61"/>
      <c r="M392" s="61"/>
      <c r="N392" s="61"/>
      <c r="O392" s="61"/>
      <c r="P392" s="61"/>
      <c r="Q392" s="61">
        <f>Q393</f>
        <v>1023351.52</v>
      </c>
      <c r="R392" s="61">
        <f t="shared" si="1261"/>
        <v>200000</v>
      </c>
      <c r="S392" s="61">
        <f t="shared" si="1261"/>
        <v>200000</v>
      </c>
      <c r="T392" s="61">
        <f t="shared" si="1262"/>
        <v>1023351.52</v>
      </c>
      <c r="U392" s="61">
        <f t="shared" si="1263"/>
        <v>200000</v>
      </c>
      <c r="V392" s="61">
        <f t="shared" si="1264"/>
        <v>200000</v>
      </c>
      <c r="W392" s="61">
        <f>W393</f>
        <v>0</v>
      </c>
      <c r="X392" s="61">
        <f t="shared" si="1265"/>
        <v>0</v>
      </c>
      <c r="Y392" s="61">
        <f t="shared" si="1265"/>
        <v>0</v>
      </c>
      <c r="Z392" s="61">
        <f t="shared" si="1204"/>
        <v>1023351.52</v>
      </c>
      <c r="AA392" s="61">
        <f t="shared" si="1205"/>
        <v>200000</v>
      </c>
      <c r="AB392" s="61">
        <f t="shared" si="1206"/>
        <v>200000</v>
      </c>
      <c r="AC392" s="61">
        <f>AC393</f>
        <v>0</v>
      </c>
      <c r="AD392" s="61">
        <f t="shared" si="1266"/>
        <v>0</v>
      </c>
      <c r="AE392" s="61">
        <f t="shared" si="1266"/>
        <v>0</v>
      </c>
      <c r="AF392" s="61">
        <f t="shared" si="1208"/>
        <v>1023351.52</v>
      </c>
      <c r="AG392" s="61">
        <f t="shared" si="1209"/>
        <v>200000</v>
      </c>
      <c r="AH392" s="61">
        <f t="shared" si="1210"/>
        <v>200000</v>
      </c>
      <c r="AI392" s="61">
        <f>AI393</f>
        <v>1502314.48</v>
      </c>
      <c r="AJ392" s="61">
        <f t="shared" si="1267"/>
        <v>0</v>
      </c>
      <c r="AK392" s="61">
        <f t="shared" si="1267"/>
        <v>0</v>
      </c>
      <c r="AL392" s="61">
        <f t="shared" si="1212"/>
        <v>2525666</v>
      </c>
      <c r="AM392" s="61">
        <f t="shared" si="1213"/>
        <v>200000</v>
      </c>
      <c r="AN392" s="61">
        <f t="shared" si="1214"/>
        <v>200000</v>
      </c>
      <c r="AO392" s="61">
        <f>AO393</f>
        <v>364926.64</v>
      </c>
      <c r="AP392" s="61">
        <f t="shared" si="1268"/>
        <v>0</v>
      </c>
      <c r="AQ392" s="61">
        <f t="shared" si="1268"/>
        <v>0</v>
      </c>
      <c r="AR392" s="61">
        <f t="shared" si="1216"/>
        <v>2890592.64</v>
      </c>
      <c r="AS392" s="61">
        <f t="shared" si="1217"/>
        <v>200000</v>
      </c>
      <c r="AT392" s="61">
        <f t="shared" si="1218"/>
        <v>200000</v>
      </c>
      <c r="AU392" s="61">
        <f>AU393</f>
        <v>0</v>
      </c>
      <c r="AV392" s="61">
        <f t="shared" si="1269"/>
        <v>0</v>
      </c>
      <c r="AW392" s="61">
        <f t="shared" si="1269"/>
        <v>0</v>
      </c>
      <c r="AX392" s="61">
        <f t="shared" si="1220"/>
        <v>2890592.64</v>
      </c>
      <c r="AY392" s="61">
        <f t="shared" si="1221"/>
        <v>200000</v>
      </c>
      <c r="AZ392" s="61">
        <f t="shared" si="1222"/>
        <v>200000</v>
      </c>
    </row>
    <row r="393" spans="1:52" ht="14.25" customHeight="1">
      <c r="A393" s="282"/>
      <c r="B393" s="26" t="s">
        <v>38</v>
      </c>
      <c r="C393" s="39" t="s">
        <v>28</v>
      </c>
      <c r="D393" s="39" t="s">
        <v>21</v>
      </c>
      <c r="E393" s="39" t="s">
        <v>100</v>
      </c>
      <c r="F393" s="73" t="s">
        <v>408</v>
      </c>
      <c r="G393" s="101" t="s">
        <v>37</v>
      </c>
      <c r="H393" s="61"/>
      <c r="I393" s="61"/>
      <c r="J393" s="61"/>
      <c r="K393" s="61"/>
      <c r="L393" s="61"/>
      <c r="M393" s="61"/>
      <c r="N393" s="61"/>
      <c r="O393" s="61"/>
      <c r="P393" s="61"/>
      <c r="Q393" s="61">
        <v>1023351.52</v>
      </c>
      <c r="R393" s="61">
        <v>200000</v>
      </c>
      <c r="S393" s="61">
        <v>200000</v>
      </c>
      <c r="T393" s="61">
        <f t="shared" si="1262"/>
        <v>1023351.52</v>
      </c>
      <c r="U393" s="61">
        <f t="shared" si="1263"/>
        <v>200000</v>
      </c>
      <c r="V393" s="61">
        <f t="shared" si="1264"/>
        <v>200000</v>
      </c>
      <c r="W393" s="61"/>
      <c r="X393" s="61"/>
      <c r="Y393" s="61"/>
      <c r="Z393" s="61">
        <f t="shared" si="1204"/>
        <v>1023351.52</v>
      </c>
      <c r="AA393" s="61">
        <f t="shared" si="1205"/>
        <v>200000</v>
      </c>
      <c r="AB393" s="61">
        <f t="shared" si="1206"/>
        <v>200000</v>
      </c>
      <c r="AC393" s="61"/>
      <c r="AD393" s="61"/>
      <c r="AE393" s="61"/>
      <c r="AF393" s="61">
        <f t="shared" si="1208"/>
        <v>1023351.52</v>
      </c>
      <c r="AG393" s="61">
        <f t="shared" si="1209"/>
        <v>200000</v>
      </c>
      <c r="AH393" s="61">
        <f t="shared" si="1210"/>
        <v>200000</v>
      </c>
      <c r="AI393" s="61">
        <v>1502314.48</v>
      </c>
      <c r="AJ393" s="61"/>
      <c r="AK393" s="61"/>
      <c r="AL393" s="61">
        <f t="shared" si="1212"/>
        <v>2525666</v>
      </c>
      <c r="AM393" s="61">
        <f t="shared" si="1213"/>
        <v>200000</v>
      </c>
      <c r="AN393" s="61">
        <f t="shared" si="1214"/>
        <v>200000</v>
      </c>
      <c r="AO393" s="61">
        <v>364926.64</v>
      </c>
      <c r="AP393" s="61"/>
      <c r="AQ393" s="61"/>
      <c r="AR393" s="61">
        <f t="shared" si="1216"/>
        <v>2890592.64</v>
      </c>
      <c r="AS393" s="61">
        <f t="shared" si="1217"/>
        <v>200000</v>
      </c>
      <c r="AT393" s="61">
        <f t="shared" si="1218"/>
        <v>200000</v>
      </c>
      <c r="AU393" s="61"/>
      <c r="AV393" s="61"/>
      <c r="AW393" s="61"/>
      <c r="AX393" s="61">
        <f t="shared" si="1220"/>
        <v>2890592.64</v>
      </c>
      <c r="AY393" s="61">
        <f t="shared" si="1221"/>
        <v>200000</v>
      </c>
      <c r="AZ393" s="61">
        <f t="shared" si="1222"/>
        <v>200000</v>
      </c>
    </row>
    <row r="394" spans="1:52">
      <c r="A394" s="105"/>
      <c r="B394" s="85"/>
      <c r="C394" s="5"/>
      <c r="D394" s="5"/>
      <c r="E394" s="5"/>
      <c r="F394" s="5"/>
      <c r="G394" s="1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61">
        <f t="shared" si="1262"/>
        <v>0</v>
      </c>
      <c r="U394" s="61">
        <f t="shared" si="1263"/>
        <v>0</v>
      </c>
      <c r="V394" s="61">
        <f t="shared" si="1264"/>
        <v>0</v>
      </c>
      <c r="W394" s="57"/>
      <c r="X394" s="57"/>
      <c r="Y394" s="57"/>
      <c r="Z394" s="61">
        <f t="shared" si="1204"/>
        <v>0</v>
      </c>
      <c r="AA394" s="61">
        <f t="shared" si="1205"/>
        <v>0</v>
      </c>
      <c r="AB394" s="61">
        <f t="shared" si="1206"/>
        <v>0</v>
      </c>
      <c r="AC394" s="57"/>
      <c r="AD394" s="57"/>
      <c r="AE394" s="57"/>
      <c r="AF394" s="61">
        <f t="shared" si="1208"/>
        <v>0</v>
      </c>
      <c r="AG394" s="61">
        <f t="shared" si="1209"/>
        <v>0</v>
      </c>
      <c r="AH394" s="61">
        <f t="shared" si="1210"/>
        <v>0</v>
      </c>
      <c r="AI394" s="57"/>
      <c r="AJ394" s="57"/>
      <c r="AK394" s="57"/>
      <c r="AL394" s="61">
        <f t="shared" si="1212"/>
        <v>0</v>
      </c>
      <c r="AM394" s="61">
        <f t="shared" si="1213"/>
        <v>0</v>
      </c>
      <c r="AN394" s="61">
        <f t="shared" si="1214"/>
        <v>0</v>
      </c>
      <c r="AO394" s="57"/>
      <c r="AP394" s="57"/>
      <c r="AQ394" s="57"/>
      <c r="AR394" s="61">
        <f t="shared" si="1216"/>
        <v>0</v>
      </c>
      <c r="AS394" s="61">
        <f t="shared" si="1217"/>
        <v>0</v>
      </c>
      <c r="AT394" s="61">
        <f t="shared" si="1218"/>
        <v>0</v>
      </c>
      <c r="AU394" s="57"/>
      <c r="AV394" s="57"/>
      <c r="AW394" s="57"/>
      <c r="AX394" s="61">
        <f t="shared" si="1220"/>
        <v>0</v>
      </c>
      <c r="AY394" s="61">
        <f t="shared" si="1221"/>
        <v>0</v>
      </c>
      <c r="AZ394" s="61">
        <f t="shared" si="1222"/>
        <v>0</v>
      </c>
    </row>
    <row r="395" spans="1:52" ht="41.4">
      <c r="A395" s="177" t="s">
        <v>7</v>
      </c>
      <c r="B395" s="96" t="s">
        <v>292</v>
      </c>
      <c r="C395" s="20" t="s">
        <v>15</v>
      </c>
      <c r="D395" s="9" t="s">
        <v>21</v>
      </c>
      <c r="E395" s="9" t="s">
        <v>100</v>
      </c>
      <c r="F395" s="20" t="s">
        <v>101</v>
      </c>
      <c r="G395" s="17"/>
      <c r="H395" s="58">
        <f>H396+H401+H411</f>
        <v>2241600</v>
      </c>
      <c r="I395" s="58">
        <f t="shared" ref="I395:J395" si="1270">I396+I401+I411</f>
        <v>772400</v>
      </c>
      <c r="J395" s="58">
        <f t="shared" si="1270"/>
        <v>772400</v>
      </c>
      <c r="K395" s="58">
        <f t="shared" ref="K395:M395" si="1271">K396+K401+K411</f>
        <v>0</v>
      </c>
      <c r="L395" s="58">
        <f t="shared" si="1271"/>
        <v>0</v>
      </c>
      <c r="M395" s="58">
        <f t="shared" si="1271"/>
        <v>0</v>
      </c>
      <c r="N395" s="58">
        <f t="shared" si="934"/>
        <v>2241600</v>
      </c>
      <c r="O395" s="58">
        <f t="shared" si="935"/>
        <v>772400</v>
      </c>
      <c r="P395" s="58">
        <f t="shared" si="936"/>
        <v>772400</v>
      </c>
      <c r="Q395" s="58">
        <f>Q396+Q401+Q411+Q406</f>
        <v>143800</v>
      </c>
      <c r="R395" s="58">
        <f t="shared" ref="R395:S395" si="1272">R396+R401+R411+R406</f>
        <v>0</v>
      </c>
      <c r="S395" s="58">
        <f t="shared" si="1272"/>
        <v>0</v>
      </c>
      <c r="T395" s="58">
        <f t="shared" ref="T395:T413" si="1273">N395+Q395</f>
        <v>2385400</v>
      </c>
      <c r="U395" s="58">
        <f t="shared" ref="U395:U413" si="1274">O395+R395</f>
        <v>772400</v>
      </c>
      <c r="V395" s="58">
        <f t="shared" ref="V395:V413" si="1275">P395+S395</f>
        <v>772400</v>
      </c>
      <c r="W395" s="58">
        <f>W396+W401+W411+W406</f>
        <v>0</v>
      </c>
      <c r="X395" s="58">
        <f t="shared" ref="X395:Y395" si="1276">X396+X401+X411+X406</f>
        <v>0</v>
      </c>
      <c r="Y395" s="58">
        <f t="shared" si="1276"/>
        <v>0</v>
      </c>
      <c r="Z395" s="58">
        <f t="shared" si="1204"/>
        <v>2385400</v>
      </c>
      <c r="AA395" s="58">
        <f t="shared" si="1205"/>
        <v>772400</v>
      </c>
      <c r="AB395" s="58">
        <f t="shared" si="1206"/>
        <v>772400</v>
      </c>
      <c r="AC395" s="58">
        <f>AC396+AC401+AC411+AC406</f>
        <v>-1293000</v>
      </c>
      <c r="AD395" s="58">
        <f t="shared" ref="AD395:AE395" si="1277">AD396+AD401+AD411+AD406</f>
        <v>0</v>
      </c>
      <c r="AE395" s="58">
        <f t="shared" si="1277"/>
        <v>0</v>
      </c>
      <c r="AF395" s="58">
        <f t="shared" si="1208"/>
        <v>1092400</v>
      </c>
      <c r="AG395" s="58">
        <f t="shared" si="1209"/>
        <v>772400</v>
      </c>
      <c r="AH395" s="58">
        <f t="shared" si="1210"/>
        <v>772400</v>
      </c>
      <c r="AI395" s="58">
        <f>AI396+AI401+AI411+AI406</f>
        <v>0</v>
      </c>
      <c r="AJ395" s="58">
        <f t="shared" ref="AJ395:AK395" si="1278">AJ396+AJ401+AJ411+AJ406</f>
        <v>0</v>
      </c>
      <c r="AK395" s="58">
        <f t="shared" si="1278"/>
        <v>0</v>
      </c>
      <c r="AL395" s="58">
        <f t="shared" si="1212"/>
        <v>1092400</v>
      </c>
      <c r="AM395" s="58">
        <f t="shared" si="1213"/>
        <v>772400</v>
      </c>
      <c r="AN395" s="58">
        <f t="shared" si="1214"/>
        <v>772400</v>
      </c>
      <c r="AO395" s="58">
        <f>AO396+AO401+AO411+AO406</f>
        <v>0</v>
      </c>
      <c r="AP395" s="58">
        <f t="shared" ref="AP395:AQ395" si="1279">AP396+AP401+AP411+AP406</f>
        <v>0</v>
      </c>
      <c r="AQ395" s="58">
        <f t="shared" si="1279"/>
        <v>0</v>
      </c>
      <c r="AR395" s="58">
        <f t="shared" si="1216"/>
        <v>1092400</v>
      </c>
      <c r="AS395" s="58">
        <f t="shared" si="1217"/>
        <v>772400</v>
      </c>
      <c r="AT395" s="58">
        <f t="shared" si="1218"/>
        <v>772400</v>
      </c>
      <c r="AU395" s="58">
        <f>AU396+AU401+AU411+AU406</f>
        <v>0</v>
      </c>
      <c r="AV395" s="58">
        <f t="shared" ref="AV395:AW395" si="1280">AV396+AV401+AV411+AV406</f>
        <v>0</v>
      </c>
      <c r="AW395" s="58">
        <f t="shared" si="1280"/>
        <v>0</v>
      </c>
      <c r="AX395" s="58">
        <f t="shared" si="1220"/>
        <v>1092400</v>
      </c>
      <c r="AY395" s="58">
        <f t="shared" si="1221"/>
        <v>772400</v>
      </c>
      <c r="AZ395" s="58">
        <f t="shared" si="1222"/>
        <v>772400</v>
      </c>
    </row>
    <row r="396" spans="1:52">
      <c r="A396" s="281"/>
      <c r="B396" s="56" t="s">
        <v>235</v>
      </c>
      <c r="C396" s="5" t="s">
        <v>15</v>
      </c>
      <c r="D396" s="5" t="s">
        <v>21</v>
      </c>
      <c r="E396" s="5" t="s">
        <v>100</v>
      </c>
      <c r="F396" s="5" t="s">
        <v>115</v>
      </c>
      <c r="G396" s="17"/>
      <c r="H396" s="57">
        <f>H397+H399</f>
        <v>507700</v>
      </c>
      <c r="I396" s="57">
        <f t="shared" ref="I396:J396" si="1281">I397+I399</f>
        <v>507700</v>
      </c>
      <c r="J396" s="57">
        <f t="shared" si="1281"/>
        <v>507700</v>
      </c>
      <c r="K396" s="57">
        <f t="shared" ref="K396:M396" si="1282">K397+K399</f>
        <v>0</v>
      </c>
      <c r="L396" s="57">
        <f t="shared" si="1282"/>
        <v>0</v>
      </c>
      <c r="M396" s="57">
        <f t="shared" si="1282"/>
        <v>0</v>
      </c>
      <c r="N396" s="57">
        <f t="shared" si="934"/>
        <v>507700</v>
      </c>
      <c r="O396" s="57">
        <f t="shared" si="935"/>
        <v>507700</v>
      </c>
      <c r="P396" s="57">
        <f t="shared" si="936"/>
        <v>507700</v>
      </c>
      <c r="Q396" s="57">
        <f t="shared" ref="Q396:S396" si="1283">Q397+Q399</f>
        <v>0</v>
      </c>
      <c r="R396" s="57">
        <f t="shared" si="1283"/>
        <v>0</v>
      </c>
      <c r="S396" s="57">
        <f t="shared" si="1283"/>
        <v>0</v>
      </c>
      <c r="T396" s="57">
        <f t="shared" si="1273"/>
        <v>507700</v>
      </c>
      <c r="U396" s="57">
        <f t="shared" si="1274"/>
        <v>507700</v>
      </c>
      <c r="V396" s="57">
        <f t="shared" si="1275"/>
        <v>507700</v>
      </c>
      <c r="W396" s="57">
        <f t="shared" ref="W396:Y396" si="1284">W397+W399</f>
        <v>0</v>
      </c>
      <c r="X396" s="57">
        <f t="shared" si="1284"/>
        <v>0</v>
      </c>
      <c r="Y396" s="57">
        <f t="shared" si="1284"/>
        <v>0</v>
      </c>
      <c r="Z396" s="57">
        <f t="shared" si="1204"/>
        <v>507700</v>
      </c>
      <c r="AA396" s="57">
        <f t="shared" si="1205"/>
        <v>507700</v>
      </c>
      <c r="AB396" s="57">
        <f t="shared" si="1206"/>
        <v>507700</v>
      </c>
      <c r="AC396" s="57">
        <f t="shared" ref="AC396:AE396" si="1285">AC397+AC399</f>
        <v>0</v>
      </c>
      <c r="AD396" s="57">
        <f t="shared" si="1285"/>
        <v>0</v>
      </c>
      <c r="AE396" s="57">
        <f t="shared" si="1285"/>
        <v>0</v>
      </c>
      <c r="AF396" s="57">
        <f t="shared" si="1208"/>
        <v>507700</v>
      </c>
      <c r="AG396" s="57">
        <f t="shared" si="1209"/>
        <v>507700</v>
      </c>
      <c r="AH396" s="57">
        <f t="shared" si="1210"/>
        <v>507700</v>
      </c>
      <c r="AI396" s="57">
        <f t="shared" ref="AI396:AK396" si="1286">AI397+AI399</f>
        <v>0</v>
      </c>
      <c r="AJ396" s="57">
        <f t="shared" si="1286"/>
        <v>0</v>
      </c>
      <c r="AK396" s="57">
        <f t="shared" si="1286"/>
        <v>0</v>
      </c>
      <c r="AL396" s="57">
        <f t="shared" si="1212"/>
        <v>507700</v>
      </c>
      <c r="AM396" s="57">
        <f t="shared" si="1213"/>
        <v>507700</v>
      </c>
      <c r="AN396" s="57">
        <f t="shared" si="1214"/>
        <v>507700</v>
      </c>
      <c r="AO396" s="57">
        <f t="shared" ref="AO396:AQ396" si="1287">AO397+AO399</f>
        <v>0</v>
      </c>
      <c r="AP396" s="57">
        <f t="shared" si="1287"/>
        <v>0</v>
      </c>
      <c r="AQ396" s="57">
        <f t="shared" si="1287"/>
        <v>0</v>
      </c>
      <c r="AR396" s="57">
        <f t="shared" si="1216"/>
        <v>507700</v>
      </c>
      <c r="AS396" s="57">
        <f t="shared" si="1217"/>
        <v>507700</v>
      </c>
      <c r="AT396" s="57">
        <f t="shared" si="1218"/>
        <v>507700</v>
      </c>
      <c r="AU396" s="57">
        <f t="shared" ref="AU396:AW396" si="1288">AU397+AU399</f>
        <v>0</v>
      </c>
      <c r="AV396" s="57">
        <f t="shared" si="1288"/>
        <v>0</v>
      </c>
      <c r="AW396" s="57">
        <f t="shared" si="1288"/>
        <v>0</v>
      </c>
      <c r="AX396" s="57">
        <f t="shared" si="1220"/>
        <v>507700</v>
      </c>
      <c r="AY396" s="57">
        <f t="shared" si="1221"/>
        <v>507700</v>
      </c>
      <c r="AZ396" s="57">
        <f t="shared" si="1222"/>
        <v>507700</v>
      </c>
    </row>
    <row r="397" spans="1:52" ht="26.4">
      <c r="A397" s="261"/>
      <c r="B397" s="56" t="s">
        <v>186</v>
      </c>
      <c r="C397" s="5" t="s">
        <v>15</v>
      </c>
      <c r="D397" s="5" t="s">
        <v>21</v>
      </c>
      <c r="E397" s="5" t="s">
        <v>100</v>
      </c>
      <c r="F397" s="5" t="s">
        <v>115</v>
      </c>
      <c r="G397" s="17" t="s">
        <v>32</v>
      </c>
      <c r="H397" s="57">
        <f>H398</f>
        <v>422200</v>
      </c>
      <c r="I397" s="57">
        <f t="shared" ref="I397:M397" si="1289">I398</f>
        <v>422200</v>
      </c>
      <c r="J397" s="57">
        <f t="shared" si="1289"/>
        <v>422200</v>
      </c>
      <c r="K397" s="57">
        <f t="shared" si="1289"/>
        <v>0</v>
      </c>
      <c r="L397" s="57">
        <f t="shared" si="1289"/>
        <v>0</v>
      </c>
      <c r="M397" s="57">
        <f t="shared" si="1289"/>
        <v>0</v>
      </c>
      <c r="N397" s="57">
        <f t="shared" si="934"/>
        <v>422200</v>
      </c>
      <c r="O397" s="57">
        <f t="shared" si="935"/>
        <v>422200</v>
      </c>
      <c r="P397" s="57">
        <f t="shared" si="936"/>
        <v>422200</v>
      </c>
      <c r="Q397" s="57">
        <f t="shared" ref="Q397:S397" si="1290">Q398</f>
        <v>0</v>
      </c>
      <c r="R397" s="57">
        <f t="shared" si="1290"/>
        <v>0</v>
      </c>
      <c r="S397" s="57">
        <f t="shared" si="1290"/>
        <v>0</v>
      </c>
      <c r="T397" s="57">
        <f t="shared" si="1273"/>
        <v>422200</v>
      </c>
      <c r="U397" s="57">
        <f t="shared" si="1274"/>
        <v>422200</v>
      </c>
      <c r="V397" s="57">
        <f t="shared" si="1275"/>
        <v>422200</v>
      </c>
      <c r="W397" s="57">
        <f t="shared" ref="W397:Y397" si="1291">W398</f>
        <v>0</v>
      </c>
      <c r="X397" s="57">
        <f t="shared" si="1291"/>
        <v>0</v>
      </c>
      <c r="Y397" s="57">
        <f t="shared" si="1291"/>
        <v>0</v>
      </c>
      <c r="Z397" s="57">
        <f t="shared" si="1204"/>
        <v>422200</v>
      </c>
      <c r="AA397" s="57">
        <f t="shared" si="1205"/>
        <v>422200</v>
      </c>
      <c r="AB397" s="57">
        <f t="shared" si="1206"/>
        <v>422200</v>
      </c>
      <c r="AC397" s="57">
        <f t="shared" ref="AC397:AE397" si="1292">AC398</f>
        <v>0</v>
      </c>
      <c r="AD397" s="57">
        <f t="shared" si="1292"/>
        <v>0</v>
      </c>
      <c r="AE397" s="57">
        <f t="shared" si="1292"/>
        <v>0</v>
      </c>
      <c r="AF397" s="57">
        <f t="shared" si="1208"/>
        <v>422200</v>
      </c>
      <c r="AG397" s="57">
        <f t="shared" si="1209"/>
        <v>422200</v>
      </c>
      <c r="AH397" s="57">
        <f t="shared" si="1210"/>
        <v>422200</v>
      </c>
      <c r="AI397" s="57">
        <f t="shared" ref="AI397:AK397" si="1293">AI398</f>
        <v>-20000</v>
      </c>
      <c r="AJ397" s="57">
        <f t="shared" si="1293"/>
        <v>0</v>
      </c>
      <c r="AK397" s="57">
        <f t="shared" si="1293"/>
        <v>0</v>
      </c>
      <c r="AL397" s="57">
        <f t="shared" si="1212"/>
        <v>402200</v>
      </c>
      <c r="AM397" s="57">
        <f t="shared" si="1213"/>
        <v>422200</v>
      </c>
      <c r="AN397" s="57">
        <f t="shared" si="1214"/>
        <v>422200</v>
      </c>
      <c r="AO397" s="57">
        <f t="shared" ref="AO397:AQ397" si="1294">AO398</f>
        <v>-64000</v>
      </c>
      <c r="AP397" s="57">
        <f t="shared" si="1294"/>
        <v>0</v>
      </c>
      <c r="AQ397" s="57">
        <f t="shared" si="1294"/>
        <v>0</v>
      </c>
      <c r="AR397" s="57">
        <f t="shared" si="1216"/>
        <v>338200</v>
      </c>
      <c r="AS397" s="57">
        <f t="shared" si="1217"/>
        <v>422200</v>
      </c>
      <c r="AT397" s="57">
        <f t="shared" si="1218"/>
        <v>422200</v>
      </c>
      <c r="AU397" s="57">
        <f t="shared" ref="AU397:AW397" si="1295">AU398</f>
        <v>0</v>
      </c>
      <c r="AV397" s="57">
        <f t="shared" si="1295"/>
        <v>0</v>
      </c>
      <c r="AW397" s="57">
        <f t="shared" si="1295"/>
        <v>0</v>
      </c>
      <c r="AX397" s="57">
        <f t="shared" si="1220"/>
        <v>338200</v>
      </c>
      <c r="AY397" s="57">
        <f t="shared" si="1221"/>
        <v>422200</v>
      </c>
      <c r="AZ397" s="57">
        <f t="shared" si="1222"/>
        <v>422200</v>
      </c>
    </row>
    <row r="398" spans="1:52" ht="26.4">
      <c r="A398" s="261"/>
      <c r="B398" s="28" t="s">
        <v>34</v>
      </c>
      <c r="C398" s="5" t="s">
        <v>15</v>
      </c>
      <c r="D398" s="5" t="s">
        <v>21</v>
      </c>
      <c r="E398" s="5" t="s">
        <v>100</v>
      </c>
      <c r="F398" s="5" t="s">
        <v>115</v>
      </c>
      <c r="G398" s="17" t="s">
        <v>33</v>
      </c>
      <c r="H398" s="60">
        <v>422200</v>
      </c>
      <c r="I398" s="60">
        <v>422200</v>
      </c>
      <c r="J398" s="60">
        <v>422200</v>
      </c>
      <c r="K398" s="60"/>
      <c r="L398" s="60"/>
      <c r="M398" s="60"/>
      <c r="N398" s="60">
        <f t="shared" ref="N398:N484" si="1296">H398+K398</f>
        <v>422200</v>
      </c>
      <c r="O398" s="60">
        <f t="shared" ref="O398:O484" si="1297">I398+L398</f>
        <v>422200</v>
      </c>
      <c r="P398" s="60">
        <f t="shared" ref="P398:P484" si="1298">J398+M398</f>
        <v>422200</v>
      </c>
      <c r="Q398" s="60"/>
      <c r="R398" s="60"/>
      <c r="S398" s="60"/>
      <c r="T398" s="60">
        <f t="shared" si="1273"/>
        <v>422200</v>
      </c>
      <c r="U398" s="60">
        <f t="shared" si="1274"/>
        <v>422200</v>
      </c>
      <c r="V398" s="60">
        <f t="shared" si="1275"/>
        <v>422200</v>
      </c>
      <c r="W398" s="60"/>
      <c r="X398" s="60"/>
      <c r="Y398" s="60"/>
      <c r="Z398" s="60">
        <f t="shared" si="1204"/>
        <v>422200</v>
      </c>
      <c r="AA398" s="60">
        <f t="shared" si="1205"/>
        <v>422200</v>
      </c>
      <c r="AB398" s="60">
        <f t="shared" si="1206"/>
        <v>422200</v>
      </c>
      <c r="AC398" s="60"/>
      <c r="AD398" s="60"/>
      <c r="AE398" s="60"/>
      <c r="AF398" s="60">
        <f t="shared" si="1208"/>
        <v>422200</v>
      </c>
      <c r="AG398" s="60">
        <f t="shared" si="1209"/>
        <v>422200</v>
      </c>
      <c r="AH398" s="60">
        <f t="shared" si="1210"/>
        <v>422200</v>
      </c>
      <c r="AI398" s="60">
        <v>-20000</v>
      </c>
      <c r="AJ398" s="60"/>
      <c r="AK398" s="60"/>
      <c r="AL398" s="60">
        <f t="shared" si="1212"/>
        <v>402200</v>
      </c>
      <c r="AM398" s="60">
        <f t="shared" si="1213"/>
        <v>422200</v>
      </c>
      <c r="AN398" s="60">
        <f t="shared" si="1214"/>
        <v>422200</v>
      </c>
      <c r="AO398" s="60">
        <v>-64000</v>
      </c>
      <c r="AP398" s="60"/>
      <c r="AQ398" s="60"/>
      <c r="AR398" s="60">
        <f t="shared" si="1216"/>
        <v>338200</v>
      </c>
      <c r="AS398" s="60">
        <f t="shared" si="1217"/>
        <v>422200</v>
      </c>
      <c r="AT398" s="60">
        <f t="shared" si="1218"/>
        <v>422200</v>
      </c>
      <c r="AU398" s="60"/>
      <c r="AV398" s="60"/>
      <c r="AW398" s="60"/>
      <c r="AX398" s="60">
        <f t="shared" si="1220"/>
        <v>338200</v>
      </c>
      <c r="AY398" s="60">
        <f t="shared" si="1221"/>
        <v>422200</v>
      </c>
      <c r="AZ398" s="60">
        <f t="shared" si="1222"/>
        <v>422200</v>
      </c>
    </row>
    <row r="399" spans="1:52">
      <c r="A399" s="261"/>
      <c r="B399" s="56" t="s">
        <v>35</v>
      </c>
      <c r="C399" s="5" t="s">
        <v>15</v>
      </c>
      <c r="D399" s="5" t="s">
        <v>21</v>
      </c>
      <c r="E399" s="5" t="s">
        <v>100</v>
      </c>
      <c r="F399" s="5" t="s">
        <v>115</v>
      </c>
      <c r="G399" s="55" t="s">
        <v>36</v>
      </c>
      <c r="H399" s="60">
        <f>H400</f>
        <v>85500</v>
      </c>
      <c r="I399" s="60">
        <f t="shared" ref="I399:M399" si="1299">I400</f>
        <v>85500</v>
      </c>
      <c r="J399" s="60">
        <f t="shared" si="1299"/>
        <v>85500</v>
      </c>
      <c r="K399" s="60">
        <f t="shared" si="1299"/>
        <v>0</v>
      </c>
      <c r="L399" s="60">
        <f t="shared" si="1299"/>
        <v>0</v>
      </c>
      <c r="M399" s="60">
        <f t="shared" si="1299"/>
        <v>0</v>
      </c>
      <c r="N399" s="60">
        <f t="shared" si="1296"/>
        <v>85500</v>
      </c>
      <c r="O399" s="60">
        <f t="shared" si="1297"/>
        <v>85500</v>
      </c>
      <c r="P399" s="60">
        <f t="shared" si="1298"/>
        <v>85500</v>
      </c>
      <c r="Q399" s="60">
        <f t="shared" ref="Q399:S399" si="1300">Q400</f>
        <v>0</v>
      </c>
      <c r="R399" s="60">
        <f t="shared" si="1300"/>
        <v>0</v>
      </c>
      <c r="S399" s="60">
        <f t="shared" si="1300"/>
        <v>0</v>
      </c>
      <c r="T399" s="60">
        <f t="shared" si="1273"/>
        <v>85500</v>
      </c>
      <c r="U399" s="60">
        <f t="shared" si="1274"/>
        <v>85500</v>
      </c>
      <c r="V399" s="60">
        <f t="shared" si="1275"/>
        <v>85500</v>
      </c>
      <c r="W399" s="60">
        <f t="shared" ref="W399:Y399" si="1301">W400</f>
        <v>0</v>
      </c>
      <c r="X399" s="60">
        <f t="shared" si="1301"/>
        <v>0</v>
      </c>
      <c r="Y399" s="60">
        <f t="shared" si="1301"/>
        <v>0</v>
      </c>
      <c r="Z399" s="60">
        <f t="shared" si="1204"/>
        <v>85500</v>
      </c>
      <c r="AA399" s="60">
        <f t="shared" si="1205"/>
        <v>85500</v>
      </c>
      <c r="AB399" s="60">
        <f t="shared" si="1206"/>
        <v>85500</v>
      </c>
      <c r="AC399" s="60">
        <f t="shared" ref="AC399:AE399" si="1302">AC400</f>
        <v>0</v>
      </c>
      <c r="AD399" s="60">
        <f t="shared" si="1302"/>
        <v>0</v>
      </c>
      <c r="AE399" s="60">
        <f t="shared" si="1302"/>
        <v>0</v>
      </c>
      <c r="AF399" s="60">
        <f t="shared" si="1208"/>
        <v>85500</v>
      </c>
      <c r="AG399" s="60">
        <f t="shared" si="1209"/>
        <v>85500</v>
      </c>
      <c r="AH399" s="60">
        <f t="shared" si="1210"/>
        <v>85500</v>
      </c>
      <c r="AI399" s="60">
        <f t="shared" ref="AI399:AK399" si="1303">AI400</f>
        <v>20000</v>
      </c>
      <c r="AJ399" s="60">
        <f t="shared" si="1303"/>
        <v>0</v>
      </c>
      <c r="AK399" s="60">
        <f t="shared" si="1303"/>
        <v>0</v>
      </c>
      <c r="AL399" s="60">
        <f t="shared" si="1212"/>
        <v>105500</v>
      </c>
      <c r="AM399" s="60">
        <f t="shared" si="1213"/>
        <v>85500</v>
      </c>
      <c r="AN399" s="60">
        <f t="shared" si="1214"/>
        <v>85500</v>
      </c>
      <c r="AO399" s="60">
        <f t="shared" ref="AO399:AQ399" si="1304">AO400</f>
        <v>64000</v>
      </c>
      <c r="AP399" s="60">
        <f t="shared" si="1304"/>
        <v>0</v>
      </c>
      <c r="AQ399" s="60">
        <f t="shared" si="1304"/>
        <v>0</v>
      </c>
      <c r="AR399" s="60">
        <f t="shared" si="1216"/>
        <v>169500</v>
      </c>
      <c r="AS399" s="60">
        <f t="shared" si="1217"/>
        <v>85500</v>
      </c>
      <c r="AT399" s="60">
        <f t="shared" si="1218"/>
        <v>85500</v>
      </c>
      <c r="AU399" s="60">
        <f t="shared" ref="AU399:AW399" si="1305">AU400</f>
        <v>0</v>
      </c>
      <c r="AV399" s="60">
        <f t="shared" si="1305"/>
        <v>0</v>
      </c>
      <c r="AW399" s="60">
        <f t="shared" si="1305"/>
        <v>0</v>
      </c>
      <c r="AX399" s="60">
        <f t="shared" si="1220"/>
        <v>169500</v>
      </c>
      <c r="AY399" s="60">
        <f t="shared" si="1221"/>
        <v>85500</v>
      </c>
      <c r="AZ399" s="60">
        <f t="shared" si="1222"/>
        <v>85500</v>
      </c>
    </row>
    <row r="400" spans="1:52">
      <c r="A400" s="261"/>
      <c r="B400" s="56" t="s">
        <v>161</v>
      </c>
      <c r="C400" s="5" t="s">
        <v>15</v>
      </c>
      <c r="D400" s="5" t="s">
        <v>21</v>
      </c>
      <c r="E400" s="5" t="s">
        <v>100</v>
      </c>
      <c r="F400" s="5" t="s">
        <v>115</v>
      </c>
      <c r="G400" s="55" t="s">
        <v>162</v>
      </c>
      <c r="H400" s="60">
        <v>85500</v>
      </c>
      <c r="I400" s="60">
        <v>85500</v>
      </c>
      <c r="J400" s="60">
        <v>85500</v>
      </c>
      <c r="K400" s="60"/>
      <c r="L400" s="60"/>
      <c r="M400" s="60"/>
      <c r="N400" s="60">
        <f t="shared" si="1296"/>
        <v>85500</v>
      </c>
      <c r="O400" s="60">
        <f t="shared" si="1297"/>
        <v>85500</v>
      </c>
      <c r="P400" s="60">
        <f t="shared" si="1298"/>
        <v>85500</v>
      </c>
      <c r="Q400" s="60"/>
      <c r="R400" s="60"/>
      <c r="S400" s="60"/>
      <c r="T400" s="60">
        <f t="shared" si="1273"/>
        <v>85500</v>
      </c>
      <c r="U400" s="60">
        <f t="shared" si="1274"/>
        <v>85500</v>
      </c>
      <c r="V400" s="60">
        <f t="shared" si="1275"/>
        <v>85500</v>
      </c>
      <c r="W400" s="60"/>
      <c r="X400" s="60"/>
      <c r="Y400" s="60"/>
      <c r="Z400" s="60">
        <f t="shared" si="1204"/>
        <v>85500</v>
      </c>
      <c r="AA400" s="60">
        <f t="shared" si="1205"/>
        <v>85500</v>
      </c>
      <c r="AB400" s="60">
        <f t="shared" si="1206"/>
        <v>85500</v>
      </c>
      <c r="AC400" s="60"/>
      <c r="AD400" s="60"/>
      <c r="AE400" s="60"/>
      <c r="AF400" s="60">
        <f t="shared" si="1208"/>
        <v>85500</v>
      </c>
      <c r="AG400" s="60">
        <f t="shared" si="1209"/>
        <v>85500</v>
      </c>
      <c r="AH400" s="60">
        <f t="shared" si="1210"/>
        <v>85500</v>
      </c>
      <c r="AI400" s="60">
        <v>20000</v>
      </c>
      <c r="AJ400" s="60"/>
      <c r="AK400" s="60"/>
      <c r="AL400" s="60">
        <f t="shared" si="1212"/>
        <v>105500</v>
      </c>
      <c r="AM400" s="60">
        <f t="shared" si="1213"/>
        <v>85500</v>
      </c>
      <c r="AN400" s="60">
        <f t="shared" si="1214"/>
        <v>85500</v>
      </c>
      <c r="AO400" s="60">
        <v>64000</v>
      </c>
      <c r="AP400" s="60"/>
      <c r="AQ400" s="60"/>
      <c r="AR400" s="60">
        <f t="shared" si="1216"/>
        <v>169500</v>
      </c>
      <c r="AS400" s="60">
        <f t="shared" si="1217"/>
        <v>85500</v>
      </c>
      <c r="AT400" s="60">
        <f t="shared" si="1218"/>
        <v>85500</v>
      </c>
      <c r="AU400" s="60"/>
      <c r="AV400" s="60"/>
      <c r="AW400" s="60"/>
      <c r="AX400" s="60">
        <f t="shared" si="1220"/>
        <v>169500</v>
      </c>
      <c r="AY400" s="60">
        <f t="shared" si="1221"/>
        <v>85500</v>
      </c>
      <c r="AZ400" s="60">
        <f t="shared" si="1222"/>
        <v>85500</v>
      </c>
    </row>
    <row r="401" spans="1:52">
      <c r="A401" s="261"/>
      <c r="B401" s="56" t="s">
        <v>236</v>
      </c>
      <c r="C401" s="5" t="s">
        <v>15</v>
      </c>
      <c r="D401" s="5" t="s">
        <v>21</v>
      </c>
      <c r="E401" s="5" t="s">
        <v>100</v>
      </c>
      <c r="F401" s="5" t="s">
        <v>116</v>
      </c>
      <c r="G401" s="17"/>
      <c r="H401" s="57">
        <f>H402+H404</f>
        <v>264700</v>
      </c>
      <c r="I401" s="57">
        <f t="shared" ref="I401:J401" si="1306">I402+I404</f>
        <v>264700</v>
      </c>
      <c r="J401" s="57">
        <f t="shared" si="1306"/>
        <v>264700</v>
      </c>
      <c r="K401" s="57">
        <f t="shared" ref="K401:M401" si="1307">K402+K404</f>
        <v>0</v>
      </c>
      <c r="L401" s="57">
        <f t="shared" si="1307"/>
        <v>0</v>
      </c>
      <c r="M401" s="57">
        <f t="shared" si="1307"/>
        <v>0</v>
      </c>
      <c r="N401" s="57">
        <f t="shared" si="1296"/>
        <v>264700</v>
      </c>
      <c r="O401" s="57">
        <f t="shared" si="1297"/>
        <v>264700</v>
      </c>
      <c r="P401" s="57">
        <f t="shared" si="1298"/>
        <v>264700</v>
      </c>
      <c r="Q401" s="57">
        <f t="shared" ref="Q401:S401" si="1308">Q402+Q404</f>
        <v>0</v>
      </c>
      <c r="R401" s="57">
        <f t="shared" si="1308"/>
        <v>0</v>
      </c>
      <c r="S401" s="57">
        <f t="shared" si="1308"/>
        <v>0</v>
      </c>
      <c r="T401" s="57">
        <f t="shared" si="1273"/>
        <v>264700</v>
      </c>
      <c r="U401" s="57">
        <f t="shared" si="1274"/>
        <v>264700</v>
      </c>
      <c r="V401" s="57">
        <f t="shared" si="1275"/>
        <v>264700</v>
      </c>
      <c r="W401" s="57">
        <f t="shared" ref="W401:Y401" si="1309">W402+W404</f>
        <v>0</v>
      </c>
      <c r="X401" s="57">
        <f t="shared" si="1309"/>
        <v>0</v>
      </c>
      <c r="Y401" s="57">
        <f t="shared" si="1309"/>
        <v>0</v>
      </c>
      <c r="Z401" s="57">
        <f t="shared" si="1204"/>
        <v>264700</v>
      </c>
      <c r="AA401" s="57">
        <f t="shared" si="1205"/>
        <v>264700</v>
      </c>
      <c r="AB401" s="57">
        <f t="shared" si="1206"/>
        <v>264700</v>
      </c>
      <c r="AC401" s="57">
        <f t="shared" ref="AC401:AE401" si="1310">AC402+AC404</f>
        <v>0</v>
      </c>
      <c r="AD401" s="57">
        <f t="shared" si="1310"/>
        <v>0</v>
      </c>
      <c r="AE401" s="57">
        <f t="shared" si="1310"/>
        <v>0</v>
      </c>
      <c r="AF401" s="57">
        <f t="shared" si="1208"/>
        <v>264700</v>
      </c>
      <c r="AG401" s="57">
        <f t="shared" si="1209"/>
        <v>264700</v>
      </c>
      <c r="AH401" s="57">
        <f t="shared" si="1210"/>
        <v>264700</v>
      </c>
      <c r="AI401" s="57">
        <f t="shared" ref="AI401:AK401" si="1311">AI402+AI404</f>
        <v>0</v>
      </c>
      <c r="AJ401" s="57">
        <f t="shared" si="1311"/>
        <v>0</v>
      </c>
      <c r="AK401" s="57">
        <f t="shared" si="1311"/>
        <v>0</v>
      </c>
      <c r="AL401" s="57">
        <f t="shared" si="1212"/>
        <v>264700</v>
      </c>
      <c r="AM401" s="57">
        <f t="shared" si="1213"/>
        <v>264700</v>
      </c>
      <c r="AN401" s="57">
        <f t="shared" si="1214"/>
        <v>264700</v>
      </c>
      <c r="AO401" s="57">
        <f t="shared" ref="AO401:AQ401" si="1312">AO402+AO404</f>
        <v>0</v>
      </c>
      <c r="AP401" s="57">
        <f t="shared" si="1312"/>
        <v>0</v>
      </c>
      <c r="AQ401" s="57">
        <f t="shared" si="1312"/>
        <v>0</v>
      </c>
      <c r="AR401" s="57">
        <f t="shared" si="1216"/>
        <v>264700</v>
      </c>
      <c r="AS401" s="57">
        <f t="shared" si="1217"/>
        <v>264700</v>
      </c>
      <c r="AT401" s="57">
        <f t="shared" si="1218"/>
        <v>264700</v>
      </c>
      <c r="AU401" s="57">
        <f t="shared" ref="AU401:AW401" si="1313">AU402+AU404</f>
        <v>0</v>
      </c>
      <c r="AV401" s="57">
        <f t="shared" si="1313"/>
        <v>0</v>
      </c>
      <c r="AW401" s="57">
        <f t="shared" si="1313"/>
        <v>0</v>
      </c>
      <c r="AX401" s="57">
        <f t="shared" si="1220"/>
        <v>264700</v>
      </c>
      <c r="AY401" s="57">
        <f t="shared" si="1221"/>
        <v>264700</v>
      </c>
      <c r="AZ401" s="57">
        <f t="shared" si="1222"/>
        <v>264700</v>
      </c>
    </row>
    <row r="402" spans="1:52" ht="26.4">
      <c r="A402" s="261"/>
      <c r="B402" s="56" t="s">
        <v>186</v>
      </c>
      <c r="C402" s="5" t="s">
        <v>15</v>
      </c>
      <c r="D402" s="5" t="s">
        <v>21</v>
      </c>
      <c r="E402" s="5" t="s">
        <v>100</v>
      </c>
      <c r="F402" s="5" t="s">
        <v>116</v>
      </c>
      <c r="G402" s="17" t="s">
        <v>32</v>
      </c>
      <c r="H402" s="57">
        <f>H403</f>
        <v>190700</v>
      </c>
      <c r="I402" s="57">
        <f t="shared" ref="I402:M402" si="1314">I403</f>
        <v>190700</v>
      </c>
      <c r="J402" s="57">
        <f t="shared" si="1314"/>
        <v>190700</v>
      </c>
      <c r="K402" s="57">
        <f t="shared" si="1314"/>
        <v>0</v>
      </c>
      <c r="L402" s="57">
        <f t="shared" si="1314"/>
        <v>0</v>
      </c>
      <c r="M402" s="57">
        <f t="shared" si="1314"/>
        <v>0</v>
      </c>
      <c r="N402" s="57">
        <f t="shared" si="1296"/>
        <v>190700</v>
      </c>
      <c r="O402" s="57">
        <f t="shared" si="1297"/>
        <v>190700</v>
      </c>
      <c r="P402" s="57">
        <f t="shared" si="1298"/>
        <v>190700</v>
      </c>
      <c r="Q402" s="57">
        <f t="shared" ref="Q402:S402" si="1315">Q403</f>
        <v>0</v>
      </c>
      <c r="R402" s="57">
        <f t="shared" si="1315"/>
        <v>0</v>
      </c>
      <c r="S402" s="57">
        <f t="shared" si="1315"/>
        <v>0</v>
      </c>
      <c r="T402" s="57">
        <f t="shared" si="1273"/>
        <v>190700</v>
      </c>
      <c r="U402" s="57">
        <f t="shared" si="1274"/>
        <v>190700</v>
      </c>
      <c r="V402" s="57">
        <f t="shared" si="1275"/>
        <v>190700</v>
      </c>
      <c r="W402" s="57">
        <f t="shared" ref="W402:Y402" si="1316">W403</f>
        <v>0</v>
      </c>
      <c r="X402" s="57">
        <f t="shared" si="1316"/>
        <v>0</v>
      </c>
      <c r="Y402" s="57">
        <f t="shared" si="1316"/>
        <v>0</v>
      </c>
      <c r="Z402" s="57">
        <f t="shared" si="1204"/>
        <v>190700</v>
      </c>
      <c r="AA402" s="57">
        <f t="shared" si="1205"/>
        <v>190700</v>
      </c>
      <c r="AB402" s="57">
        <f t="shared" si="1206"/>
        <v>190700</v>
      </c>
      <c r="AC402" s="57">
        <f t="shared" ref="AC402:AE402" si="1317">AC403</f>
        <v>0</v>
      </c>
      <c r="AD402" s="57">
        <f t="shared" si="1317"/>
        <v>0</v>
      </c>
      <c r="AE402" s="57">
        <f t="shared" si="1317"/>
        <v>0</v>
      </c>
      <c r="AF402" s="57">
        <f t="shared" si="1208"/>
        <v>190700</v>
      </c>
      <c r="AG402" s="57">
        <f t="shared" si="1209"/>
        <v>190700</v>
      </c>
      <c r="AH402" s="57">
        <f t="shared" si="1210"/>
        <v>190700</v>
      </c>
      <c r="AI402" s="57">
        <f t="shared" ref="AI402:AK402" si="1318">AI403</f>
        <v>0</v>
      </c>
      <c r="AJ402" s="57">
        <f t="shared" si="1318"/>
        <v>0</v>
      </c>
      <c r="AK402" s="57">
        <f t="shared" si="1318"/>
        <v>0</v>
      </c>
      <c r="AL402" s="57">
        <f t="shared" si="1212"/>
        <v>190700</v>
      </c>
      <c r="AM402" s="57">
        <f t="shared" si="1213"/>
        <v>190700</v>
      </c>
      <c r="AN402" s="57">
        <f t="shared" si="1214"/>
        <v>190700</v>
      </c>
      <c r="AO402" s="57">
        <f t="shared" ref="AO402:AQ402" si="1319">AO403</f>
        <v>0</v>
      </c>
      <c r="AP402" s="57">
        <f t="shared" si="1319"/>
        <v>0</v>
      </c>
      <c r="AQ402" s="57">
        <f t="shared" si="1319"/>
        <v>0</v>
      </c>
      <c r="AR402" s="57">
        <f t="shared" si="1216"/>
        <v>190700</v>
      </c>
      <c r="AS402" s="57">
        <f t="shared" si="1217"/>
        <v>190700</v>
      </c>
      <c r="AT402" s="57">
        <f t="shared" si="1218"/>
        <v>190700</v>
      </c>
      <c r="AU402" s="57">
        <f t="shared" ref="AU402:AW402" si="1320">AU403</f>
        <v>0</v>
      </c>
      <c r="AV402" s="57">
        <f t="shared" si="1320"/>
        <v>0</v>
      </c>
      <c r="AW402" s="57">
        <f t="shared" si="1320"/>
        <v>0</v>
      </c>
      <c r="AX402" s="57">
        <f t="shared" si="1220"/>
        <v>190700</v>
      </c>
      <c r="AY402" s="57">
        <f t="shared" si="1221"/>
        <v>190700</v>
      </c>
      <c r="AZ402" s="57">
        <f t="shared" si="1222"/>
        <v>190700</v>
      </c>
    </row>
    <row r="403" spans="1:52" ht="26.4">
      <c r="A403" s="261"/>
      <c r="B403" s="28" t="s">
        <v>34</v>
      </c>
      <c r="C403" s="5" t="s">
        <v>15</v>
      </c>
      <c r="D403" s="5" t="s">
        <v>21</v>
      </c>
      <c r="E403" s="5" t="s">
        <v>100</v>
      </c>
      <c r="F403" s="5" t="s">
        <v>116</v>
      </c>
      <c r="G403" s="17" t="s">
        <v>33</v>
      </c>
      <c r="H403" s="60">
        <v>190700</v>
      </c>
      <c r="I403" s="60">
        <v>190700</v>
      </c>
      <c r="J403" s="60">
        <v>190700</v>
      </c>
      <c r="K403" s="60"/>
      <c r="L403" s="60"/>
      <c r="M403" s="60"/>
      <c r="N403" s="60">
        <f t="shared" si="1296"/>
        <v>190700</v>
      </c>
      <c r="O403" s="60">
        <f t="shared" si="1297"/>
        <v>190700</v>
      </c>
      <c r="P403" s="60">
        <f t="shared" si="1298"/>
        <v>190700</v>
      </c>
      <c r="Q403" s="60"/>
      <c r="R403" s="60"/>
      <c r="S403" s="60"/>
      <c r="T403" s="60">
        <f t="shared" si="1273"/>
        <v>190700</v>
      </c>
      <c r="U403" s="60">
        <f t="shared" si="1274"/>
        <v>190700</v>
      </c>
      <c r="V403" s="60">
        <f t="shared" si="1275"/>
        <v>190700</v>
      </c>
      <c r="W403" s="60"/>
      <c r="X403" s="60"/>
      <c r="Y403" s="60"/>
      <c r="Z403" s="60">
        <f t="shared" si="1204"/>
        <v>190700</v>
      </c>
      <c r="AA403" s="60">
        <f t="shared" si="1205"/>
        <v>190700</v>
      </c>
      <c r="AB403" s="60">
        <f t="shared" si="1206"/>
        <v>190700</v>
      </c>
      <c r="AC403" s="60"/>
      <c r="AD403" s="60"/>
      <c r="AE403" s="60"/>
      <c r="AF403" s="60">
        <f t="shared" si="1208"/>
        <v>190700</v>
      </c>
      <c r="AG403" s="60">
        <f t="shared" si="1209"/>
        <v>190700</v>
      </c>
      <c r="AH403" s="60">
        <f t="shared" si="1210"/>
        <v>190700</v>
      </c>
      <c r="AI403" s="60"/>
      <c r="AJ403" s="60"/>
      <c r="AK403" s="60"/>
      <c r="AL403" s="60">
        <f t="shared" si="1212"/>
        <v>190700</v>
      </c>
      <c r="AM403" s="60">
        <f t="shared" si="1213"/>
        <v>190700</v>
      </c>
      <c r="AN403" s="60">
        <f t="shared" si="1214"/>
        <v>190700</v>
      </c>
      <c r="AO403" s="60"/>
      <c r="AP403" s="60"/>
      <c r="AQ403" s="60"/>
      <c r="AR403" s="60">
        <f t="shared" si="1216"/>
        <v>190700</v>
      </c>
      <c r="AS403" s="60">
        <f t="shared" si="1217"/>
        <v>190700</v>
      </c>
      <c r="AT403" s="60">
        <f t="shared" si="1218"/>
        <v>190700</v>
      </c>
      <c r="AU403" s="60"/>
      <c r="AV403" s="60"/>
      <c r="AW403" s="60"/>
      <c r="AX403" s="60">
        <f t="shared" si="1220"/>
        <v>190700</v>
      </c>
      <c r="AY403" s="60">
        <f t="shared" si="1221"/>
        <v>190700</v>
      </c>
      <c r="AZ403" s="60">
        <f t="shared" si="1222"/>
        <v>190700</v>
      </c>
    </row>
    <row r="404" spans="1:52">
      <c r="A404" s="261"/>
      <c r="B404" s="82" t="s">
        <v>35</v>
      </c>
      <c r="C404" s="5" t="s">
        <v>15</v>
      </c>
      <c r="D404" s="5" t="s">
        <v>21</v>
      </c>
      <c r="E404" s="5" t="s">
        <v>100</v>
      </c>
      <c r="F404" s="5" t="s">
        <v>116</v>
      </c>
      <c r="G404" s="55" t="s">
        <v>36</v>
      </c>
      <c r="H404" s="60">
        <f>H405</f>
        <v>74000</v>
      </c>
      <c r="I404" s="60">
        <f t="shared" ref="I404:M404" si="1321">I405</f>
        <v>74000</v>
      </c>
      <c r="J404" s="60">
        <f t="shared" si="1321"/>
        <v>74000</v>
      </c>
      <c r="K404" s="60">
        <f t="shared" si="1321"/>
        <v>0</v>
      </c>
      <c r="L404" s="60">
        <f t="shared" si="1321"/>
        <v>0</v>
      </c>
      <c r="M404" s="60">
        <f t="shared" si="1321"/>
        <v>0</v>
      </c>
      <c r="N404" s="60">
        <f t="shared" si="1296"/>
        <v>74000</v>
      </c>
      <c r="O404" s="60">
        <f t="shared" si="1297"/>
        <v>74000</v>
      </c>
      <c r="P404" s="60">
        <f t="shared" si="1298"/>
        <v>74000</v>
      </c>
      <c r="Q404" s="60">
        <f t="shared" ref="Q404:S404" si="1322">Q405</f>
        <v>0</v>
      </c>
      <c r="R404" s="60">
        <f t="shared" si="1322"/>
        <v>0</v>
      </c>
      <c r="S404" s="60">
        <f t="shared" si="1322"/>
        <v>0</v>
      </c>
      <c r="T404" s="60">
        <f t="shared" si="1273"/>
        <v>74000</v>
      </c>
      <c r="U404" s="60">
        <f t="shared" si="1274"/>
        <v>74000</v>
      </c>
      <c r="V404" s="60">
        <f t="shared" si="1275"/>
        <v>74000</v>
      </c>
      <c r="W404" s="60">
        <f t="shared" ref="W404:Y404" si="1323">W405</f>
        <v>0</v>
      </c>
      <c r="X404" s="60">
        <f t="shared" si="1323"/>
        <v>0</v>
      </c>
      <c r="Y404" s="60">
        <f t="shared" si="1323"/>
        <v>0</v>
      </c>
      <c r="Z404" s="60">
        <f t="shared" si="1204"/>
        <v>74000</v>
      </c>
      <c r="AA404" s="60">
        <f t="shared" si="1205"/>
        <v>74000</v>
      </c>
      <c r="AB404" s="60">
        <f t="shared" si="1206"/>
        <v>74000</v>
      </c>
      <c r="AC404" s="60">
        <f t="shared" ref="AC404:AE404" si="1324">AC405</f>
        <v>0</v>
      </c>
      <c r="AD404" s="60">
        <f t="shared" si="1324"/>
        <v>0</v>
      </c>
      <c r="AE404" s="60">
        <f t="shared" si="1324"/>
        <v>0</v>
      </c>
      <c r="AF404" s="60">
        <f t="shared" si="1208"/>
        <v>74000</v>
      </c>
      <c r="AG404" s="60">
        <f t="shared" si="1209"/>
        <v>74000</v>
      </c>
      <c r="AH404" s="60">
        <f t="shared" si="1210"/>
        <v>74000</v>
      </c>
      <c r="AI404" s="60">
        <f t="shared" ref="AI404:AK404" si="1325">AI405</f>
        <v>0</v>
      </c>
      <c r="AJ404" s="60">
        <f t="shared" si="1325"/>
        <v>0</v>
      </c>
      <c r="AK404" s="60">
        <f t="shared" si="1325"/>
        <v>0</v>
      </c>
      <c r="AL404" s="60">
        <f t="shared" si="1212"/>
        <v>74000</v>
      </c>
      <c r="AM404" s="60">
        <f t="shared" si="1213"/>
        <v>74000</v>
      </c>
      <c r="AN404" s="60">
        <f t="shared" si="1214"/>
        <v>74000</v>
      </c>
      <c r="AO404" s="60">
        <f t="shared" ref="AO404:AQ404" si="1326">AO405</f>
        <v>0</v>
      </c>
      <c r="AP404" s="60">
        <f t="shared" si="1326"/>
        <v>0</v>
      </c>
      <c r="AQ404" s="60">
        <f t="shared" si="1326"/>
        <v>0</v>
      </c>
      <c r="AR404" s="60">
        <f t="shared" si="1216"/>
        <v>74000</v>
      </c>
      <c r="AS404" s="60">
        <f t="shared" si="1217"/>
        <v>74000</v>
      </c>
      <c r="AT404" s="60">
        <f t="shared" si="1218"/>
        <v>74000</v>
      </c>
      <c r="AU404" s="60">
        <f t="shared" ref="AU404:AW404" si="1327">AU405</f>
        <v>0</v>
      </c>
      <c r="AV404" s="60">
        <f t="shared" si="1327"/>
        <v>0</v>
      </c>
      <c r="AW404" s="60">
        <f t="shared" si="1327"/>
        <v>0</v>
      </c>
      <c r="AX404" s="60">
        <f t="shared" si="1220"/>
        <v>74000</v>
      </c>
      <c r="AY404" s="60">
        <f t="shared" si="1221"/>
        <v>74000</v>
      </c>
      <c r="AZ404" s="60">
        <f t="shared" si="1222"/>
        <v>74000</v>
      </c>
    </row>
    <row r="405" spans="1:52">
      <c r="A405" s="261"/>
      <c r="B405" s="82" t="s">
        <v>161</v>
      </c>
      <c r="C405" s="5" t="s">
        <v>15</v>
      </c>
      <c r="D405" s="5" t="s">
        <v>21</v>
      </c>
      <c r="E405" s="5" t="s">
        <v>100</v>
      </c>
      <c r="F405" s="5" t="s">
        <v>116</v>
      </c>
      <c r="G405" s="55" t="s">
        <v>162</v>
      </c>
      <c r="H405" s="60">
        <v>74000</v>
      </c>
      <c r="I405" s="60">
        <v>74000</v>
      </c>
      <c r="J405" s="60">
        <v>74000</v>
      </c>
      <c r="K405" s="60"/>
      <c r="L405" s="60"/>
      <c r="M405" s="60"/>
      <c r="N405" s="60">
        <f t="shared" si="1296"/>
        <v>74000</v>
      </c>
      <c r="O405" s="60">
        <f t="shared" si="1297"/>
        <v>74000</v>
      </c>
      <c r="P405" s="60">
        <f t="shared" si="1298"/>
        <v>74000</v>
      </c>
      <c r="Q405" s="60"/>
      <c r="R405" s="60"/>
      <c r="S405" s="60"/>
      <c r="T405" s="60">
        <f t="shared" si="1273"/>
        <v>74000</v>
      </c>
      <c r="U405" s="60">
        <f t="shared" si="1274"/>
        <v>74000</v>
      </c>
      <c r="V405" s="60">
        <f t="shared" si="1275"/>
        <v>74000</v>
      </c>
      <c r="W405" s="60"/>
      <c r="X405" s="60"/>
      <c r="Y405" s="60"/>
      <c r="Z405" s="60">
        <f t="shared" si="1204"/>
        <v>74000</v>
      </c>
      <c r="AA405" s="60">
        <f t="shared" si="1205"/>
        <v>74000</v>
      </c>
      <c r="AB405" s="60">
        <f t="shared" si="1206"/>
        <v>74000</v>
      </c>
      <c r="AC405" s="60"/>
      <c r="AD405" s="60"/>
      <c r="AE405" s="60"/>
      <c r="AF405" s="60">
        <f t="shared" si="1208"/>
        <v>74000</v>
      </c>
      <c r="AG405" s="60">
        <f t="shared" si="1209"/>
        <v>74000</v>
      </c>
      <c r="AH405" s="60">
        <f t="shared" si="1210"/>
        <v>74000</v>
      </c>
      <c r="AI405" s="60"/>
      <c r="AJ405" s="60"/>
      <c r="AK405" s="60"/>
      <c r="AL405" s="60">
        <f t="shared" si="1212"/>
        <v>74000</v>
      </c>
      <c r="AM405" s="60">
        <f t="shared" si="1213"/>
        <v>74000</v>
      </c>
      <c r="AN405" s="60">
        <f t="shared" si="1214"/>
        <v>74000</v>
      </c>
      <c r="AO405" s="60"/>
      <c r="AP405" s="60"/>
      <c r="AQ405" s="60"/>
      <c r="AR405" s="60">
        <f t="shared" si="1216"/>
        <v>74000</v>
      </c>
      <c r="AS405" s="60">
        <f t="shared" si="1217"/>
        <v>74000</v>
      </c>
      <c r="AT405" s="60">
        <f t="shared" si="1218"/>
        <v>74000</v>
      </c>
      <c r="AU405" s="60"/>
      <c r="AV405" s="60"/>
      <c r="AW405" s="60"/>
      <c r="AX405" s="60">
        <f t="shared" si="1220"/>
        <v>74000</v>
      </c>
      <c r="AY405" s="60">
        <f t="shared" si="1221"/>
        <v>74000</v>
      </c>
      <c r="AZ405" s="60">
        <f t="shared" si="1222"/>
        <v>74000</v>
      </c>
    </row>
    <row r="406" spans="1:52">
      <c r="A406" s="261"/>
      <c r="B406" s="82" t="s">
        <v>170</v>
      </c>
      <c r="C406" s="5" t="s">
        <v>15</v>
      </c>
      <c r="D406" s="5" t="s">
        <v>21</v>
      </c>
      <c r="E406" s="5" t="s">
        <v>100</v>
      </c>
      <c r="F406" s="5" t="s">
        <v>169</v>
      </c>
      <c r="G406" s="208"/>
      <c r="H406" s="60"/>
      <c r="I406" s="60"/>
      <c r="J406" s="60"/>
      <c r="K406" s="60"/>
      <c r="L406" s="60"/>
      <c r="M406" s="60"/>
      <c r="N406" s="60"/>
      <c r="O406" s="60"/>
      <c r="P406" s="60"/>
      <c r="Q406" s="60">
        <f>Q407+Q409</f>
        <v>320000</v>
      </c>
      <c r="R406" s="60">
        <f t="shared" ref="R406:S406" si="1328">R407+R409</f>
        <v>0</v>
      </c>
      <c r="S406" s="60">
        <f t="shared" si="1328"/>
        <v>0</v>
      </c>
      <c r="T406" s="60">
        <f t="shared" ref="T406:T410" si="1329">N406+Q406</f>
        <v>320000</v>
      </c>
      <c r="U406" s="60">
        <f t="shared" ref="U406:U410" si="1330">O406+R406</f>
        <v>0</v>
      </c>
      <c r="V406" s="60">
        <f t="shared" ref="V406:V410" si="1331">P406+S406</f>
        <v>0</v>
      </c>
      <c r="W406" s="60">
        <f>W407+W409</f>
        <v>0</v>
      </c>
      <c r="X406" s="60">
        <f t="shared" ref="X406:Y406" si="1332">X407+X409</f>
        <v>0</v>
      </c>
      <c r="Y406" s="60">
        <f t="shared" si="1332"/>
        <v>0</v>
      </c>
      <c r="Z406" s="60">
        <f t="shared" si="1204"/>
        <v>320000</v>
      </c>
      <c r="AA406" s="60">
        <f t="shared" si="1205"/>
        <v>0</v>
      </c>
      <c r="AB406" s="60">
        <f t="shared" si="1206"/>
        <v>0</v>
      </c>
      <c r="AC406" s="60">
        <f>AC407+AC409</f>
        <v>0</v>
      </c>
      <c r="AD406" s="60">
        <f t="shared" ref="AD406:AE406" si="1333">AD407+AD409</f>
        <v>0</v>
      </c>
      <c r="AE406" s="60">
        <f t="shared" si="1333"/>
        <v>0</v>
      </c>
      <c r="AF406" s="60">
        <f t="shared" si="1208"/>
        <v>320000</v>
      </c>
      <c r="AG406" s="60">
        <f t="shared" si="1209"/>
        <v>0</v>
      </c>
      <c r="AH406" s="60">
        <f t="shared" si="1210"/>
        <v>0</v>
      </c>
      <c r="AI406" s="60">
        <f>AI407+AI409</f>
        <v>0</v>
      </c>
      <c r="AJ406" s="60">
        <f t="shared" ref="AJ406:AK406" si="1334">AJ407+AJ409</f>
        <v>0</v>
      </c>
      <c r="AK406" s="60">
        <f t="shared" si="1334"/>
        <v>0</v>
      </c>
      <c r="AL406" s="60">
        <f t="shared" si="1212"/>
        <v>320000</v>
      </c>
      <c r="AM406" s="60">
        <f t="shared" si="1213"/>
        <v>0</v>
      </c>
      <c r="AN406" s="60">
        <f t="shared" si="1214"/>
        <v>0</v>
      </c>
      <c r="AO406" s="60">
        <f>AO407+AO409</f>
        <v>0</v>
      </c>
      <c r="AP406" s="60">
        <f t="shared" ref="AP406:AQ406" si="1335">AP407+AP409</f>
        <v>0</v>
      </c>
      <c r="AQ406" s="60">
        <f t="shared" si="1335"/>
        <v>0</v>
      </c>
      <c r="AR406" s="60">
        <f t="shared" si="1216"/>
        <v>320000</v>
      </c>
      <c r="AS406" s="60">
        <f t="shared" si="1217"/>
        <v>0</v>
      </c>
      <c r="AT406" s="60">
        <f t="shared" si="1218"/>
        <v>0</v>
      </c>
      <c r="AU406" s="60">
        <f>AU407+AU409</f>
        <v>0</v>
      </c>
      <c r="AV406" s="60">
        <f t="shared" ref="AV406:AW406" si="1336">AV407+AV409</f>
        <v>0</v>
      </c>
      <c r="AW406" s="60">
        <f t="shared" si="1336"/>
        <v>0</v>
      </c>
      <c r="AX406" s="60">
        <f t="shared" si="1220"/>
        <v>320000</v>
      </c>
      <c r="AY406" s="60">
        <f t="shared" si="1221"/>
        <v>0</v>
      </c>
      <c r="AZ406" s="60">
        <f t="shared" si="1222"/>
        <v>0</v>
      </c>
    </row>
    <row r="407" spans="1:52" ht="26.4">
      <c r="A407" s="261"/>
      <c r="B407" s="82" t="s">
        <v>186</v>
      </c>
      <c r="C407" s="5" t="s">
        <v>15</v>
      </c>
      <c r="D407" s="5" t="s">
        <v>21</v>
      </c>
      <c r="E407" s="5" t="s">
        <v>100</v>
      </c>
      <c r="F407" s="5" t="s">
        <v>169</v>
      </c>
      <c r="G407" s="208" t="s">
        <v>32</v>
      </c>
      <c r="H407" s="60"/>
      <c r="I407" s="60"/>
      <c r="J407" s="60"/>
      <c r="K407" s="60"/>
      <c r="L407" s="60"/>
      <c r="M407" s="60"/>
      <c r="N407" s="60"/>
      <c r="O407" s="60"/>
      <c r="P407" s="60"/>
      <c r="Q407" s="60">
        <f>Q408</f>
        <v>290000</v>
      </c>
      <c r="R407" s="60">
        <f t="shared" ref="R407:S407" si="1337">R408</f>
        <v>0</v>
      </c>
      <c r="S407" s="60">
        <f t="shared" si="1337"/>
        <v>0</v>
      </c>
      <c r="T407" s="60">
        <f t="shared" si="1329"/>
        <v>290000</v>
      </c>
      <c r="U407" s="60">
        <f t="shared" si="1330"/>
        <v>0</v>
      </c>
      <c r="V407" s="60">
        <f t="shared" si="1331"/>
        <v>0</v>
      </c>
      <c r="W407" s="60">
        <f>W408</f>
        <v>30000</v>
      </c>
      <c r="X407" s="60">
        <f t="shared" ref="X407:Y407" si="1338">X408</f>
        <v>0</v>
      </c>
      <c r="Y407" s="60">
        <f t="shared" si="1338"/>
        <v>0</v>
      </c>
      <c r="Z407" s="60">
        <f t="shared" si="1204"/>
        <v>320000</v>
      </c>
      <c r="AA407" s="60">
        <f t="shared" si="1205"/>
        <v>0</v>
      </c>
      <c r="AB407" s="60">
        <f t="shared" si="1206"/>
        <v>0</v>
      </c>
      <c r="AC407" s="60">
        <f>AC408</f>
        <v>0</v>
      </c>
      <c r="AD407" s="60">
        <f t="shared" ref="AD407:AE407" si="1339">AD408</f>
        <v>0</v>
      </c>
      <c r="AE407" s="60">
        <f t="shared" si="1339"/>
        <v>0</v>
      </c>
      <c r="AF407" s="60">
        <f t="shared" si="1208"/>
        <v>320000</v>
      </c>
      <c r="AG407" s="60">
        <f t="shared" si="1209"/>
        <v>0</v>
      </c>
      <c r="AH407" s="60">
        <f t="shared" si="1210"/>
        <v>0</v>
      </c>
      <c r="AI407" s="60">
        <f>AI408</f>
        <v>0</v>
      </c>
      <c r="AJ407" s="60">
        <f t="shared" ref="AJ407:AK407" si="1340">AJ408</f>
        <v>0</v>
      </c>
      <c r="AK407" s="60">
        <f t="shared" si="1340"/>
        <v>0</v>
      </c>
      <c r="AL407" s="60">
        <f t="shared" si="1212"/>
        <v>320000</v>
      </c>
      <c r="AM407" s="60">
        <f t="shared" si="1213"/>
        <v>0</v>
      </c>
      <c r="AN407" s="60">
        <f t="shared" si="1214"/>
        <v>0</v>
      </c>
      <c r="AO407" s="60">
        <f>AO408</f>
        <v>0</v>
      </c>
      <c r="AP407" s="60">
        <f t="shared" ref="AP407:AQ407" si="1341">AP408</f>
        <v>0</v>
      </c>
      <c r="AQ407" s="60">
        <f t="shared" si="1341"/>
        <v>0</v>
      </c>
      <c r="AR407" s="60">
        <f t="shared" si="1216"/>
        <v>320000</v>
      </c>
      <c r="AS407" s="60">
        <f t="shared" si="1217"/>
        <v>0</v>
      </c>
      <c r="AT407" s="60">
        <f t="shared" si="1218"/>
        <v>0</v>
      </c>
      <c r="AU407" s="60">
        <f>AU408</f>
        <v>0</v>
      </c>
      <c r="AV407" s="60">
        <f t="shared" ref="AV407:AW407" si="1342">AV408</f>
        <v>0</v>
      </c>
      <c r="AW407" s="60">
        <f t="shared" si="1342"/>
        <v>0</v>
      </c>
      <c r="AX407" s="60">
        <f t="shared" si="1220"/>
        <v>320000</v>
      </c>
      <c r="AY407" s="60">
        <f t="shared" si="1221"/>
        <v>0</v>
      </c>
      <c r="AZ407" s="60">
        <f t="shared" si="1222"/>
        <v>0</v>
      </c>
    </row>
    <row r="408" spans="1:52" ht="26.4">
      <c r="A408" s="261"/>
      <c r="B408" s="82" t="s">
        <v>34</v>
      </c>
      <c r="C408" s="5" t="s">
        <v>15</v>
      </c>
      <c r="D408" s="5" t="s">
        <v>21</v>
      </c>
      <c r="E408" s="5" t="s">
        <v>100</v>
      </c>
      <c r="F408" s="5" t="s">
        <v>169</v>
      </c>
      <c r="G408" s="208" t="s">
        <v>33</v>
      </c>
      <c r="H408" s="60"/>
      <c r="I408" s="60"/>
      <c r="J408" s="60"/>
      <c r="K408" s="60"/>
      <c r="L408" s="60"/>
      <c r="M408" s="60"/>
      <c r="N408" s="60"/>
      <c r="O408" s="60"/>
      <c r="P408" s="60"/>
      <c r="Q408" s="60">
        <f>270000+20000</f>
        <v>290000</v>
      </c>
      <c r="R408" s="60"/>
      <c r="S408" s="60"/>
      <c r="T408" s="60">
        <f t="shared" si="1329"/>
        <v>290000</v>
      </c>
      <c r="U408" s="60">
        <f t="shared" si="1330"/>
        <v>0</v>
      </c>
      <c r="V408" s="60">
        <f t="shared" si="1331"/>
        <v>0</v>
      </c>
      <c r="W408" s="60">
        <v>30000</v>
      </c>
      <c r="X408" s="60"/>
      <c r="Y408" s="60"/>
      <c r="Z408" s="60">
        <f t="shared" si="1204"/>
        <v>320000</v>
      </c>
      <c r="AA408" s="60">
        <f t="shared" si="1205"/>
        <v>0</v>
      </c>
      <c r="AB408" s="60">
        <f t="shared" si="1206"/>
        <v>0</v>
      </c>
      <c r="AC408" s="60"/>
      <c r="AD408" s="60"/>
      <c r="AE408" s="60"/>
      <c r="AF408" s="60">
        <f t="shared" si="1208"/>
        <v>320000</v>
      </c>
      <c r="AG408" s="60">
        <f t="shared" si="1209"/>
        <v>0</v>
      </c>
      <c r="AH408" s="60">
        <f t="shared" si="1210"/>
        <v>0</v>
      </c>
      <c r="AI408" s="60"/>
      <c r="AJ408" s="60"/>
      <c r="AK408" s="60"/>
      <c r="AL408" s="60">
        <f t="shared" si="1212"/>
        <v>320000</v>
      </c>
      <c r="AM408" s="60">
        <f t="shared" si="1213"/>
        <v>0</v>
      </c>
      <c r="AN408" s="60">
        <f t="shared" si="1214"/>
        <v>0</v>
      </c>
      <c r="AO408" s="60"/>
      <c r="AP408" s="60"/>
      <c r="AQ408" s="60"/>
      <c r="AR408" s="60">
        <f t="shared" si="1216"/>
        <v>320000</v>
      </c>
      <c r="AS408" s="60">
        <f t="shared" si="1217"/>
        <v>0</v>
      </c>
      <c r="AT408" s="60">
        <f t="shared" si="1218"/>
        <v>0</v>
      </c>
      <c r="AU408" s="60"/>
      <c r="AV408" s="60"/>
      <c r="AW408" s="60"/>
      <c r="AX408" s="60">
        <f t="shared" si="1220"/>
        <v>320000</v>
      </c>
      <c r="AY408" s="60">
        <f t="shared" si="1221"/>
        <v>0</v>
      </c>
      <c r="AZ408" s="60">
        <f t="shared" si="1222"/>
        <v>0</v>
      </c>
    </row>
    <row r="409" spans="1:52">
      <c r="A409" s="261"/>
      <c r="B409" s="82" t="s">
        <v>35</v>
      </c>
      <c r="C409" s="5" t="s">
        <v>15</v>
      </c>
      <c r="D409" s="5" t="s">
        <v>21</v>
      </c>
      <c r="E409" s="5" t="s">
        <v>100</v>
      </c>
      <c r="F409" s="5" t="s">
        <v>169</v>
      </c>
      <c r="G409" s="208" t="s">
        <v>36</v>
      </c>
      <c r="H409" s="60"/>
      <c r="I409" s="60"/>
      <c r="J409" s="60"/>
      <c r="K409" s="60"/>
      <c r="L409" s="60"/>
      <c r="M409" s="60"/>
      <c r="N409" s="60"/>
      <c r="O409" s="60"/>
      <c r="P409" s="60"/>
      <c r="Q409" s="60">
        <f>Q410</f>
        <v>30000</v>
      </c>
      <c r="R409" s="60">
        <f t="shared" ref="R409:S409" si="1343">R410</f>
        <v>0</v>
      </c>
      <c r="S409" s="60">
        <f t="shared" si="1343"/>
        <v>0</v>
      </c>
      <c r="T409" s="60">
        <f t="shared" si="1329"/>
        <v>30000</v>
      </c>
      <c r="U409" s="60">
        <f t="shared" si="1330"/>
        <v>0</v>
      </c>
      <c r="V409" s="60">
        <f t="shared" si="1331"/>
        <v>0</v>
      </c>
      <c r="W409" s="60">
        <f>W410</f>
        <v>-30000</v>
      </c>
      <c r="X409" s="60">
        <f t="shared" ref="X409:Y409" si="1344">X410</f>
        <v>0</v>
      </c>
      <c r="Y409" s="60">
        <f t="shared" si="1344"/>
        <v>0</v>
      </c>
      <c r="Z409" s="60">
        <f t="shared" si="1204"/>
        <v>0</v>
      </c>
      <c r="AA409" s="60">
        <f t="shared" si="1205"/>
        <v>0</v>
      </c>
      <c r="AB409" s="60">
        <f t="shared" si="1206"/>
        <v>0</v>
      </c>
      <c r="AC409" s="60">
        <f>AC410</f>
        <v>0</v>
      </c>
      <c r="AD409" s="60">
        <f t="shared" ref="AD409:AE409" si="1345">AD410</f>
        <v>0</v>
      </c>
      <c r="AE409" s="60">
        <f t="shared" si="1345"/>
        <v>0</v>
      </c>
      <c r="AF409" s="60">
        <f t="shared" si="1208"/>
        <v>0</v>
      </c>
      <c r="AG409" s="60">
        <f t="shared" si="1209"/>
        <v>0</v>
      </c>
      <c r="AH409" s="60">
        <f t="shared" si="1210"/>
        <v>0</v>
      </c>
      <c r="AI409" s="60">
        <f>AI410</f>
        <v>0</v>
      </c>
      <c r="AJ409" s="60">
        <f t="shared" ref="AJ409:AK409" si="1346">AJ410</f>
        <v>0</v>
      </c>
      <c r="AK409" s="60">
        <f t="shared" si="1346"/>
        <v>0</v>
      </c>
      <c r="AL409" s="60">
        <f t="shared" si="1212"/>
        <v>0</v>
      </c>
      <c r="AM409" s="60">
        <f t="shared" si="1213"/>
        <v>0</v>
      </c>
      <c r="AN409" s="60">
        <f t="shared" si="1214"/>
        <v>0</v>
      </c>
      <c r="AO409" s="60">
        <f>AO410</f>
        <v>0</v>
      </c>
      <c r="AP409" s="60">
        <f t="shared" ref="AP409:AQ409" si="1347">AP410</f>
        <v>0</v>
      </c>
      <c r="AQ409" s="60">
        <f t="shared" si="1347"/>
        <v>0</v>
      </c>
      <c r="AR409" s="60">
        <f t="shared" si="1216"/>
        <v>0</v>
      </c>
      <c r="AS409" s="60">
        <f t="shared" si="1217"/>
        <v>0</v>
      </c>
      <c r="AT409" s="60">
        <f t="shared" si="1218"/>
        <v>0</v>
      </c>
      <c r="AU409" s="60">
        <f>AU410</f>
        <v>0</v>
      </c>
      <c r="AV409" s="60">
        <f t="shared" ref="AV409:AW409" si="1348">AV410</f>
        <v>0</v>
      </c>
      <c r="AW409" s="60">
        <f t="shared" si="1348"/>
        <v>0</v>
      </c>
      <c r="AX409" s="60">
        <f t="shared" si="1220"/>
        <v>0</v>
      </c>
      <c r="AY409" s="60">
        <f t="shared" si="1221"/>
        <v>0</v>
      </c>
      <c r="AZ409" s="60">
        <f t="shared" si="1222"/>
        <v>0</v>
      </c>
    </row>
    <row r="410" spans="1:52">
      <c r="A410" s="261"/>
      <c r="B410" s="82" t="s">
        <v>161</v>
      </c>
      <c r="C410" s="5" t="s">
        <v>15</v>
      </c>
      <c r="D410" s="5" t="s">
        <v>21</v>
      </c>
      <c r="E410" s="5" t="s">
        <v>100</v>
      </c>
      <c r="F410" s="5" t="s">
        <v>169</v>
      </c>
      <c r="G410" s="208" t="s">
        <v>162</v>
      </c>
      <c r="H410" s="60"/>
      <c r="I410" s="60"/>
      <c r="J410" s="60"/>
      <c r="K410" s="60"/>
      <c r="L410" s="60"/>
      <c r="M410" s="60"/>
      <c r="N410" s="60"/>
      <c r="O410" s="60"/>
      <c r="P410" s="60"/>
      <c r="Q410" s="60">
        <v>30000</v>
      </c>
      <c r="R410" s="60"/>
      <c r="S410" s="60"/>
      <c r="T410" s="60">
        <f t="shared" si="1329"/>
        <v>30000</v>
      </c>
      <c r="U410" s="60">
        <f t="shared" si="1330"/>
        <v>0</v>
      </c>
      <c r="V410" s="60">
        <f t="shared" si="1331"/>
        <v>0</v>
      </c>
      <c r="W410" s="60">
        <v>-30000</v>
      </c>
      <c r="X410" s="60"/>
      <c r="Y410" s="60"/>
      <c r="Z410" s="60">
        <f t="shared" si="1204"/>
        <v>0</v>
      </c>
      <c r="AA410" s="60">
        <f t="shared" si="1205"/>
        <v>0</v>
      </c>
      <c r="AB410" s="60">
        <f t="shared" si="1206"/>
        <v>0</v>
      </c>
      <c r="AC410" s="60"/>
      <c r="AD410" s="60"/>
      <c r="AE410" s="60"/>
      <c r="AF410" s="60">
        <f t="shared" si="1208"/>
        <v>0</v>
      </c>
      <c r="AG410" s="60">
        <f t="shared" si="1209"/>
        <v>0</v>
      </c>
      <c r="AH410" s="60">
        <f t="shared" si="1210"/>
        <v>0</v>
      </c>
      <c r="AI410" s="60"/>
      <c r="AJ410" s="60"/>
      <c r="AK410" s="60"/>
      <c r="AL410" s="60">
        <f t="shared" si="1212"/>
        <v>0</v>
      </c>
      <c r="AM410" s="60">
        <f t="shared" si="1213"/>
        <v>0</v>
      </c>
      <c r="AN410" s="60">
        <f t="shared" si="1214"/>
        <v>0</v>
      </c>
      <c r="AO410" s="60"/>
      <c r="AP410" s="60"/>
      <c r="AQ410" s="60"/>
      <c r="AR410" s="60">
        <f t="shared" si="1216"/>
        <v>0</v>
      </c>
      <c r="AS410" s="60">
        <f t="shared" si="1217"/>
        <v>0</v>
      </c>
      <c r="AT410" s="60">
        <f t="shared" si="1218"/>
        <v>0</v>
      </c>
      <c r="AU410" s="60"/>
      <c r="AV410" s="60"/>
      <c r="AW410" s="60"/>
      <c r="AX410" s="60">
        <f t="shared" si="1220"/>
        <v>0</v>
      </c>
      <c r="AY410" s="60">
        <f t="shared" si="1221"/>
        <v>0</v>
      </c>
      <c r="AZ410" s="60">
        <f t="shared" si="1222"/>
        <v>0</v>
      </c>
    </row>
    <row r="411" spans="1:52" ht="26.4">
      <c r="A411" s="261"/>
      <c r="B411" s="179" t="s">
        <v>221</v>
      </c>
      <c r="C411" s="54" t="s">
        <v>15</v>
      </c>
      <c r="D411" s="5" t="s">
        <v>21</v>
      </c>
      <c r="E411" s="5" t="s">
        <v>100</v>
      </c>
      <c r="F411" s="73" t="s">
        <v>320</v>
      </c>
      <c r="G411" s="101"/>
      <c r="H411" s="60">
        <f>H412</f>
        <v>1469200</v>
      </c>
      <c r="I411" s="60">
        <f t="shared" ref="I411:M412" si="1349">I412</f>
        <v>0</v>
      </c>
      <c r="J411" s="60">
        <f t="shared" si="1349"/>
        <v>0</v>
      </c>
      <c r="K411" s="60">
        <f t="shared" si="1349"/>
        <v>0</v>
      </c>
      <c r="L411" s="60">
        <f t="shared" si="1349"/>
        <v>0</v>
      </c>
      <c r="M411" s="60">
        <f t="shared" si="1349"/>
        <v>0</v>
      </c>
      <c r="N411" s="60">
        <f t="shared" si="1296"/>
        <v>1469200</v>
      </c>
      <c r="O411" s="60">
        <f t="shared" si="1297"/>
        <v>0</v>
      </c>
      <c r="P411" s="60">
        <f t="shared" si="1298"/>
        <v>0</v>
      </c>
      <c r="Q411" s="60">
        <f t="shared" ref="Q411:S412" si="1350">Q412</f>
        <v>-176200</v>
      </c>
      <c r="R411" s="60">
        <f t="shared" si="1350"/>
        <v>0</v>
      </c>
      <c r="S411" s="60">
        <f t="shared" si="1350"/>
        <v>0</v>
      </c>
      <c r="T411" s="60">
        <f t="shared" si="1273"/>
        <v>1293000</v>
      </c>
      <c r="U411" s="60">
        <f t="shared" si="1274"/>
        <v>0</v>
      </c>
      <c r="V411" s="60">
        <f t="shared" si="1275"/>
        <v>0</v>
      </c>
      <c r="W411" s="60">
        <f t="shared" ref="W411:Y412" si="1351">W412</f>
        <v>0</v>
      </c>
      <c r="X411" s="60">
        <f t="shared" si="1351"/>
        <v>0</v>
      </c>
      <c r="Y411" s="60">
        <f t="shared" si="1351"/>
        <v>0</v>
      </c>
      <c r="Z411" s="60">
        <f t="shared" si="1204"/>
        <v>1293000</v>
      </c>
      <c r="AA411" s="60">
        <f t="shared" si="1205"/>
        <v>0</v>
      </c>
      <c r="AB411" s="60">
        <f t="shared" si="1206"/>
        <v>0</v>
      </c>
      <c r="AC411" s="60">
        <f t="shared" ref="AC411:AE412" si="1352">AC412</f>
        <v>-1293000</v>
      </c>
      <c r="AD411" s="60">
        <f t="shared" si="1352"/>
        <v>0</v>
      </c>
      <c r="AE411" s="60">
        <f t="shared" si="1352"/>
        <v>0</v>
      </c>
      <c r="AF411" s="60">
        <f t="shared" si="1208"/>
        <v>0</v>
      </c>
      <c r="AG411" s="60">
        <f t="shared" si="1209"/>
        <v>0</v>
      </c>
      <c r="AH411" s="60">
        <f t="shared" si="1210"/>
        <v>0</v>
      </c>
      <c r="AI411" s="60">
        <f t="shared" ref="AI411:AK412" si="1353">AI412</f>
        <v>0</v>
      </c>
      <c r="AJ411" s="60">
        <f t="shared" si="1353"/>
        <v>0</v>
      </c>
      <c r="AK411" s="60">
        <f t="shared" si="1353"/>
        <v>0</v>
      </c>
      <c r="AL411" s="60">
        <f t="shared" si="1212"/>
        <v>0</v>
      </c>
      <c r="AM411" s="60">
        <f t="shared" si="1213"/>
        <v>0</v>
      </c>
      <c r="AN411" s="60">
        <f t="shared" si="1214"/>
        <v>0</v>
      </c>
      <c r="AO411" s="60">
        <f t="shared" ref="AO411:AQ412" si="1354">AO412</f>
        <v>0</v>
      </c>
      <c r="AP411" s="60">
        <f t="shared" si="1354"/>
        <v>0</v>
      </c>
      <c r="AQ411" s="60">
        <f t="shared" si="1354"/>
        <v>0</v>
      </c>
      <c r="AR411" s="60">
        <f t="shared" si="1216"/>
        <v>0</v>
      </c>
      <c r="AS411" s="60">
        <f t="shared" si="1217"/>
        <v>0</v>
      </c>
      <c r="AT411" s="60">
        <f t="shared" si="1218"/>
        <v>0</v>
      </c>
      <c r="AU411" s="60">
        <f t="shared" ref="AU411:AW412" si="1355">AU412</f>
        <v>0</v>
      </c>
      <c r="AV411" s="60">
        <f t="shared" si="1355"/>
        <v>0</v>
      </c>
      <c r="AW411" s="60">
        <f t="shared" si="1355"/>
        <v>0</v>
      </c>
      <c r="AX411" s="60">
        <f t="shared" si="1220"/>
        <v>0</v>
      </c>
      <c r="AY411" s="60">
        <f t="shared" si="1221"/>
        <v>0</v>
      </c>
      <c r="AZ411" s="60">
        <f t="shared" si="1222"/>
        <v>0</v>
      </c>
    </row>
    <row r="412" spans="1:52" ht="26.4">
      <c r="A412" s="261"/>
      <c r="B412" s="123" t="s">
        <v>186</v>
      </c>
      <c r="C412" s="100" t="s">
        <v>15</v>
      </c>
      <c r="D412" s="5" t="s">
        <v>21</v>
      </c>
      <c r="E412" s="5" t="s">
        <v>100</v>
      </c>
      <c r="F412" s="73" t="s">
        <v>320</v>
      </c>
      <c r="G412" s="101" t="s">
        <v>32</v>
      </c>
      <c r="H412" s="60">
        <f>H413</f>
        <v>1469200</v>
      </c>
      <c r="I412" s="60">
        <f t="shared" si="1349"/>
        <v>0</v>
      </c>
      <c r="J412" s="60">
        <f t="shared" si="1349"/>
        <v>0</v>
      </c>
      <c r="K412" s="60">
        <f t="shared" si="1349"/>
        <v>0</v>
      </c>
      <c r="L412" s="60">
        <f t="shared" si="1349"/>
        <v>0</v>
      </c>
      <c r="M412" s="60">
        <f t="shared" si="1349"/>
        <v>0</v>
      </c>
      <c r="N412" s="60">
        <f t="shared" si="1296"/>
        <v>1469200</v>
      </c>
      <c r="O412" s="60">
        <f t="shared" si="1297"/>
        <v>0</v>
      </c>
      <c r="P412" s="60">
        <f t="shared" si="1298"/>
        <v>0</v>
      </c>
      <c r="Q412" s="60">
        <f t="shared" si="1350"/>
        <v>-176200</v>
      </c>
      <c r="R412" s="60">
        <f t="shared" si="1350"/>
        <v>0</v>
      </c>
      <c r="S412" s="60">
        <f t="shared" si="1350"/>
        <v>0</v>
      </c>
      <c r="T412" s="60">
        <f t="shared" si="1273"/>
        <v>1293000</v>
      </c>
      <c r="U412" s="60">
        <f t="shared" si="1274"/>
        <v>0</v>
      </c>
      <c r="V412" s="60">
        <f t="shared" si="1275"/>
        <v>0</v>
      </c>
      <c r="W412" s="60">
        <f t="shared" si="1351"/>
        <v>0</v>
      </c>
      <c r="X412" s="60">
        <f t="shared" si="1351"/>
        <v>0</v>
      </c>
      <c r="Y412" s="60">
        <f t="shared" si="1351"/>
        <v>0</v>
      </c>
      <c r="Z412" s="60">
        <f t="shared" si="1204"/>
        <v>1293000</v>
      </c>
      <c r="AA412" s="60">
        <f t="shared" si="1205"/>
        <v>0</v>
      </c>
      <c r="AB412" s="60">
        <f t="shared" si="1206"/>
        <v>0</v>
      </c>
      <c r="AC412" s="60">
        <f t="shared" si="1352"/>
        <v>-1293000</v>
      </c>
      <c r="AD412" s="60">
        <f t="shared" si="1352"/>
        <v>0</v>
      </c>
      <c r="AE412" s="60">
        <f t="shared" si="1352"/>
        <v>0</v>
      </c>
      <c r="AF412" s="60">
        <f t="shared" si="1208"/>
        <v>0</v>
      </c>
      <c r="AG412" s="60">
        <f t="shared" si="1209"/>
        <v>0</v>
      </c>
      <c r="AH412" s="60">
        <f t="shared" si="1210"/>
        <v>0</v>
      </c>
      <c r="AI412" s="60">
        <f t="shared" si="1353"/>
        <v>0</v>
      </c>
      <c r="AJ412" s="60">
        <f t="shared" si="1353"/>
        <v>0</v>
      </c>
      <c r="AK412" s="60">
        <f t="shared" si="1353"/>
        <v>0</v>
      </c>
      <c r="AL412" s="60">
        <f t="shared" si="1212"/>
        <v>0</v>
      </c>
      <c r="AM412" s="60">
        <f t="shared" si="1213"/>
        <v>0</v>
      </c>
      <c r="AN412" s="60">
        <f t="shared" si="1214"/>
        <v>0</v>
      </c>
      <c r="AO412" s="60">
        <f t="shared" si="1354"/>
        <v>0</v>
      </c>
      <c r="AP412" s="60">
        <f t="shared" si="1354"/>
        <v>0</v>
      </c>
      <c r="AQ412" s="60">
        <f t="shared" si="1354"/>
        <v>0</v>
      </c>
      <c r="AR412" s="60">
        <f t="shared" si="1216"/>
        <v>0</v>
      </c>
      <c r="AS412" s="60">
        <f t="shared" si="1217"/>
        <v>0</v>
      </c>
      <c r="AT412" s="60">
        <f t="shared" si="1218"/>
        <v>0</v>
      </c>
      <c r="AU412" s="60">
        <f t="shared" si="1355"/>
        <v>0</v>
      </c>
      <c r="AV412" s="60">
        <f t="shared" si="1355"/>
        <v>0</v>
      </c>
      <c r="AW412" s="60">
        <f t="shared" si="1355"/>
        <v>0</v>
      </c>
      <c r="AX412" s="60">
        <f t="shared" si="1220"/>
        <v>0</v>
      </c>
      <c r="AY412" s="60">
        <f t="shared" si="1221"/>
        <v>0</v>
      </c>
      <c r="AZ412" s="60">
        <f t="shared" si="1222"/>
        <v>0</v>
      </c>
    </row>
    <row r="413" spans="1:52" ht="26.4">
      <c r="A413" s="282"/>
      <c r="B413" s="71" t="s">
        <v>34</v>
      </c>
      <c r="C413" s="54" t="s">
        <v>15</v>
      </c>
      <c r="D413" s="5" t="s">
        <v>21</v>
      </c>
      <c r="E413" s="5" t="s">
        <v>100</v>
      </c>
      <c r="F413" s="73" t="s">
        <v>320</v>
      </c>
      <c r="G413" s="101" t="s">
        <v>33</v>
      </c>
      <c r="H413" s="60">
        <v>1469200</v>
      </c>
      <c r="I413" s="60"/>
      <c r="J413" s="60"/>
      <c r="K413" s="60"/>
      <c r="L413" s="60"/>
      <c r="M413" s="60"/>
      <c r="N413" s="60">
        <f t="shared" si="1296"/>
        <v>1469200</v>
      </c>
      <c r="O413" s="60">
        <f t="shared" si="1297"/>
        <v>0</v>
      </c>
      <c r="P413" s="60">
        <f t="shared" si="1298"/>
        <v>0</v>
      </c>
      <c r="Q413" s="60">
        <v>-176200</v>
      </c>
      <c r="R413" s="60"/>
      <c r="S413" s="60"/>
      <c r="T413" s="60">
        <f t="shared" si="1273"/>
        <v>1293000</v>
      </c>
      <c r="U413" s="60">
        <f t="shared" si="1274"/>
        <v>0</v>
      </c>
      <c r="V413" s="60">
        <f t="shared" si="1275"/>
        <v>0</v>
      </c>
      <c r="W413" s="60"/>
      <c r="X413" s="60"/>
      <c r="Y413" s="60"/>
      <c r="Z413" s="60">
        <f t="shared" si="1204"/>
        <v>1293000</v>
      </c>
      <c r="AA413" s="60">
        <f t="shared" si="1205"/>
        <v>0</v>
      </c>
      <c r="AB413" s="60">
        <f t="shared" si="1206"/>
        <v>0</v>
      </c>
      <c r="AC413" s="60">
        <v>-1293000</v>
      </c>
      <c r="AD413" s="60"/>
      <c r="AE413" s="60"/>
      <c r="AF413" s="60">
        <f t="shared" si="1208"/>
        <v>0</v>
      </c>
      <c r="AG413" s="60">
        <f t="shared" si="1209"/>
        <v>0</v>
      </c>
      <c r="AH413" s="60">
        <f t="shared" si="1210"/>
        <v>0</v>
      </c>
      <c r="AI413" s="60"/>
      <c r="AJ413" s="60"/>
      <c r="AK413" s="60"/>
      <c r="AL413" s="60">
        <f t="shared" si="1212"/>
        <v>0</v>
      </c>
      <c r="AM413" s="60">
        <f t="shared" si="1213"/>
        <v>0</v>
      </c>
      <c r="AN413" s="60">
        <f t="shared" si="1214"/>
        <v>0</v>
      </c>
      <c r="AO413" s="60"/>
      <c r="AP413" s="60"/>
      <c r="AQ413" s="60"/>
      <c r="AR413" s="60">
        <f t="shared" si="1216"/>
        <v>0</v>
      </c>
      <c r="AS413" s="60">
        <f t="shared" si="1217"/>
        <v>0</v>
      </c>
      <c r="AT413" s="60">
        <f t="shared" si="1218"/>
        <v>0</v>
      </c>
      <c r="AU413" s="60"/>
      <c r="AV413" s="60"/>
      <c r="AW413" s="60"/>
      <c r="AX413" s="60">
        <f t="shared" si="1220"/>
        <v>0</v>
      </c>
      <c r="AY413" s="60">
        <f t="shared" si="1221"/>
        <v>0</v>
      </c>
      <c r="AZ413" s="60">
        <f t="shared" si="1222"/>
        <v>0</v>
      </c>
    </row>
    <row r="414" spans="1:52">
      <c r="A414" s="176"/>
      <c r="B414" s="4"/>
      <c r="C414" s="4"/>
      <c r="D414" s="4"/>
      <c r="E414" s="4"/>
      <c r="F414" s="5"/>
      <c r="G414" s="1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  <c r="AA414" s="57"/>
      <c r="AB414" s="57"/>
      <c r="AC414" s="57"/>
      <c r="AD414" s="57"/>
      <c r="AE414" s="57"/>
      <c r="AF414" s="57"/>
      <c r="AG414" s="57"/>
      <c r="AH414" s="57"/>
      <c r="AI414" s="57"/>
      <c r="AJ414" s="57"/>
      <c r="AK414" s="57"/>
      <c r="AL414" s="57"/>
      <c r="AM414" s="57"/>
      <c r="AN414" s="57"/>
      <c r="AO414" s="57"/>
      <c r="AP414" s="57"/>
      <c r="AQ414" s="57"/>
      <c r="AR414" s="57"/>
      <c r="AS414" s="57"/>
      <c r="AT414" s="57"/>
      <c r="AU414" s="57"/>
      <c r="AV414" s="57"/>
      <c r="AW414" s="57"/>
      <c r="AX414" s="57"/>
      <c r="AY414" s="57"/>
      <c r="AZ414" s="57"/>
    </row>
    <row r="415" spans="1:52" ht="41.4">
      <c r="A415" s="84">
        <v>8</v>
      </c>
      <c r="B415" s="151" t="s">
        <v>293</v>
      </c>
      <c r="C415" s="7" t="s">
        <v>151</v>
      </c>
      <c r="D415" s="7" t="s">
        <v>21</v>
      </c>
      <c r="E415" s="7" t="s">
        <v>100</v>
      </c>
      <c r="F415" s="7" t="s">
        <v>101</v>
      </c>
      <c r="G415" s="16"/>
      <c r="H415" s="59">
        <f t="shared" ref="H415:M415" si="1356">H416+H447+H437</f>
        <v>2225019</v>
      </c>
      <c r="I415" s="59">
        <f t="shared" si="1356"/>
        <v>365000</v>
      </c>
      <c r="J415" s="59">
        <f t="shared" si="1356"/>
        <v>365000</v>
      </c>
      <c r="K415" s="59">
        <f t="shared" si="1356"/>
        <v>2090120.77</v>
      </c>
      <c r="L415" s="59">
        <f t="shared" si="1356"/>
        <v>0</v>
      </c>
      <c r="M415" s="59">
        <f t="shared" si="1356"/>
        <v>0</v>
      </c>
      <c r="N415" s="59">
        <f t="shared" si="1296"/>
        <v>4315139.7699999996</v>
      </c>
      <c r="O415" s="59">
        <f t="shared" si="1297"/>
        <v>365000</v>
      </c>
      <c r="P415" s="59">
        <f t="shared" si="1298"/>
        <v>365000</v>
      </c>
      <c r="Q415" s="59">
        <f>Q416+Q447+Q437+Q454</f>
        <v>8111782.8399999999</v>
      </c>
      <c r="R415" s="59">
        <f t="shared" ref="R415:S415" si="1357">R416+R447+R437+R454</f>
        <v>0</v>
      </c>
      <c r="S415" s="59">
        <f t="shared" si="1357"/>
        <v>0</v>
      </c>
      <c r="T415" s="59">
        <f t="shared" ref="T415:T453" si="1358">N415+Q415</f>
        <v>12426922.609999999</v>
      </c>
      <c r="U415" s="59">
        <f t="shared" ref="U415:U453" si="1359">O415+R415</f>
        <v>365000</v>
      </c>
      <c r="V415" s="59">
        <f t="shared" ref="V415:V453" si="1360">P415+S415</f>
        <v>365000</v>
      </c>
      <c r="W415" s="59">
        <f>W416+W447+W437+W454</f>
        <v>190190190.19</v>
      </c>
      <c r="X415" s="59">
        <f t="shared" ref="X415:Y415" si="1361">X416+X447+X437+X454</f>
        <v>0</v>
      </c>
      <c r="Y415" s="59">
        <f t="shared" si="1361"/>
        <v>0</v>
      </c>
      <c r="Z415" s="59">
        <f t="shared" ref="Z415:Z457" si="1362">T415+W415</f>
        <v>202617112.80000001</v>
      </c>
      <c r="AA415" s="59">
        <f t="shared" ref="AA415:AA457" si="1363">U415+X415</f>
        <v>365000</v>
      </c>
      <c r="AB415" s="59">
        <f t="shared" ref="AB415:AB457" si="1364">V415+Y415</f>
        <v>365000</v>
      </c>
      <c r="AC415" s="59">
        <f>AC416+AC447+AC437+AC454</f>
        <v>461056.1</v>
      </c>
      <c r="AD415" s="59">
        <f t="shared" ref="AD415:AE415" si="1365">AD416+AD447+AD437+AD454</f>
        <v>0</v>
      </c>
      <c r="AE415" s="59">
        <f t="shared" si="1365"/>
        <v>0</v>
      </c>
      <c r="AF415" s="59">
        <f t="shared" ref="AF415:AF457" si="1366">Z415+AC415</f>
        <v>203078168.90000001</v>
      </c>
      <c r="AG415" s="59">
        <f t="shared" ref="AG415:AG457" si="1367">AA415+AD415</f>
        <v>365000</v>
      </c>
      <c r="AH415" s="59">
        <f t="shared" ref="AH415:AH457" si="1368">AB415+AE415</f>
        <v>365000</v>
      </c>
      <c r="AI415" s="59">
        <f>AI416+AI447+AI437+AI454</f>
        <v>-155000</v>
      </c>
      <c r="AJ415" s="59">
        <f t="shared" ref="AJ415:AK415" si="1369">AJ416+AJ447+AJ437+AJ454</f>
        <v>0</v>
      </c>
      <c r="AK415" s="59">
        <f t="shared" si="1369"/>
        <v>0</v>
      </c>
      <c r="AL415" s="59">
        <f t="shared" ref="AL415:AL457" si="1370">AF415+AI415</f>
        <v>202923168.90000001</v>
      </c>
      <c r="AM415" s="59">
        <f t="shared" ref="AM415:AM457" si="1371">AG415+AJ415</f>
        <v>365000</v>
      </c>
      <c r="AN415" s="59">
        <f t="shared" ref="AN415:AN457" si="1372">AH415+AK415</f>
        <v>365000</v>
      </c>
      <c r="AO415" s="59">
        <f>AO416+AO447+AO437+AO454</f>
        <v>-176801944.93000001</v>
      </c>
      <c r="AP415" s="59">
        <f t="shared" ref="AP415:AQ415" si="1373">AP416+AP447+AP437+AP454</f>
        <v>176360522.02000001</v>
      </c>
      <c r="AQ415" s="59">
        <f t="shared" si="1373"/>
        <v>0</v>
      </c>
      <c r="AR415" s="59">
        <f t="shared" ref="AR415:AR457" si="1374">AL415+AO415</f>
        <v>26121223.969999999</v>
      </c>
      <c r="AS415" s="59">
        <f t="shared" ref="AS415:AS457" si="1375">AM415+AP415</f>
        <v>176725522.02000001</v>
      </c>
      <c r="AT415" s="59">
        <f t="shared" ref="AT415:AT457" si="1376">AN415+AQ415</f>
        <v>365000</v>
      </c>
      <c r="AU415" s="59">
        <f>AU416+AU447+AU437+AU454</f>
        <v>-14386033.32</v>
      </c>
      <c r="AV415" s="59">
        <f t="shared" ref="AV415:AW415" si="1377">AV416+AV447+AV437+AV454</f>
        <v>13829668.17</v>
      </c>
      <c r="AW415" s="59">
        <f t="shared" si="1377"/>
        <v>0</v>
      </c>
      <c r="AX415" s="59">
        <f t="shared" ref="AX415:AX457" si="1378">AR415+AU415</f>
        <v>11735190.649999999</v>
      </c>
      <c r="AY415" s="59">
        <f t="shared" ref="AY415:AY457" si="1379">AS415+AV415</f>
        <v>190555190.19</v>
      </c>
      <c r="AZ415" s="59">
        <f t="shared" ref="AZ415:AZ457" si="1380">AT415+AW415</f>
        <v>365000</v>
      </c>
    </row>
    <row r="416" spans="1:52">
      <c r="A416" s="83" t="s">
        <v>155</v>
      </c>
      <c r="B416" s="75" t="s">
        <v>152</v>
      </c>
      <c r="C416" s="6" t="s">
        <v>151</v>
      </c>
      <c r="D416" s="6" t="s">
        <v>3</v>
      </c>
      <c r="E416" s="6" t="s">
        <v>100</v>
      </c>
      <c r="F416" s="6" t="s">
        <v>101</v>
      </c>
      <c r="G416" s="18"/>
      <c r="H416" s="58">
        <f t="shared" ref="H416:M416" si="1381">H420+H423+H430</f>
        <v>1080019</v>
      </c>
      <c r="I416" s="58">
        <f t="shared" si="1381"/>
        <v>0</v>
      </c>
      <c r="J416" s="58">
        <f t="shared" si="1381"/>
        <v>0</v>
      </c>
      <c r="K416" s="58">
        <f t="shared" si="1381"/>
        <v>79104.41</v>
      </c>
      <c r="L416" s="58">
        <f t="shared" si="1381"/>
        <v>0</v>
      </c>
      <c r="M416" s="58">
        <f t="shared" si="1381"/>
        <v>0</v>
      </c>
      <c r="N416" s="58">
        <f t="shared" si="1296"/>
        <v>1159123.4099999999</v>
      </c>
      <c r="O416" s="58">
        <f t="shared" si="1297"/>
        <v>0</v>
      </c>
      <c r="P416" s="58">
        <f t="shared" si="1298"/>
        <v>0</v>
      </c>
      <c r="Q416" s="58">
        <f>Q420+Q423+Q430+Q417</f>
        <v>6780602.8399999999</v>
      </c>
      <c r="R416" s="58">
        <f>R420+R423+R430+R417</f>
        <v>0</v>
      </c>
      <c r="S416" s="58">
        <f>S420+S423+S430+S417</f>
        <v>0</v>
      </c>
      <c r="T416" s="58">
        <f t="shared" si="1358"/>
        <v>7939726.25</v>
      </c>
      <c r="U416" s="58">
        <f t="shared" si="1359"/>
        <v>0</v>
      </c>
      <c r="V416" s="58">
        <f t="shared" si="1360"/>
        <v>0</v>
      </c>
      <c r="W416" s="58">
        <f>W420+W423+W430+W417</f>
        <v>0</v>
      </c>
      <c r="X416" s="58">
        <f>X420+X423+X430+X417</f>
        <v>0</v>
      </c>
      <c r="Y416" s="58">
        <f>Y420+Y423+Y430+Y417</f>
        <v>0</v>
      </c>
      <c r="Z416" s="58">
        <f t="shared" si="1362"/>
        <v>7939726.25</v>
      </c>
      <c r="AA416" s="58">
        <f t="shared" si="1363"/>
        <v>0</v>
      </c>
      <c r="AB416" s="58">
        <f t="shared" si="1364"/>
        <v>0</v>
      </c>
      <c r="AC416" s="58">
        <f>AC420+AC423+AC430+AC417</f>
        <v>-879.1</v>
      </c>
      <c r="AD416" s="58">
        <f>AD420+AD423+AD430+AD417</f>
        <v>0</v>
      </c>
      <c r="AE416" s="58">
        <f>AE420+AE423+AE430+AE417</f>
        <v>0</v>
      </c>
      <c r="AF416" s="58">
        <f t="shared" si="1366"/>
        <v>7938847.1500000004</v>
      </c>
      <c r="AG416" s="58">
        <f t="shared" si="1367"/>
        <v>0</v>
      </c>
      <c r="AH416" s="58">
        <f t="shared" si="1368"/>
        <v>0</v>
      </c>
      <c r="AI416" s="58">
        <f>AI420+AI423+AI430+AI417</f>
        <v>0</v>
      </c>
      <c r="AJ416" s="58">
        <f>AJ420+AJ423+AJ430+AJ417</f>
        <v>0</v>
      </c>
      <c r="AK416" s="58">
        <f>AK420+AK423+AK430+AK417</f>
        <v>0</v>
      </c>
      <c r="AL416" s="58">
        <f t="shared" si="1370"/>
        <v>7938847.1500000004</v>
      </c>
      <c r="AM416" s="58">
        <f t="shared" si="1371"/>
        <v>0</v>
      </c>
      <c r="AN416" s="58">
        <f t="shared" si="1372"/>
        <v>0</v>
      </c>
      <c r="AO416" s="58">
        <f>AO420+AO423+AO430+AO417</f>
        <v>-414000</v>
      </c>
      <c r="AP416" s="58">
        <f>AP420+AP423+AP430+AP417</f>
        <v>0</v>
      </c>
      <c r="AQ416" s="58">
        <f>AQ420+AQ423+AQ430+AQ417</f>
        <v>0</v>
      </c>
      <c r="AR416" s="58">
        <f t="shared" si="1374"/>
        <v>7524847.1500000004</v>
      </c>
      <c r="AS416" s="58">
        <f t="shared" si="1375"/>
        <v>0</v>
      </c>
      <c r="AT416" s="58">
        <f t="shared" si="1376"/>
        <v>0</v>
      </c>
      <c r="AU416" s="58">
        <f>AU420+AU423+AU430+AU417</f>
        <v>-719210</v>
      </c>
      <c r="AV416" s="58">
        <f>AV420+AV423+AV430+AV417</f>
        <v>0</v>
      </c>
      <c r="AW416" s="58">
        <f>AW420+AW423+AW430+AW417</f>
        <v>0</v>
      </c>
      <c r="AX416" s="58">
        <f t="shared" si="1378"/>
        <v>6805637.1500000004</v>
      </c>
      <c r="AY416" s="58">
        <f t="shared" si="1379"/>
        <v>0</v>
      </c>
      <c r="AZ416" s="58">
        <f t="shared" si="1380"/>
        <v>0</v>
      </c>
    </row>
    <row r="417" spans="1:52">
      <c r="A417" s="283"/>
      <c r="B417" s="74" t="s">
        <v>409</v>
      </c>
      <c r="C417" s="73" t="s">
        <v>151</v>
      </c>
      <c r="D417" s="73" t="s">
        <v>3</v>
      </c>
      <c r="E417" s="73" t="s">
        <v>100</v>
      </c>
      <c r="F417" s="73" t="s">
        <v>410</v>
      </c>
      <c r="G417" s="101"/>
      <c r="H417" s="64"/>
      <c r="I417" s="64"/>
      <c r="J417" s="64"/>
      <c r="K417" s="64"/>
      <c r="L417" s="64"/>
      <c r="M417" s="64"/>
      <c r="N417" s="64"/>
      <c r="O417" s="64"/>
      <c r="P417" s="64"/>
      <c r="Q417" s="64">
        <f>Q418</f>
        <v>5089351.84</v>
      </c>
      <c r="R417" s="64">
        <f t="shared" ref="R417:S418" si="1382">R418</f>
        <v>0</v>
      </c>
      <c r="S417" s="64">
        <f t="shared" si="1382"/>
        <v>0</v>
      </c>
      <c r="T417" s="57">
        <f t="shared" ref="T417:T419" si="1383">N417+Q417</f>
        <v>5089351.84</v>
      </c>
      <c r="U417" s="57">
        <f t="shared" ref="U417:U419" si="1384">O417+R417</f>
        <v>0</v>
      </c>
      <c r="V417" s="57">
        <f t="shared" ref="V417:V419" si="1385">P417+S417</f>
        <v>0</v>
      </c>
      <c r="W417" s="64">
        <f>W418</f>
        <v>0</v>
      </c>
      <c r="X417" s="64">
        <f t="shared" ref="X417:Y418" si="1386">X418</f>
        <v>0</v>
      </c>
      <c r="Y417" s="64">
        <f t="shared" si="1386"/>
        <v>0</v>
      </c>
      <c r="Z417" s="57">
        <f t="shared" si="1362"/>
        <v>5089351.84</v>
      </c>
      <c r="AA417" s="57">
        <f t="shared" si="1363"/>
        <v>0</v>
      </c>
      <c r="AB417" s="57">
        <f t="shared" si="1364"/>
        <v>0</v>
      </c>
      <c r="AC417" s="64">
        <f>AC418</f>
        <v>0</v>
      </c>
      <c r="AD417" s="64">
        <f t="shared" ref="AD417:AE418" si="1387">AD418</f>
        <v>0</v>
      </c>
      <c r="AE417" s="64">
        <f t="shared" si="1387"/>
        <v>0</v>
      </c>
      <c r="AF417" s="57">
        <f t="shared" si="1366"/>
        <v>5089351.84</v>
      </c>
      <c r="AG417" s="57">
        <f t="shared" si="1367"/>
        <v>0</v>
      </c>
      <c r="AH417" s="57">
        <f t="shared" si="1368"/>
        <v>0</v>
      </c>
      <c r="AI417" s="64">
        <f>AI418</f>
        <v>0</v>
      </c>
      <c r="AJ417" s="64">
        <f t="shared" ref="AJ417:AK418" si="1388">AJ418</f>
        <v>0</v>
      </c>
      <c r="AK417" s="64">
        <f t="shared" si="1388"/>
        <v>0</v>
      </c>
      <c r="AL417" s="57">
        <f t="shared" si="1370"/>
        <v>5089351.84</v>
      </c>
      <c r="AM417" s="57">
        <f t="shared" si="1371"/>
        <v>0</v>
      </c>
      <c r="AN417" s="57">
        <f t="shared" si="1372"/>
        <v>0</v>
      </c>
      <c r="AO417" s="64">
        <f>AO418</f>
        <v>0</v>
      </c>
      <c r="AP417" s="64">
        <f t="shared" ref="AP417:AQ418" si="1389">AP418</f>
        <v>0</v>
      </c>
      <c r="AQ417" s="64">
        <f t="shared" si="1389"/>
        <v>0</v>
      </c>
      <c r="AR417" s="57">
        <f t="shared" si="1374"/>
        <v>5089351.84</v>
      </c>
      <c r="AS417" s="57">
        <f t="shared" si="1375"/>
        <v>0</v>
      </c>
      <c r="AT417" s="57">
        <f t="shared" si="1376"/>
        <v>0</v>
      </c>
      <c r="AU417" s="64">
        <f>AU418</f>
        <v>-719210</v>
      </c>
      <c r="AV417" s="64">
        <f t="shared" ref="AV417:AW418" si="1390">AV418</f>
        <v>0</v>
      </c>
      <c r="AW417" s="64">
        <f t="shared" si="1390"/>
        <v>0</v>
      </c>
      <c r="AX417" s="57">
        <f t="shared" si="1378"/>
        <v>4370141.84</v>
      </c>
      <c r="AY417" s="57">
        <f t="shared" si="1379"/>
        <v>0</v>
      </c>
      <c r="AZ417" s="57">
        <f t="shared" si="1380"/>
        <v>0</v>
      </c>
    </row>
    <row r="418" spans="1:52" ht="26.4">
      <c r="A418" s="261"/>
      <c r="B418" s="74" t="s">
        <v>186</v>
      </c>
      <c r="C418" s="73" t="s">
        <v>151</v>
      </c>
      <c r="D418" s="73" t="s">
        <v>3</v>
      </c>
      <c r="E418" s="73" t="s">
        <v>100</v>
      </c>
      <c r="F418" s="73" t="s">
        <v>410</v>
      </c>
      <c r="G418" s="101" t="s">
        <v>32</v>
      </c>
      <c r="H418" s="64"/>
      <c r="I418" s="64"/>
      <c r="J418" s="64"/>
      <c r="K418" s="64"/>
      <c r="L418" s="64"/>
      <c r="M418" s="64"/>
      <c r="N418" s="64"/>
      <c r="O418" s="64"/>
      <c r="P418" s="64"/>
      <c r="Q418" s="64">
        <f>Q419</f>
        <v>5089351.84</v>
      </c>
      <c r="R418" s="64">
        <f t="shared" si="1382"/>
        <v>0</v>
      </c>
      <c r="S418" s="64">
        <f t="shared" si="1382"/>
        <v>0</v>
      </c>
      <c r="T418" s="57">
        <f t="shared" si="1383"/>
        <v>5089351.84</v>
      </c>
      <c r="U418" s="57">
        <f t="shared" si="1384"/>
        <v>0</v>
      </c>
      <c r="V418" s="57">
        <f t="shared" si="1385"/>
        <v>0</v>
      </c>
      <c r="W418" s="64">
        <f>W419</f>
        <v>0</v>
      </c>
      <c r="X418" s="64">
        <f t="shared" si="1386"/>
        <v>0</v>
      </c>
      <c r="Y418" s="64">
        <f t="shared" si="1386"/>
        <v>0</v>
      </c>
      <c r="Z418" s="57">
        <f t="shared" si="1362"/>
        <v>5089351.84</v>
      </c>
      <c r="AA418" s="57">
        <f t="shared" si="1363"/>
        <v>0</v>
      </c>
      <c r="AB418" s="57">
        <f t="shared" si="1364"/>
        <v>0</v>
      </c>
      <c r="AC418" s="64">
        <f>AC419</f>
        <v>0</v>
      </c>
      <c r="AD418" s="64">
        <f t="shared" si="1387"/>
        <v>0</v>
      </c>
      <c r="AE418" s="64">
        <f t="shared" si="1387"/>
        <v>0</v>
      </c>
      <c r="AF418" s="57">
        <f t="shared" si="1366"/>
        <v>5089351.84</v>
      </c>
      <c r="AG418" s="57">
        <f t="shared" si="1367"/>
        <v>0</v>
      </c>
      <c r="AH418" s="57">
        <f t="shared" si="1368"/>
        <v>0</v>
      </c>
      <c r="AI418" s="64">
        <f>AI419</f>
        <v>0</v>
      </c>
      <c r="AJ418" s="64">
        <f t="shared" si="1388"/>
        <v>0</v>
      </c>
      <c r="AK418" s="64">
        <f t="shared" si="1388"/>
        <v>0</v>
      </c>
      <c r="AL418" s="57">
        <f t="shared" si="1370"/>
        <v>5089351.84</v>
      </c>
      <c r="AM418" s="57">
        <f t="shared" si="1371"/>
        <v>0</v>
      </c>
      <c r="AN418" s="57">
        <f t="shared" si="1372"/>
        <v>0</v>
      </c>
      <c r="AO418" s="64">
        <f>AO419</f>
        <v>0</v>
      </c>
      <c r="AP418" s="64">
        <f t="shared" si="1389"/>
        <v>0</v>
      </c>
      <c r="AQ418" s="64">
        <f t="shared" si="1389"/>
        <v>0</v>
      </c>
      <c r="AR418" s="57">
        <f t="shared" si="1374"/>
        <v>5089351.84</v>
      </c>
      <c r="AS418" s="57">
        <f t="shared" si="1375"/>
        <v>0</v>
      </c>
      <c r="AT418" s="57">
        <f t="shared" si="1376"/>
        <v>0</v>
      </c>
      <c r="AU418" s="64">
        <f>AU419</f>
        <v>-719210</v>
      </c>
      <c r="AV418" s="64">
        <f t="shared" si="1390"/>
        <v>0</v>
      </c>
      <c r="AW418" s="64">
        <f t="shared" si="1390"/>
        <v>0</v>
      </c>
      <c r="AX418" s="57">
        <f t="shared" si="1378"/>
        <v>4370141.84</v>
      </c>
      <c r="AY418" s="57">
        <f t="shared" si="1379"/>
        <v>0</v>
      </c>
      <c r="AZ418" s="57">
        <f t="shared" si="1380"/>
        <v>0</v>
      </c>
    </row>
    <row r="419" spans="1:52" ht="26.4">
      <c r="A419" s="261"/>
      <c r="B419" s="74" t="s">
        <v>34</v>
      </c>
      <c r="C419" s="73" t="s">
        <v>151</v>
      </c>
      <c r="D419" s="73" t="s">
        <v>3</v>
      </c>
      <c r="E419" s="73" t="s">
        <v>100</v>
      </c>
      <c r="F419" s="73" t="s">
        <v>410</v>
      </c>
      <c r="G419" s="101" t="s">
        <v>33</v>
      </c>
      <c r="H419" s="64"/>
      <c r="I419" s="64"/>
      <c r="J419" s="64"/>
      <c r="K419" s="64"/>
      <c r="L419" s="64"/>
      <c r="M419" s="64"/>
      <c r="N419" s="64"/>
      <c r="O419" s="64"/>
      <c r="P419" s="64"/>
      <c r="Q419" s="60">
        <v>5089351.84</v>
      </c>
      <c r="R419" s="64"/>
      <c r="S419" s="64"/>
      <c r="T419" s="57">
        <f t="shared" si="1383"/>
        <v>5089351.84</v>
      </c>
      <c r="U419" s="57">
        <f t="shared" si="1384"/>
        <v>0</v>
      </c>
      <c r="V419" s="57">
        <f t="shared" si="1385"/>
        <v>0</v>
      </c>
      <c r="W419" s="60"/>
      <c r="X419" s="64"/>
      <c r="Y419" s="64"/>
      <c r="Z419" s="57">
        <f t="shared" si="1362"/>
        <v>5089351.84</v>
      </c>
      <c r="AA419" s="57">
        <f t="shared" si="1363"/>
        <v>0</v>
      </c>
      <c r="AB419" s="57">
        <f t="shared" si="1364"/>
        <v>0</v>
      </c>
      <c r="AC419" s="60"/>
      <c r="AD419" s="64"/>
      <c r="AE419" s="64"/>
      <c r="AF419" s="57">
        <f t="shared" si="1366"/>
        <v>5089351.84</v>
      </c>
      <c r="AG419" s="57">
        <f t="shared" si="1367"/>
        <v>0</v>
      </c>
      <c r="AH419" s="57">
        <f t="shared" si="1368"/>
        <v>0</v>
      </c>
      <c r="AI419" s="60"/>
      <c r="AJ419" s="64"/>
      <c r="AK419" s="64"/>
      <c r="AL419" s="57">
        <f t="shared" si="1370"/>
        <v>5089351.84</v>
      </c>
      <c r="AM419" s="57">
        <f t="shared" si="1371"/>
        <v>0</v>
      </c>
      <c r="AN419" s="57">
        <f t="shared" si="1372"/>
        <v>0</v>
      </c>
      <c r="AO419" s="60"/>
      <c r="AP419" s="64"/>
      <c r="AQ419" s="64"/>
      <c r="AR419" s="57">
        <f t="shared" si="1374"/>
        <v>5089351.84</v>
      </c>
      <c r="AS419" s="57">
        <f t="shared" si="1375"/>
        <v>0</v>
      </c>
      <c r="AT419" s="57">
        <f t="shared" si="1376"/>
        <v>0</v>
      </c>
      <c r="AU419" s="60">
        <v>-719210</v>
      </c>
      <c r="AV419" s="64"/>
      <c r="AW419" s="64"/>
      <c r="AX419" s="57">
        <f t="shared" si="1378"/>
        <v>4370141.84</v>
      </c>
      <c r="AY419" s="57">
        <f t="shared" si="1379"/>
        <v>0</v>
      </c>
      <c r="AZ419" s="57">
        <f t="shared" si="1380"/>
        <v>0</v>
      </c>
    </row>
    <row r="420" spans="1:52">
      <c r="A420" s="261"/>
      <c r="B420" s="74" t="s">
        <v>170</v>
      </c>
      <c r="C420" s="73" t="s">
        <v>151</v>
      </c>
      <c r="D420" s="73" t="s">
        <v>3</v>
      </c>
      <c r="E420" s="73" t="s">
        <v>100</v>
      </c>
      <c r="F420" s="73" t="s">
        <v>169</v>
      </c>
      <c r="G420" s="101"/>
      <c r="H420" s="57">
        <f>H421</f>
        <v>0</v>
      </c>
      <c r="I420" s="57">
        <f t="shared" ref="I420:M421" si="1391">I421</f>
        <v>0</v>
      </c>
      <c r="J420" s="57">
        <f t="shared" si="1391"/>
        <v>0</v>
      </c>
      <c r="K420" s="57">
        <f t="shared" si="1391"/>
        <v>79104.41</v>
      </c>
      <c r="L420" s="57">
        <f t="shared" si="1391"/>
        <v>0</v>
      </c>
      <c r="M420" s="57">
        <f t="shared" si="1391"/>
        <v>0</v>
      </c>
      <c r="N420" s="57">
        <f t="shared" si="1296"/>
        <v>79104.41</v>
      </c>
      <c r="O420" s="57">
        <f t="shared" si="1297"/>
        <v>0</v>
      </c>
      <c r="P420" s="57">
        <f t="shared" si="1298"/>
        <v>0</v>
      </c>
      <c r="Q420" s="57">
        <f t="shared" ref="Q420:S421" si="1392">Q421</f>
        <v>0</v>
      </c>
      <c r="R420" s="57">
        <f t="shared" si="1392"/>
        <v>0</v>
      </c>
      <c r="S420" s="57">
        <f t="shared" si="1392"/>
        <v>0</v>
      </c>
      <c r="T420" s="57">
        <f t="shared" si="1358"/>
        <v>79104.41</v>
      </c>
      <c r="U420" s="57">
        <f t="shared" si="1359"/>
        <v>0</v>
      </c>
      <c r="V420" s="57">
        <f t="shared" si="1360"/>
        <v>0</v>
      </c>
      <c r="W420" s="57">
        <f t="shared" ref="W420:Y421" si="1393">W421</f>
        <v>0</v>
      </c>
      <c r="X420" s="57">
        <f t="shared" si="1393"/>
        <v>0</v>
      </c>
      <c r="Y420" s="57">
        <f t="shared" si="1393"/>
        <v>0</v>
      </c>
      <c r="Z420" s="57">
        <f t="shared" si="1362"/>
        <v>79104.41</v>
      </c>
      <c r="AA420" s="57">
        <f t="shared" si="1363"/>
        <v>0</v>
      </c>
      <c r="AB420" s="57">
        <f t="shared" si="1364"/>
        <v>0</v>
      </c>
      <c r="AC420" s="57">
        <f t="shared" ref="AC420:AE421" si="1394">AC421</f>
        <v>0</v>
      </c>
      <c r="AD420" s="57">
        <f t="shared" si="1394"/>
        <v>0</v>
      </c>
      <c r="AE420" s="57">
        <f t="shared" si="1394"/>
        <v>0</v>
      </c>
      <c r="AF420" s="57">
        <f t="shared" si="1366"/>
        <v>79104.41</v>
      </c>
      <c r="AG420" s="57">
        <f t="shared" si="1367"/>
        <v>0</v>
      </c>
      <c r="AH420" s="57">
        <f t="shared" si="1368"/>
        <v>0</v>
      </c>
      <c r="AI420" s="57">
        <f t="shared" ref="AI420:AK421" si="1395">AI421</f>
        <v>0</v>
      </c>
      <c r="AJ420" s="57">
        <f t="shared" si="1395"/>
        <v>0</v>
      </c>
      <c r="AK420" s="57">
        <f t="shared" si="1395"/>
        <v>0</v>
      </c>
      <c r="AL420" s="57">
        <f t="shared" si="1370"/>
        <v>79104.41</v>
      </c>
      <c r="AM420" s="57">
        <f t="shared" si="1371"/>
        <v>0</v>
      </c>
      <c r="AN420" s="57">
        <f t="shared" si="1372"/>
        <v>0</v>
      </c>
      <c r="AO420" s="57">
        <f t="shared" ref="AO420:AQ421" si="1396">AO421</f>
        <v>0</v>
      </c>
      <c r="AP420" s="57">
        <f t="shared" si="1396"/>
        <v>0</v>
      </c>
      <c r="AQ420" s="57">
        <f t="shared" si="1396"/>
        <v>0</v>
      </c>
      <c r="AR420" s="57">
        <f t="shared" si="1374"/>
        <v>79104.41</v>
      </c>
      <c r="AS420" s="57">
        <f t="shared" si="1375"/>
        <v>0</v>
      </c>
      <c r="AT420" s="57">
        <f t="shared" si="1376"/>
        <v>0</v>
      </c>
      <c r="AU420" s="57">
        <f t="shared" ref="AU420:AW421" si="1397">AU421</f>
        <v>0</v>
      </c>
      <c r="AV420" s="57">
        <f t="shared" si="1397"/>
        <v>0</v>
      </c>
      <c r="AW420" s="57">
        <f t="shared" si="1397"/>
        <v>0</v>
      </c>
      <c r="AX420" s="57">
        <f t="shared" si="1378"/>
        <v>79104.41</v>
      </c>
      <c r="AY420" s="57">
        <f t="shared" si="1379"/>
        <v>0</v>
      </c>
      <c r="AZ420" s="57">
        <f t="shared" si="1380"/>
        <v>0</v>
      </c>
    </row>
    <row r="421" spans="1:52" ht="26.4">
      <c r="A421" s="261"/>
      <c r="B421" s="123" t="s">
        <v>186</v>
      </c>
      <c r="C421" s="73" t="s">
        <v>151</v>
      </c>
      <c r="D421" s="73" t="s">
        <v>3</v>
      </c>
      <c r="E421" s="73" t="s">
        <v>100</v>
      </c>
      <c r="F421" s="73" t="s">
        <v>169</v>
      </c>
      <c r="G421" s="101" t="s">
        <v>32</v>
      </c>
      <c r="H421" s="57">
        <f>H422</f>
        <v>0</v>
      </c>
      <c r="I421" s="57">
        <f t="shared" si="1391"/>
        <v>0</v>
      </c>
      <c r="J421" s="57">
        <f t="shared" si="1391"/>
        <v>0</v>
      </c>
      <c r="K421" s="57">
        <f t="shared" si="1391"/>
        <v>79104.41</v>
      </c>
      <c r="L421" s="57">
        <f t="shared" si="1391"/>
        <v>0</v>
      </c>
      <c r="M421" s="57">
        <f t="shared" si="1391"/>
        <v>0</v>
      </c>
      <c r="N421" s="57">
        <f t="shared" si="1296"/>
        <v>79104.41</v>
      </c>
      <c r="O421" s="57">
        <f t="shared" si="1297"/>
        <v>0</v>
      </c>
      <c r="P421" s="57">
        <f t="shared" si="1298"/>
        <v>0</v>
      </c>
      <c r="Q421" s="57">
        <f t="shared" si="1392"/>
        <v>0</v>
      </c>
      <c r="R421" s="57">
        <f t="shared" si="1392"/>
        <v>0</v>
      </c>
      <c r="S421" s="57">
        <f t="shared" si="1392"/>
        <v>0</v>
      </c>
      <c r="T421" s="57">
        <f t="shared" si="1358"/>
        <v>79104.41</v>
      </c>
      <c r="U421" s="57">
        <f t="shared" si="1359"/>
        <v>0</v>
      </c>
      <c r="V421" s="57">
        <f t="shared" si="1360"/>
        <v>0</v>
      </c>
      <c r="W421" s="57">
        <f t="shared" si="1393"/>
        <v>0</v>
      </c>
      <c r="X421" s="57">
        <f t="shared" si="1393"/>
        <v>0</v>
      </c>
      <c r="Y421" s="57">
        <f t="shared" si="1393"/>
        <v>0</v>
      </c>
      <c r="Z421" s="57">
        <f t="shared" si="1362"/>
        <v>79104.41</v>
      </c>
      <c r="AA421" s="57">
        <f t="shared" si="1363"/>
        <v>0</v>
      </c>
      <c r="AB421" s="57">
        <f t="shared" si="1364"/>
        <v>0</v>
      </c>
      <c r="AC421" s="57">
        <f t="shared" si="1394"/>
        <v>0</v>
      </c>
      <c r="AD421" s="57">
        <f t="shared" si="1394"/>
        <v>0</v>
      </c>
      <c r="AE421" s="57">
        <f t="shared" si="1394"/>
        <v>0</v>
      </c>
      <c r="AF421" s="57">
        <f t="shared" si="1366"/>
        <v>79104.41</v>
      </c>
      <c r="AG421" s="57">
        <f t="shared" si="1367"/>
        <v>0</v>
      </c>
      <c r="AH421" s="57">
        <f t="shared" si="1368"/>
        <v>0</v>
      </c>
      <c r="AI421" s="57">
        <f t="shared" si="1395"/>
        <v>0</v>
      </c>
      <c r="AJ421" s="57">
        <f t="shared" si="1395"/>
        <v>0</v>
      </c>
      <c r="AK421" s="57">
        <f t="shared" si="1395"/>
        <v>0</v>
      </c>
      <c r="AL421" s="57">
        <f t="shared" si="1370"/>
        <v>79104.41</v>
      </c>
      <c r="AM421" s="57">
        <f t="shared" si="1371"/>
        <v>0</v>
      </c>
      <c r="AN421" s="57">
        <f t="shared" si="1372"/>
        <v>0</v>
      </c>
      <c r="AO421" s="57">
        <f t="shared" si="1396"/>
        <v>0</v>
      </c>
      <c r="AP421" s="57">
        <f t="shared" si="1396"/>
        <v>0</v>
      </c>
      <c r="AQ421" s="57">
        <f t="shared" si="1396"/>
        <v>0</v>
      </c>
      <c r="AR421" s="57">
        <f t="shared" si="1374"/>
        <v>79104.41</v>
      </c>
      <c r="AS421" s="57">
        <f t="shared" si="1375"/>
        <v>0</v>
      </c>
      <c r="AT421" s="57">
        <f t="shared" si="1376"/>
        <v>0</v>
      </c>
      <c r="AU421" s="57">
        <f t="shared" si="1397"/>
        <v>0</v>
      </c>
      <c r="AV421" s="57">
        <f t="shared" si="1397"/>
        <v>0</v>
      </c>
      <c r="AW421" s="57">
        <f t="shared" si="1397"/>
        <v>0</v>
      </c>
      <c r="AX421" s="57">
        <f t="shared" si="1378"/>
        <v>79104.41</v>
      </c>
      <c r="AY421" s="57">
        <f t="shared" si="1379"/>
        <v>0</v>
      </c>
      <c r="AZ421" s="57">
        <f t="shared" si="1380"/>
        <v>0</v>
      </c>
    </row>
    <row r="422" spans="1:52" ht="26.4">
      <c r="A422" s="261"/>
      <c r="B422" s="71" t="s">
        <v>34</v>
      </c>
      <c r="C422" s="73" t="s">
        <v>151</v>
      </c>
      <c r="D422" s="73" t="s">
        <v>3</v>
      </c>
      <c r="E422" s="73" t="s">
        <v>100</v>
      </c>
      <c r="F422" s="73" t="s">
        <v>169</v>
      </c>
      <c r="G422" s="101" t="s">
        <v>33</v>
      </c>
      <c r="H422" s="60"/>
      <c r="I422" s="60"/>
      <c r="J422" s="60"/>
      <c r="K422" s="60">
        <v>79104.41</v>
      </c>
      <c r="L422" s="60"/>
      <c r="M422" s="60"/>
      <c r="N422" s="60">
        <f t="shared" si="1296"/>
        <v>79104.41</v>
      </c>
      <c r="O422" s="60">
        <f t="shared" si="1297"/>
        <v>0</v>
      </c>
      <c r="P422" s="60">
        <f t="shared" si="1298"/>
        <v>0</v>
      </c>
      <c r="Q422" s="60"/>
      <c r="R422" s="60"/>
      <c r="S422" s="60"/>
      <c r="T422" s="60">
        <f t="shared" si="1358"/>
        <v>79104.41</v>
      </c>
      <c r="U422" s="60">
        <f t="shared" si="1359"/>
        <v>0</v>
      </c>
      <c r="V422" s="60">
        <f t="shared" si="1360"/>
        <v>0</v>
      </c>
      <c r="W422" s="60"/>
      <c r="X422" s="60"/>
      <c r="Y422" s="60"/>
      <c r="Z422" s="60">
        <f t="shared" si="1362"/>
        <v>79104.41</v>
      </c>
      <c r="AA422" s="60">
        <f t="shared" si="1363"/>
        <v>0</v>
      </c>
      <c r="AB422" s="60">
        <f t="shared" si="1364"/>
        <v>0</v>
      </c>
      <c r="AC422" s="60"/>
      <c r="AD422" s="60"/>
      <c r="AE422" s="60"/>
      <c r="AF422" s="60">
        <f t="shared" si="1366"/>
        <v>79104.41</v>
      </c>
      <c r="AG422" s="60">
        <f t="shared" si="1367"/>
        <v>0</v>
      </c>
      <c r="AH422" s="60">
        <f t="shared" si="1368"/>
        <v>0</v>
      </c>
      <c r="AI422" s="60"/>
      <c r="AJ422" s="60"/>
      <c r="AK422" s="60"/>
      <c r="AL422" s="60">
        <f t="shared" si="1370"/>
        <v>79104.41</v>
      </c>
      <c r="AM422" s="60">
        <f t="shared" si="1371"/>
        <v>0</v>
      </c>
      <c r="AN422" s="60">
        <f t="shared" si="1372"/>
        <v>0</v>
      </c>
      <c r="AO422" s="60"/>
      <c r="AP422" s="60"/>
      <c r="AQ422" s="60"/>
      <c r="AR422" s="60">
        <f t="shared" si="1374"/>
        <v>79104.41</v>
      </c>
      <c r="AS422" s="60">
        <f t="shared" si="1375"/>
        <v>0</v>
      </c>
      <c r="AT422" s="60">
        <f t="shared" si="1376"/>
        <v>0</v>
      </c>
      <c r="AU422" s="60"/>
      <c r="AV422" s="60"/>
      <c r="AW422" s="60"/>
      <c r="AX422" s="60">
        <f t="shared" si="1378"/>
        <v>79104.41</v>
      </c>
      <c r="AY422" s="60">
        <f t="shared" si="1379"/>
        <v>0</v>
      </c>
      <c r="AZ422" s="60">
        <f t="shared" si="1380"/>
        <v>0</v>
      </c>
    </row>
    <row r="423" spans="1:52" ht="66">
      <c r="A423" s="261"/>
      <c r="B423" s="115" t="s">
        <v>184</v>
      </c>
      <c r="C423" s="73" t="s">
        <v>151</v>
      </c>
      <c r="D423" s="73" t="s">
        <v>3</v>
      </c>
      <c r="E423" s="73" t="s">
        <v>181</v>
      </c>
      <c r="F423" s="73" t="s">
        <v>182</v>
      </c>
      <c r="G423" s="101"/>
      <c r="H423" s="60">
        <f>H424</f>
        <v>1058418.6200000001</v>
      </c>
      <c r="I423" s="60">
        <f t="shared" ref="I423:M423" si="1398">I424</f>
        <v>0</v>
      </c>
      <c r="J423" s="60">
        <f t="shared" si="1398"/>
        <v>0</v>
      </c>
      <c r="K423" s="60">
        <f t="shared" si="1398"/>
        <v>0</v>
      </c>
      <c r="L423" s="60">
        <f t="shared" si="1398"/>
        <v>0</v>
      </c>
      <c r="M423" s="60">
        <f t="shared" si="1398"/>
        <v>0</v>
      </c>
      <c r="N423" s="60">
        <f t="shared" si="1296"/>
        <v>1058418.6200000001</v>
      </c>
      <c r="O423" s="60">
        <f t="shared" si="1297"/>
        <v>0</v>
      </c>
      <c r="P423" s="60">
        <f t="shared" si="1298"/>
        <v>0</v>
      </c>
      <c r="Q423" s="60">
        <f>Q426+Q424+Q428</f>
        <v>1657425.98</v>
      </c>
      <c r="R423" s="60">
        <f>R426+R424+R428</f>
        <v>0</v>
      </c>
      <c r="S423" s="60">
        <f>S426+S424+S428</f>
        <v>0</v>
      </c>
      <c r="T423" s="60">
        <f t="shared" si="1358"/>
        <v>2715844.6</v>
      </c>
      <c r="U423" s="60">
        <f t="shared" si="1359"/>
        <v>0</v>
      </c>
      <c r="V423" s="60">
        <f t="shared" si="1360"/>
        <v>0</v>
      </c>
      <c r="W423" s="60">
        <f>W426+W424+W428</f>
        <v>0</v>
      </c>
      <c r="X423" s="60">
        <f>X426+X424+X428</f>
        <v>0</v>
      </c>
      <c r="Y423" s="60">
        <f>Y426+Y424+Y428</f>
        <v>0</v>
      </c>
      <c r="Z423" s="60">
        <f t="shared" si="1362"/>
        <v>2715844.6</v>
      </c>
      <c r="AA423" s="60">
        <f t="shared" si="1363"/>
        <v>0</v>
      </c>
      <c r="AB423" s="60">
        <f t="shared" si="1364"/>
        <v>0</v>
      </c>
      <c r="AC423" s="60">
        <f>AC426+AC424+AC428</f>
        <v>-861.52</v>
      </c>
      <c r="AD423" s="60">
        <f>AD426+AD424+AD428</f>
        <v>0</v>
      </c>
      <c r="AE423" s="60">
        <f>AE426+AE424+AE428</f>
        <v>0</v>
      </c>
      <c r="AF423" s="60">
        <f t="shared" si="1366"/>
        <v>2714983.08</v>
      </c>
      <c r="AG423" s="60">
        <f t="shared" si="1367"/>
        <v>0</v>
      </c>
      <c r="AH423" s="60">
        <f t="shared" si="1368"/>
        <v>0</v>
      </c>
      <c r="AI423" s="60">
        <f>AI426+AI424+AI428</f>
        <v>0</v>
      </c>
      <c r="AJ423" s="60">
        <f>AJ426+AJ424+AJ428</f>
        <v>0</v>
      </c>
      <c r="AK423" s="60">
        <f>AK426+AK424+AK428</f>
        <v>0</v>
      </c>
      <c r="AL423" s="60">
        <f t="shared" si="1370"/>
        <v>2714983.08</v>
      </c>
      <c r="AM423" s="60">
        <f t="shared" si="1371"/>
        <v>0</v>
      </c>
      <c r="AN423" s="60">
        <f t="shared" si="1372"/>
        <v>0</v>
      </c>
      <c r="AO423" s="60">
        <f>AO426+AO424+AO428</f>
        <v>-405720</v>
      </c>
      <c r="AP423" s="60">
        <f>AP426+AP424+AP428</f>
        <v>0</v>
      </c>
      <c r="AQ423" s="60">
        <f>AQ426+AQ424+AQ428</f>
        <v>0</v>
      </c>
      <c r="AR423" s="60">
        <f t="shared" si="1374"/>
        <v>2309263.08</v>
      </c>
      <c r="AS423" s="60">
        <f t="shared" si="1375"/>
        <v>0</v>
      </c>
      <c r="AT423" s="60">
        <f t="shared" si="1376"/>
        <v>0</v>
      </c>
      <c r="AU423" s="60">
        <f>AU426+AU424+AU428</f>
        <v>0</v>
      </c>
      <c r="AV423" s="60">
        <f>AV426+AV424+AV428</f>
        <v>0</v>
      </c>
      <c r="AW423" s="60">
        <f>AW426+AW424+AW428</f>
        <v>0</v>
      </c>
      <c r="AX423" s="60">
        <f t="shared" si="1378"/>
        <v>2309263.08</v>
      </c>
      <c r="AY423" s="60">
        <f t="shared" si="1379"/>
        <v>0</v>
      </c>
      <c r="AZ423" s="60">
        <f t="shared" si="1380"/>
        <v>0</v>
      </c>
    </row>
    <row r="424" spans="1:52">
      <c r="A424" s="261"/>
      <c r="B424" s="103" t="s">
        <v>35</v>
      </c>
      <c r="C424" s="73" t="s">
        <v>151</v>
      </c>
      <c r="D424" s="73" t="s">
        <v>3</v>
      </c>
      <c r="E424" s="73" t="s">
        <v>181</v>
      </c>
      <c r="F424" s="73" t="s">
        <v>182</v>
      </c>
      <c r="G424" s="101" t="s">
        <v>36</v>
      </c>
      <c r="H424" s="60">
        <f>H425</f>
        <v>1058418.6200000001</v>
      </c>
      <c r="I424" s="60">
        <f t="shared" ref="I424:M424" si="1399">I425</f>
        <v>0</v>
      </c>
      <c r="J424" s="60">
        <f t="shared" si="1399"/>
        <v>0</v>
      </c>
      <c r="K424" s="60">
        <f t="shared" si="1399"/>
        <v>0</v>
      </c>
      <c r="L424" s="60">
        <f t="shared" si="1399"/>
        <v>0</v>
      </c>
      <c r="M424" s="60">
        <f t="shared" si="1399"/>
        <v>0</v>
      </c>
      <c r="N424" s="60">
        <f t="shared" si="1296"/>
        <v>1058418.6200000001</v>
      </c>
      <c r="O424" s="60">
        <f t="shared" si="1297"/>
        <v>0</v>
      </c>
      <c r="P424" s="60">
        <f t="shared" si="1298"/>
        <v>0</v>
      </c>
      <c r="Q424" s="60">
        <f t="shared" ref="Q424:S424" si="1400">Q425</f>
        <v>1015525.98</v>
      </c>
      <c r="R424" s="60">
        <f t="shared" si="1400"/>
        <v>0</v>
      </c>
      <c r="S424" s="60">
        <f t="shared" si="1400"/>
        <v>0</v>
      </c>
      <c r="T424" s="60">
        <f t="shared" si="1358"/>
        <v>2073944.6</v>
      </c>
      <c r="U424" s="60">
        <f t="shared" si="1359"/>
        <v>0</v>
      </c>
      <c r="V424" s="60">
        <f t="shared" si="1360"/>
        <v>0</v>
      </c>
      <c r="W424" s="60">
        <f t="shared" ref="W424:Y424" si="1401">W425</f>
        <v>0</v>
      </c>
      <c r="X424" s="60">
        <f t="shared" si="1401"/>
        <v>0</v>
      </c>
      <c r="Y424" s="60">
        <f t="shared" si="1401"/>
        <v>0</v>
      </c>
      <c r="Z424" s="60">
        <f t="shared" si="1362"/>
        <v>2073944.6</v>
      </c>
      <c r="AA424" s="60">
        <f t="shared" si="1363"/>
        <v>0</v>
      </c>
      <c r="AB424" s="60">
        <f t="shared" si="1364"/>
        <v>0</v>
      </c>
      <c r="AC424" s="60">
        <f t="shared" ref="AC424:AE424" si="1402">AC425</f>
        <v>-861.52</v>
      </c>
      <c r="AD424" s="60">
        <f t="shared" si="1402"/>
        <v>0</v>
      </c>
      <c r="AE424" s="60">
        <f t="shared" si="1402"/>
        <v>0</v>
      </c>
      <c r="AF424" s="60">
        <f t="shared" si="1366"/>
        <v>2073083.08</v>
      </c>
      <c r="AG424" s="60">
        <f t="shared" si="1367"/>
        <v>0</v>
      </c>
      <c r="AH424" s="60">
        <f t="shared" si="1368"/>
        <v>0</v>
      </c>
      <c r="AI424" s="60">
        <f t="shared" ref="AI424:AK424" si="1403">AI425</f>
        <v>0</v>
      </c>
      <c r="AJ424" s="60">
        <f t="shared" si="1403"/>
        <v>0</v>
      </c>
      <c r="AK424" s="60">
        <f t="shared" si="1403"/>
        <v>0</v>
      </c>
      <c r="AL424" s="60">
        <f t="shared" si="1370"/>
        <v>2073083.08</v>
      </c>
      <c r="AM424" s="60">
        <f t="shared" si="1371"/>
        <v>0</v>
      </c>
      <c r="AN424" s="60">
        <f t="shared" si="1372"/>
        <v>0</v>
      </c>
      <c r="AO424" s="60">
        <f t="shared" ref="AO424:AQ424" si="1404">AO425</f>
        <v>0</v>
      </c>
      <c r="AP424" s="60">
        <f t="shared" si="1404"/>
        <v>0</v>
      </c>
      <c r="AQ424" s="60">
        <f t="shared" si="1404"/>
        <v>0</v>
      </c>
      <c r="AR424" s="60">
        <f t="shared" si="1374"/>
        <v>2073083.08</v>
      </c>
      <c r="AS424" s="60">
        <f t="shared" si="1375"/>
        <v>0</v>
      </c>
      <c r="AT424" s="60">
        <f t="shared" si="1376"/>
        <v>0</v>
      </c>
      <c r="AU424" s="60">
        <f t="shared" ref="AU424:AW424" si="1405">AU425</f>
        <v>0</v>
      </c>
      <c r="AV424" s="60">
        <f t="shared" si="1405"/>
        <v>0</v>
      </c>
      <c r="AW424" s="60">
        <f t="shared" si="1405"/>
        <v>0</v>
      </c>
      <c r="AX424" s="60">
        <f t="shared" si="1378"/>
        <v>2073083.08</v>
      </c>
      <c r="AY424" s="60">
        <f t="shared" si="1379"/>
        <v>0</v>
      </c>
      <c r="AZ424" s="60">
        <f t="shared" si="1380"/>
        <v>0</v>
      </c>
    </row>
    <row r="425" spans="1:52" ht="18.75" customHeight="1">
      <c r="A425" s="261"/>
      <c r="B425" s="103" t="s">
        <v>38</v>
      </c>
      <c r="C425" s="73" t="s">
        <v>151</v>
      </c>
      <c r="D425" s="73" t="s">
        <v>3</v>
      </c>
      <c r="E425" s="73" t="s">
        <v>181</v>
      </c>
      <c r="F425" s="73" t="s">
        <v>182</v>
      </c>
      <c r="G425" s="101" t="s">
        <v>37</v>
      </c>
      <c r="H425" s="60">
        <v>1058418.6200000001</v>
      </c>
      <c r="I425" s="60"/>
      <c r="J425" s="60"/>
      <c r="K425" s="60"/>
      <c r="L425" s="60"/>
      <c r="M425" s="60"/>
      <c r="N425" s="60">
        <f t="shared" si="1296"/>
        <v>1058418.6200000001</v>
      </c>
      <c r="O425" s="60">
        <f t="shared" si="1297"/>
        <v>0</v>
      </c>
      <c r="P425" s="60">
        <f t="shared" si="1298"/>
        <v>0</v>
      </c>
      <c r="Q425" s="60">
        <v>1015525.98</v>
      </c>
      <c r="R425" s="60"/>
      <c r="S425" s="60"/>
      <c r="T425" s="60">
        <f t="shared" si="1358"/>
        <v>2073944.6</v>
      </c>
      <c r="U425" s="60">
        <f t="shared" si="1359"/>
        <v>0</v>
      </c>
      <c r="V425" s="60">
        <f t="shared" si="1360"/>
        <v>0</v>
      </c>
      <c r="W425" s="60"/>
      <c r="X425" s="60"/>
      <c r="Y425" s="60"/>
      <c r="Z425" s="60">
        <f t="shared" si="1362"/>
        <v>2073944.6</v>
      </c>
      <c r="AA425" s="60">
        <f t="shared" si="1363"/>
        <v>0</v>
      </c>
      <c r="AB425" s="60">
        <f t="shared" si="1364"/>
        <v>0</v>
      </c>
      <c r="AC425" s="60">
        <v>-861.52</v>
      </c>
      <c r="AD425" s="60"/>
      <c r="AE425" s="60"/>
      <c r="AF425" s="60">
        <f t="shared" si="1366"/>
        <v>2073083.08</v>
      </c>
      <c r="AG425" s="60">
        <f t="shared" si="1367"/>
        <v>0</v>
      </c>
      <c r="AH425" s="60">
        <f t="shared" si="1368"/>
        <v>0</v>
      </c>
      <c r="AI425" s="60"/>
      <c r="AJ425" s="60"/>
      <c r="AK425" s="60"/>
      <c r="AL425" s="60">
        <f t="shared" si="1370"/>
        <v>2073083.08</v>
      </c>
      <c r="AM425" s="60">
        <f t="shared" si="1371"/>
        <v>0</v>
      </c>
      <c r="AN425" s="60">
        <f t="shared" si="1372"/>
        <v>0</v>
      </c>
      <c r="AO425" s="60"/>
      <c r="AP425" s="60"/>
      <c r="AQ425" s="60"/>
      <c r="AR425" s="60">
        <f t="shared" si="1374"/>
        <v>2073083.08</v>
      </c>
      <c r="AS425" s="60">
        <f t="shared" si="1375"/>
        <v>0</v>
      </c>
      <c r="AT425" s="60">
        <f t="shared" si="1376"/>
        <v>0</v>
      </c>
      <c r="AU425" s="60"/>
      <c r="AV425" s="60"/>
      <c r="AW425" s="60"/>
      <c r="AX425" s="60">
        <f t="shared" si="1378"/>
        <v>2073083.08</v>
      </c>
      <c r="AY425" s="60">
        <f t="shared" si="1379"/>
        <v>0</v>
      </c>
      <c r="AZ425" s="60">
        <f t="shared" si="1380"/>
        <v>0</v>
      </c>
    </row>
    <row r="426" spans="1:52" ht="26.4">
      <c r="A426" s="261"/>
      <c r="B426" s="115" t="s">
        <v>139</v>
      </c>
      <c r="C426" s="73" t="s">
        <v>151</v>
      </c>
      <c r="D426" s="73" t="s">
        <v>3</v>
      </c>
      <c r="E426" s="73" t="s">
        <v>181</v>
      </c>
      <c r="F426" s="73" t="s">
        <v>182</v>
      </c>
      <c r="G426" s="101" t="s">
        <v>137</v>
      </c>
      <c r="H426" s="60"/>
      <c r="I426" s="60"/>
      <c r="J426" s="60"/>
      <c r="K426" s="60"/>
      <c r="L426" s="60"/>
      <c r="M426" s="60"/>
      <c r="N426" s="60"/>
      <c r="O426" s="60"/>
      <c r="P426" s="60"/>
      <c r="Q426" s="60">
        <f>Q427</f>
        <v>546350</v>
      </c>
      <c r="R426" s="60">
        <f t="shared" ref="R426:S426" si="1406">R427</f>
        <v>0</v>
      </c>
      <c r="S426" s="60">
        <f t="shared" si="1406"/>
        <v>0</v>
      </c>
      <c r="T426" s="60">
        <f t="shared" ref="T426:T427" si="1407">N426+Q426</f>
        <v>546350</v>
      </c>
      <c r="U426" s="60">
        <f t="shared" ref="U426:U427" si="1408">O426+R426</f>
        <v>0</v>
      </c>
      <c r="V426" s="60">
        <f t="shared" ref="V426:V427" si="1409">P426+S426</f>
        <v>0</v>
      </c>
      <c r="W426" s="60">
        <f>W427</f>
        <v>0</v>
      </c>
      <c r="X426" s="60">
        <f t="shared" ref="X426:Y426" si="1410">X427</f>
        <v>0</v>
      </c>
      <c r="Y426" s="60">
        <f t="shared" si="1410"/>
        <v>0</v>
      </c>
      <c r="Z426" s="60">
        <f t="shared" si="1362"/>
        <v>546350</v>
      </c>
      <c r="AA426" s="60">
        <f t="shared" si="1363"/>
        <v>0</v>
      </c>
      <c r="AB426" s="60">
        <f t="shared" si="1364"/>
        <v>0</v>
      </c>
      <c r="AC426" s="60">
        <f>AC427</f>
        <v>0</v>
      </c>
      <c r="AD426" s="60">
        <f t="shared" ref="AD426:AE426" si="1411">AD427</f>
        <v>0</v>
      </c>
      <c r="AE426" s="60">
        <f t="shared" si="1411"/>
        <v>0</v>
      </c>
      <c r="AF426" s="60">
        <f t="shared" si="1366"/>
        <v>546350</v>
      </c>
      <c r="AG426" s="60">
        <f t="shared" si="1367"/>
        <v>0</v>
      </c>
      <c r="AH426" s="60">
        <f t="shared" si="1368"/>
        <v>0</v>
      </c>
      <c r="AI426" s="60">
        <f>AI427</f>
        <v>0</v>
      </c>
      <c r="AJ426" s="60">
        <f t="shared" ref="AJ426:AK426" si="1412">AJ427</f>
        <v>0</v>
      </c>
      <c r="AK426" s="60">
        <f t="shared" si="1412"/>
        <v>0</v>
      </c>
      <c r="AL426" s="60">
        <f t="shared" si="1370"/>
        <v>546350</v>
      </c>
      <c r="AM426" s="60">
        <f t="shared" si="1371"/>
        <v>0</v>
      </c>
      <c r="AN426" s="60">
        <f t="shared" si="1372"/>
        <v>0</v>
      </c>
      <c r="AO426" s="60">
        <f>AO427</f>
        <v>-342020</v>
      </c>
      <c r="AP426" s="60">
        <f t="shared" ref="AP426:AQ426" si="1413">AP427</f>
        <v>0</v>
      </c>
      <c r="AQ426" s="60">
        <f t="shared" si="1413"/>
        <v>0</v>
      </c>
      <c r="AR426" s="60">
        <f t="shared" si="1374"/>
        <v>204330</v>
      </c>
      <c r="AS426" s="60">
        <f t="shared" si="1375"/>
        <v>0</v>
      </c>
      <c r="AT426" s="60">
        <f t="shared" si="1376"/>
        <v>0</v>
      </c>
      <c r="AU426" s="60">
        <f>AU427</f>
        <v>0</v>
      </c>
      <c r="AV426" s="60">
        <f t="shared" ref="AV426:AW426" si="1414">AV427</f>
        <v>0</v>
      </c>
      <c r="AW426" s="60">
        <f t="shared" si="1414"/>
        <v>0</v>
      </c>
      <c r="AX426" s="60">
        <f t="shared" si="1378"/>
        <v>204330</v>
      </c>
      <c r="AY426" s="60">
        <f t="shared" si="1379"/>
        <v>0</v>
      </c>
      <c r="AZ426" s="60">
        <f t="shared" si="1380"/>
        <v>0</v>
      </c>
    </row>
    <row r="427" spans="1:52">
      <c r="A427" s="261"/>
      <c r="B427" s="115" t="s">
        <v>140</v>
      </c>
      <c r="C427" s="73" t="s">
        <v>151</v>
      </c>
      <c r="D427" s="73" t="s">
        <v>3</v>
      </c>
      <c r="E427" s="73" t="s">
        <v>181</v>
      </c>
      <c r="F427" s="73" t="s">
        <v>182</v>
      </c>
      <c r="G427" s="101" t="s">
        <v>138</v>
      </c>
      <c r="H427" s="60"/>
      <c r="I427" s="60"/>
      <c r="J427" s="60"/>
      <c r="K427" s="60"/>
      <c r="L427" s="60"/>
      <c r="M427" s="60"/>
      <c r="N427" s="60"/>
      <c r="O427" s="60"/>
      <c r="P427" s="60"/>
      <c r="Q427" s="60">
        <v>546350</v>
      </c>
      <c r="R427" s="60"/>
      <c r="S427" s="60"/>
      <c r="T427" s="60">
        <f t="shared" si="1407"/>
        <v>546350</v>
      </c>
      <c r="U427" s="60">
        <f t="shared" si="1408"/>
        <v>0</v>
      </c>
      <c r="V427" s="60">
        <f t="shared" si="1409"/>
        <v>0</v>
      </c>
      <c r="W427" s="60"/>
      <c r="X427" s="60"/>
      <c r="Y427" s="60"/>
      <c r="Z427" s="60">
        <f t="shared" si="1362"/>
        <v>546350</v>
      </c>
      <c r="AA427" s="60">
        <f t="shared" si="1363"/>
        <v>0</v>
      </c>
      <c r="AB427" s="60">
        <f t="shared" si="1364"/>
        <v>0</v>
      </c>
      <c r="AC427" s="60"/>
      <c r="AD427" s="60"/>
      <c r="AE427" s="60"/>
      <c r="AF427" s="60">
        <f t="shared" si="1366"/>
        <v>546350</v>
      </c>
      <c r="AG427" s="60">
        <f t="shared" si="1367"/>
        <v>0</v>
      </c>
      <c r="AH427" s="60">
        <f t="shared" si="1368"/>
        <v>0</v>
      </c>
      <c r="AI427" s="60"/>
      <c r="AJ427" s="60"/>
      <c r="AK427" s="60"/>
      <c r="AL427" s="60">
        <f t="shared" si="1370"/>
        <v>546350</v>
      </c>
      <c r="AM427" s="60">
        <f t="shared" si="1371"/>
        <v>0</v>
      </c>
      <c r="AN427" s="60">
        <f t="shared" si="1372"/>
        <v>0</v>
      </c>
      <c r="AO427" s="60">
        <v>-342020</v>
      </c>
      <c r="AP427" s="60"/>
      <c r="AQ427" s="60"/>
      <c r="AR427" s="60">
        <f t="shared" si="1374"/>
        <v>204330</v>
      </c>
      <c r="AS427" s="60">
        <f t="shared" si="1375"/>
        <v>0</v>
      </c>
      <c r="AT427" s="60">
        <f t="shared" si="1376"/>
        <v>0</v>
      </c>
      <c r="AU427" s="60"/>
      <c r="AV427" s="60"/>
      <c r="AW427" s="60"/>
      <c r="AX427" s="60">
        <f t="shared" si="1378"/>
        <v>204330</v>
      </c>
      <c r="AY427" s="60">
        <f t="shared" si="1379"/>
        <v>0</v>
      </c>
      <c r="AZ427" s="60">
        <f t="shared" si="1380"/>
        <v>0</v>
      </c>
    </row>
    <row r="428" spans="1:52" ht="18.75" customHeight="1">
      <c r="A428" s="261"/>
      <c r="B428" s="103" t="s">
        <v>47</v>
      </c>
      <c r="C428" s="73" t="s">
        <v>151</v>
      </c>
      <c r="D428" s="73" t="s">
        <v>3</v>
      </c>
      <c r="E428" s="73" t="s">
        <v>181</v>
      </c>
      <c r="F428" s="73" t="s">
        <v>182</v>
      </c>
      <c r="G428" s="101" t="s">
        <v>45</v>
      </c>
      <c r="H428" s="60"/>
      <c r="I428" s="60"/>
      <c r="J428" s="60"/>
      <c r="K428" s="60"/>
      <c r="L428" s="60"/>
      <c r="M428" s="60"/>
      <c r="N428" s="60"/>
      <c r="O428" s="60"/>
      <c r="P428" s="60"/>
      <c r="Q428" s="60">
        <f>Q429</f>
        <v>95550</v>
      </c>
      <c r="R428" s="60">
        <f t="shared" ref="R428:S428" si="1415">R429</f>
        <v>0</v>
      </c>
      <c r="S428" s="60">
        <f t="shared" si="1415"/>
        <v>0</v>
      </c>
      <c r="T428" s="60">
        <f t="shared" ref="T428:T429" si="1416">N428+Q428</f>
        <v>95550</v>
      </c>
      <c r="U428" s="60">
        <f t="shared" ref="U428:U429" si="1417">O428+R428</f>
        <v>0</v>
      </c>
      <c r="V428" s="60">
        <f t="shared" ref="V428:V429" si="1418">P428+S428</f>
        <v>0</v>
      </c>
      <c r="W428" s="60">
        <f>W429</f>
        <v>0</v>
      </c>
      <c r="X428" s="60">
        <f t="shared" ref="X428:Y428" si="1419">X429</f>
        <v>0</v>
      </c>
      <c r="Y428" s="60">
        <f t="shared" si="1419"/>
        <v>0</v>
      </c>
      <c r="Z428" s="60">
        <f t="shared" si="1362"/>
        <v>95550</v>
      </c>
      <c r="AA428" s="60">
        <f t="shared" si="1363"/>
        <v>0</v>
      </c>
      <c r="AB428" s="60">
        <f t="shared" si="1364"/>
        <v>0</v>
      </c>
      <c r="AC428" s="60">
        <f>AC429</f>
        <v>0</v>
      </c>
      <c r="AD428" s="60">
        <f t="shared" ref="AD428:AE428" si="1420">AD429</f>
        <v>0</v>
      </c>
      <c r="AE428" s="60">
        <f t="shared" si="1420"/>
        <v>0</v>
      </c>
      <c r="AF428" s="60">
        <f t="shared" si="1366"/>
        <v>95550</v>
      </c>
      <c r="AG428" s="60">
        <f t="shared" si="1367"/>
        <v>0</v>
      </c>
      <c r="AH428" s="60">
        <f t="shared" si="1368"/>
        <v>0</v>
      </c>
      <c r="AI428" s="60">
        <f>AI429</f>
        <v>0</v>
      </c>
      <c r="AJ428" s="60">
        <f t="shared" ref="AJ428:AK428" si="1421">AJ429</f>
        <v>0</v>
      </c>
      <c r="AK428" s="60">
        <f t="shared" si="1421"/>
        <v>0</v>
      </c>
      <c r="AL428" s="60">
        <f t="shared" si="1370"/>
        <v>95550</v>
      </c>
      <c r="AM428" s="60">
        <f t="shared" si="1371"/>
        <v>0</v>
      </c>
      <c r="AN428" s="60">
        <f t="shared" si="1372"/>
        <v>0</v>
      </c>
      <c r="AO428" s="60">
        <f>AO429</f>
        <v>-63700</v>
      </c>
      <c r="AP428" s="60">
        <f t="shared" ref="AP428:AQ428" si="1422">AP429</f>
        <v>0</v>
      </c>
      <c r="AQ428" s="60">
        <f t="shared" si="1422"/>
        <v>0</v>
      </c>
      <c r="AR428" s="60">
        <f t="shared" si="1374"/>
        <v>31850</v>
      </c>
      <c r="AS428" s="60">
        <f t="shared" si="1375"/>
        <v>0</v>
      </c>
      <c r="AT428" s="60">
        <f t="shared" si="1376"/>
        <v>0</v>
      </c>
      <c r="AU428" s="60">
        <f>AU429</f>
        <v>0</v>
      </c>
      <c r="AV428" s="60">
        <f t="shared" ref="AV428:AW428" si="1423">AV429</f>
        <v>0</v>
      </c>
      <c r="AW428" s="60">
        <f t="shared" si="1423"/>
        <v>0</v>
      </c>
      <c r="AX428" s="60">
        <f t="shared" si="1378"/>
        <v>31850</v>
      </c>
      <c r="AY428" s="60">
        <f t="shared" si="1379"/>
        <v>0</v>
      </c>
      <c r="AZ428" s="60">
        <f t="shared" si="1380"/>
        <v>0</v>
      </c>
    </row>
    <row r="429" spans="1:52" ht="18.75" customHeight="1">
      <c r="A429" s="261"/>
      <c r="B429" s="103" t="s">
        <v>56</v>
      </c>
      <c r="C429" s="73" t="s">
        <v>151</v>
      </c>
      <c r="D429" s="73" t="s">
        <v>3</v>
      </c>
      <c r="E429" s="73" t="s">
        <v>181</v>
      </c>
      <c r="F429" s="73" t="s">
        <v>182</v>
      </c>
      <c r="G429" s="101" t="s">
        <v>57</v>
      </c>
      <c r="H429" s="60"/>
      <c r="I429" s="60"/>
      <c r="J429" s="60"/>
      <c r="K429" s="60"/>
      <c r="L429" s="60"/>
      <c r="M429" s="60"/>
      <c r="N429" s="60"/>
      <c r="O429" s="60"/>
      <c r="P429" s="60"/>
      <c r="Q429" s="60">
        <v>95550</v>
      </c>
      <c r="R429" s="60"/>
      <c r="S429" s="60"/>
      <c r="T429" s="60">
        <f t="shared" si="1416"/>
        <v>95550</v>
      </c>
      <c r="U429" s="60">
        <f t="shared" si="1417"/>
        <v>0</v>
      </c>
      <c r="V429" s="60">
        <f t="shared" si="1418"/>
        <v>0</v>
      </c>
      <c r="W429" s="60"/>
      <c r="X429" s="60"/>
      <c r="Y429" s="60"/>
      <c r="Z429" s="60">
        <f t="shared" si="1362"/>
        <v>95550</v>
      </c>
      <c r="AA429" s="60">
        <f t="shared" si="1363"/>
        <v>0</v>
      </c>
      <c r="AB429" s="60">
        <f t="shared" si="1364"/>
        <v>0</v>
      </c>
      <c r="AC429" s="60"/>
      <c r="AD429" s="60"/>
      <c r="AE429" s="60"/>
      <c r="AF429" s="60">
        <f t="shared" si="1366"/>
        <v>95550</v>
      </c>
      <c r="AG429" s="60">
        <f t="shared" si="1367"/>
        <v>0</v>
      </c>
      <c r="AH429" s="60">
        <f t="shared" si="1368"/>
        <v>0</v>
      </c>
      <c r="AI429" s="60"/>
      <c r="AJ429" s="60"/>
      <c r="AK429" s="60"/>
      <c r="AL429" s="60">
        <f t="shared" si="1370"/>
        <v>95550</v>
      </c>
      <c r="AM429" s="60">
        <f t="shared" si="1371"/>
        <v>0</v>
      </c>
      <c r="AN429" s="60">
        <f t="shared" si="1372"/>
        <v>0</v>
      </c>
      <c r="AO429" s="60">
        <v>-63700</v>
      </c>
      <c r="AP429" s="60"/>
      <c r="AQ429" s="60"/>
      <c r="AR429" s="60">
        <f t="shared" si="1374"/>
        <v>31850</v>
      </c>
      <c r="AS429" s="60">
        <f t="shared" si="1375"/>
        <v>0</v>
      </c>
      <c r="AT429" s="60">
        <f t="shared" si="1376"/>
        <v>0</v>
      </c>
      <c r="AU429" s="60"/>
      <c r="AV429" s="60"/>
      <c r="AW429" s="60"/>
      <c r="AX429" s="60">
        <f t="shared" si="1378"/>
        <v>31850</v>
      </c>
      <c r="AY429" s="60">
        <f t="shared" si="1379"/>
        <v>0</v>
      </c>
      <c r="AZ429" s="60">
        <f t="shared" si="1380"/>
        <v>0</v>
      </c>
    </row>
    <row r="430" spans="1:52" ht="52.8">
      <c r="A430" s="261"/>
      <c r="B430" s="115" t="s">
        <v>185</v>
      </c>
      <c r="C430" s="73" t="s">
        <v>151</v>
      </c>
      <c r="D430" s="73" t="s">
        <v>3</v>
      </c>
      <c r="E430" s="73" t="s">
        <v>181</v>
      </c>
      <c r="F430" s="73" t="s">
        <v>183</v>
      </c>
      <c r="G430" s="101"/>
      <c r="H430" s="60">
        <f>H431</f>
        <v>21600.38</v>
      </c>
      <c r="I430" s="60">
        <f t="shared" ref="I430:M430" si="1424">I431</f>
        <v>0</v>
      </c>
      <c r="J430" s="60">
        <f t="shared" si="1424"/>
        <v>0</v>
      </c>
      <c r="K430" s="60">
        <f t="shared" si="1424"/>
        <v>0</v>
      </c>
      <c r="L430" s="60">
        <f t="shared" si="1424"/>
        <v>0</v>
      </c>
      <c r="M430" s="60">
        <f t="shared" si="1424"/>
        <v>0</v>
      </c>
      <c r="N430" s="60">
        <f t="shared" si="1296"/>
        <v>21600.38</v>
      </c>
      <c r="O430" s="60">
        <f t="shared" si="1297"/>
        <v>0</v>
      </c>
      <c r="P430" s="60">
        <f t="shared" si="1298"/>
        <v>0</v>
      </c>
      <c r="Q430" s="60">
        <f>Q433+Q431+Q435</f>
        <v>33825.020000000004</v>
      </c>
      <c r="R430" s="60">
        <f>R433+R431+R435</f>
        <v>0</v>
      </c>
      <c r="S430" s="60">
        <f>S433+S431+S435</f>
        <v>0</v>
      </c>
      <c r="T430" s="60">
        <f t="shared" si="1358"/>
        <v>55425.400000000009</v>
      </c>
      <c r="U430" s="60">
        <f t="shared" si="1359"/>
        <v>0</v>
      </c>
      <c r="V430" s="60">
        <f t="shared" si="1360"/>
        <v>0</v>
      </c>
      <c r="W430" s="60">
        <f>W433+W431+W435</f>
        <v>0</v>
      </c>
      <c r="X430" s="60">
        <f>X433+X431+X435</f>
        <v>0</v>
      </c>
      <c r="Y430" s="60">
        <f>Y433+Y431+Y435</f>
        <v>0</v>
      </c>
      <c r="Z430" s="60">
        <f t="shared" si="1362"/>
        <v>55425.400000000009</v>
      </c>
      <c r="AA430" s="60">
        <f t="shared" si="1363"/>
        <v>0</v>
      </c>
      <c r="AB430" s="60">
        <f t="shared" si="1364"/>
        <v>0</v>
      </c>
      <c r="AC430" s="60">
        <f>AC433+AC431+AC435</f>
        <v>-17.579999999999998</v>
      </c>
      <c r="AD430" s="60">
        <f>AD433+AD431+AD435</f>
        <v>0</v>
      </c>
      <c r="AE430" s="60">
        <f>AE433+AE431+AE435</f>
        <v>0</v>
      </c>
      <c r="AF430" s="60">
        <f t="shared" si="1366"/>
        <v>55407.820000000007</v>
      </c>
      <c r="AG430" s="60">
        <f t="shared" si="1367"/>
        <v>0</v>
      </c>
      <c r="AH430" s="60">
        <f t="shared" si="1368"/>
        <v>0</v>
      </c>
      <c r="AI430" s="60">
        <f>AI433+AI431+AI435</f>
        <v>0</v>
      </c>
      <c r="AJ430" s="60">
        <f>AJ433+AJ431+AJ435</f>
        <v>0</v>
      </c>
      <c r="AK430" s="60">
        <f>AK433+AK431+AK435</f>
        <v>0</v>
      </c>
      <c r="AL430" s="60">
        <f t="shared" si="1370"/>
        <v>55407.820000000007</v>
      </c>
      <c r="AM430" s="60">
        <f t="shared" si="1371"/>
        <v>0</v>
      </c>
      <c r="AN430" s="60">
        <f t="shared" si="1372"/>
        <v>0</v>
      </c>
      <c r="AO430" s="60">
        <f>AO433+AO431+AO435</f>
        <v>-8280</v>
      </c>
      <c r="AP430" s="60">
        <f>AP433+AP431+AP435</f>
        <v>0</v>
      </c>
      <c r="AQ430" s="60">
        <f>AQ433+AQ431+AQ435</f>
        <v>0</v>
      </c>
      <c r="AR430" s="60">
        <f t="shared" si="1374"/>
        <v>47127.820000000007</v>
      </c>
      <c r="AS430" s="60">
        <f t="shared" si="1375"/>
        <v>0</v>
      </c>
      <c r="AT430" s="60">
        <f t="shared" si="1376"/>
        <v>0</v>
      </c>
      <c r="AU430" s="60">
        <f>AU433+AU431+AU435</f>
        <v>0</v>
      </c>
      <c r="AV430" s="60">
        <f>AV433+AV431+AV435</f>
        <v>0</v>
      </c>
      <c r="AW430" s="60">
        <f>AW433+AW431+AW435</f>
        <v>0</v>
      </c>
      <c r="AX430" s="60">
        <f t="shared" si="1378"/>
        <v>47127.820000000007</v>
      </c>
      <c r="AY430" s="60">
        <f t="shared" si="1379"/>
        <v>0</v>
      </c>
      <c r="AZ430" s="60">
        <f t="shared" si="1380"/>
        <v>0</v>
      </c>
    </row>
    <row r="431" spans="1:52">
      <c r="A431" s="261"/>
      <c r="B431" s="103" t="s">
        <v>35</v>
      </c>
      <c r="C431" s="73" t="s">
        <v>151</v>
      </c>
      <c r="D431" s="73" t="s">
        <v>3</v>
      </c>
      <c r="E431" s="73" t="s">
        <v>181</v>
      </c>
      <c r="F431" s="73" t="s">
        <v>183</v>
      </c>
      <c r="G431" s="101" t="s">
        <v>36</v>
      </c>
      <c r="H431" s="60">
        <f>H432</f>
        <v>21600.38</v>
      </c>
      <c r="I431" s="60">
        <f t="shared" ref="I431:J431" si="1425">I432</f>
        <v>0</v>
      </c>
      <c r="J431" s="60">
        <f t="shared" si="1425"/>
        <v>0</v>
      </c>
      <c r="K431" s="60">
        <f t="shared" ref="K431" si="1426">K432</f>
        <v>0</v>
      </c>
      <c r="L431" s="60">
        <f t="shared" ref="L431" si="1427">L432</f>
        <v>0</v>
      </c>
      <c r="M431" s="60">
        <f t="shared" ref="M431" si="1428">M432</f>
        <v>0</v>
      </c>
      <c r="N431" s="60">
        <f t="shared" si="1296"/>
        <v>21600.38</v>
      </c>
      <c r="O431" s="60">
        <f t="shared" si="1297"/>
        <v>0</v>
      </c>
      <c r="P431" s="60">
        <f t="shared" si="1298"/>
        <v>0</v>
      </c>
      <c r="Q431" s="60">
        <f t="shared" ref="Q431:S431" si="1429">Q432</f>
        <v>20725.02</v>
      </c>
      <c r="R431" s="60">
        <f t="shared" si="1429"/>
        <v>0</v>
      </c>
      <c r="S431" s="60">
        <f t="shared" si="1429"/>
        <v>0</v>
      </c>
      <c r="T431" s="60">
        <f t="shared" si="1358"/>
        <v>42325.4</v>
      </c>
      <c r="U431" s="60">
        <f t="shared" si="1359"/>
        <v>0</v>
      </c>
      <c r="V431" s="60">
        <f t="shared" si="1360"/>
        <v>0</v>
      </c>
      <c r="W431" s="60">
        <f t="shared" ref="W431:Y431" si="1430">W432</f>
        <v>0</v>
      </c>
      <c r="X431" s="60">
        <f t="shared" si="1430"/>
        <v>0</v>
      </c>
      <c r="Y431" s="60">
        <f t="shared" si="1430"/>
        <v>0</v>
      </c>
      <c r="Z431" s="60">
        <f t="shared" si="1362"/>
        <v>42325.4</v>
      </c>
      <c r="AA431" s="60">
        <f t="shared" si="1363"/>
        <v>0</v>
      </c>
      <c r="AB431" s="60">
        <f t="shared" si="1364"/>
        <v>0</v>
      </c>
      <c r="AC431" s="60">
        <f t="shared" ref="AC431:AE431" si="1431">AC432</f>
        <v>-17.579999999999998</v>
      </c>
      <c r="AD431" s="60">
        <f t="shared" si="1431"/>
        <v>0</v>
      </c>
      <c r="AE431" s="60">
        <f t="shared" si="1431"/>
        <v>0</v>
      </c>
      <c r="AF431" s="60">
        <f t="shared" si="1366"/>
        <v>42307.82</v>
      </c>
      <c r="AG431" s="60">
        <f t="shared" si="1367"/>
        <v>0</v>
      </c>
      <c r="AH431" s="60">
        <f t="shared" si="1368"/>
        <v>0</v>
      </c>
      <c r="AI431" s="60">
        <f t="shared" ref="AI431:AK431" si="1432">AI432</f>
        <v>0</v>
      </c>
      <c r="AJ431" s="60">
        <f t="shared" si="1432"/>
        <v>0</v>
      </c>
      <c r="AK431" s="60">
        <f t="shared" si="1432"/>
        <v>0</v>
      </c>
      <c r="AL431" s="60">
        <f t="shared" si="1370"/>
        <v>42307.82</v>
      </c>
      <c r="AM431" s="60">
        <f t="shared" si="1371"/>
        <v>0</v>
      </c>
      <c r="AN431" s="60">
        <f t="shared" si="1372"/>
        <v>0</v>
      </c>
      <c r="AO431" s="60">
        <f t="shared" ref="AO431:AQ431" si="1433">AO432</f>
        <v>0</v>
      </c>
      <c r="AP431" s="60">
        <f t="shared" si="1433"/>
        <v>0</v>
      </c>
      <c r="AQ431" s="60">
        <f t="shared" si="1433"/>
        <v>0</v>
      </c>
      <c r="AR431" s="60">
        <f t="shared" si="1374"/>
        <v>42307.82</v>
      </c>
      <c r="AS431" s="60">
        <f t="shared" si="1375"/>
        <v>0</v>
      </c>
      <c r="AT431" s="60">
        <f t="shared" si="1376"/>
        <v>0</v>
      </c>
      <c r="AU431" s="60">
        <f t="shared" ref="AU431:AW431" si="1434">AU432</f>
        <v>0</v>
      </c>
      <c r="AV431" s="60">
        <f t="shared" si="1434"/>
        <v>0</v>
      </c>
      <c r="AW431" s="60">
        <f t="shared" si="1434"/>
        <v>0</v>
      </c>
      <c r="AX431" s="60">
        <f t="shared" si="1378"/>
        <v>42307.82</v>
      </c>
      <c r="AY431" s="60">
        <f t="shared" si="1379"/>
        <v>0</v>
      </c>
      <c r="AZ431" s="60">
        <f t="shared" si="1380"/>
        <v>0</v>
      </c>
    </row>
    <row r="432" spans="1:52" ht="26.4">
      <c r="A432" s="261"/>
      <c r="B432" s="103" t="s">
        <v>38</v>
      </c>
      <c r="C432" s="73" t="s">
        <v>151</v>
      </c>
      <c r="D432" s="73" t="s">
        <v>3</v>
      </c>
      <c r="E432" s="73" t="s">
        <v>181</v>
      </c>
      <c r="F432" s="73" t="s">
        <v>183</v>
      </c>
      <c r="G432" s="101" t="s">
        <v>37</v>
      </c>
      <c r="H432" s="60">
        <v>21600.38</v>
      </c>
      <c r="I432" s="60"/>
      <c r="J432" s="60"/>
      <c r="K432" s="60"/>
      <c r="L432" s="60"/>
      <c r="M432" s="60"/>
      <c r="N432" s="60">
        <f t="shared" si="1296"/>
        <v>21600.38</v>
      </c>
      <c r="O432" s="60">
        <f t="shared" si="1297"/>
        <v>0</v>
      </c>
      <c r="P432" s="60">
        <f t="shared" si="1298"/>
        <v>0</v>
      </c>
      <c r="Q432" s="60">
        <v>20725.02</v>
      </c>
      <c r="R432" s="60"/>
      <c r="S432" s="60"/>
      <c r="T432" s="60">
        <f t="shared" si="1358"/>
        <v>42325.4</v>
      </c>
      <c r="U432" s="60">
        <f t="shared" si="1359"/>
        <v>0</v>
      </c>
      <c r="V432" s="60">
        <f t="shared" si="1360"/>
        <v>0</v>
      </c>
      <c r="W432" s="60"/>
      <c r="X432" s="60"/>
      <c r="Y432" s="60"/>
      <c r="Z432" s="60">
        <f t="shared" si="1362"/>
        <v>42325.4</v>
      </c>
      <c r="AA432" s="60">
        <f t="shared" si="1363"/>
        <v>0</v>
      </c>
      <c r="AB432" s="60">
        <f t="shared" si="1364"/>
        <v>0</v>
      </c>
      <c r="AC432" s="60">
        <v>-17.579999999999998</v>
      </c>
      <c r="AD432" s="60"/>
      <c r="AE432" s="60"/>
      <c r="AF432" s="60">
        <f t="shared" si="1366"/>
        <v>42307.82</v>
      </c>
      <c r="AG432" s="60">
        <f t="shared" si="1367"/>
        <v>0</v>
      </c>
      <c r="AH432" s="60">
        <f t="shared" si="1368"/>
        <v>0</v>
      </c>
      <c r="AI432" s="60"/>
      <c r="AJ432" s="60"/>
      <c r="AK432" s="60"/>
      <c r="AL432" s="60">
        <f t="shared" si="1370"/>
        <v>42307.82</v>
      </c>
      <c r="AM432" s="60">
        <f t="shared" si="1371"/>
        <v>0</v>
      </c>
      <c r="AN432" s="60">
        <f t="shared" si="1372"/>
        <v>0</v>
      </c>
      <c r="AO432" s="60"/>
      <c r="AP432" s="60"/>
      <c r="AQ432" s="60"/>
      <c r="AR432" s="60">
        <f t="shared" si="1374"/>
        <v>42307.82</v>
      </c>
      <c r="AS432" s="60">
        <f t="shared" si="1375"/>
        <v>0</v>
      </c>
      <c r="AT432" s="60">
        <f t="shared" si="1376"/>
        <v>0</v>
      </c>
      <c r="AU432" s="60"/>
      <c r="AV432" s="60"/>
      <c r="AW432" s="60"/>
      <c r="AX432" s="60">
        <f t="shared" si="1378"/>
        <v>42307.82</v>
      </c>
      <c r="AY432" s="60">
        <f t="shared" si="1379"/>
        <v>0</v>
      </c>
      <c r="AZ432" s="60">
        <f t="shared" si="1380"/>
        <v>0</v>
      </c>
    </row>
    <row r="433" spans="1:52" ht="26.4">
      <c r="A433" s="261"/>
      <c r="B433" s="115" t="s">
        <v>139</v>
      </c>
      <c r="C433" s="73" t="s">
        <v>151</v>
      </c>
      <c r="D433" s="73" t="s">
        <v>3</v>
      </c>
      <c r="E433" s="73" t="s">
        <v>181</v>
      </c>
      <c r="F433" s="73" t="s">
        <v>183</v>
      </c>
      <c r="G433" s="101" t="s">
        <v>137</v>
      </c>
      <c r="H433" s="60"/>
      <c r="I433" s="60"/>
      <c r="J433" s="60"/>
      <c r="K433" s="60"/>
      <c r="L433" s="60"/>
      <c r="M433" s="60"/>
      <c r="N433" s="60"/>
      <c r="O433" s="60"/>
      <c r="P433" s="60"/>
      <c r="Q433" s="60">
        <f>Q434</f>
        <v>11150</v>
      </c>
      <c r="R433" s="60">
        <f t="shared" ref="R433:S433" si="1435">R434</f>
        <v>0</v>
      </c>
      <c r="S433" s="60">
        <f t="shared" si="1435"/>
        <v>0</v>
      </c>
      <c r="T433" s="60">
        <f t="shared" ref="T433:T434" si="1436">N433+Q433</f>
        <v>11150</v>
      </c>
      <c r="U433" s="60">
        <f t="shared" ref="U433:U434" si="1437">O433+R433</f>
        <v>0</v>
      </c>
      <c r="V433" s="60">
        <f t="shared" ref="V433:V434" si="1438">P433+S433</f>
        <v>0</v>
      </c>
      <c r="W433" s="60">
        <f>W434</f>
        <v>0</v>
      </c>
      <c r="X433" s="60">
        <f t="shared" ref="X433:Y433" si="1439">X434</f>
        <v>0</v>
      </c>
      <c r="Y433" s="60">
        <f t="shared" si="1439"/>
        <v>0</v>
      </c>
      <c r="Z433" s="60">
        <f t="shared" si="1362"/>
        <v>11150</v>
      </c>
      <c r="AA433" s="60">
        <f t="shared" si="1363"/>
        <v>0</v>
      </c>
      <c r="AB433" s="60">
        <f t="shared" si="1364"/>
        <v>0</v>
      </c>
      <c r="AC433" s="60">
        <f>AC434</f>
        <v>0</v>
      </c>
      <c r="AD433" s="60">
        <f t="shared" ref="AD433:AE433" si="1440">AD434</f>
        <v>0</v>
      </c>
      <c r="AE433" s="60">
        <f t="shared" si="1440"/>
        <v>0</v>
      </c>
      <c r="AF433" s="60">
        <f t="shared" si="1366"/>
        <v>11150</v>
      </c>
      <c r="AG433" s="60">
        <f t="shared" si="1367"/>
        <v>0</v>
      </c>
      <c r="AH433" s="60">
        <f t="shared" si="1368"/>
        <v>0</v>
      </c>
      <c r="AI433" s="60">
        <f>AI434</f>
        <v>0</v>
      </c>
      <c r="AJ433" s="60">
        <f t="shared" ref="AJ433:AK433" si="1441">AJ434</f>
        <v>0</v>
      </c>
      <c r="AK433" s="60">
        <f t="shared" si="1441"/>
        <v>0</v>
      </c>
      <c r="AL433" s="60">
        <f t="shared" si="1370"/>
        <v>11150</v>
      </c>
      <c r="AM433" s="60">
        <f t="shared" si="1371"/>
        <v>0</v>
      </c>
      <c r="AN433" s="60">
        <f t="shared" si="1372"/>
        <v>0</v>
      </c>
      <c r="AO433" s="60">
        <f>AO434</f>
        <v>-6980</v>
      </c>
      <c r="AP433" s="60">
        <f t="shared" ref="AP433:AQ433" si="1442">AP434</f>
        <v>0</v>
      </c>
      <c r="AQ433" s="60">
        <f t="shared" si="1442"/>
        <v>0</v>
      </c>
      <c r="AR433" s="60">
        <f t="shared" si="1374"/>
        <v>4170</v>
      </c>
      <c r="AS433" s="60">
        <f t="shared" si="1375"/>
        <v>0</v>
      </c>
      <c r="AT433" s="60">
        <f t="shared" si="1376"/>
        <v>0</v>
      </c>
      <c r="AU433" s="60">
        <f>AU434</f>
        <v>0</v>
      </c>
      <c r="AV433" s="60">
        <f t="shared" ref="AV433:AW433" si="1443">AV434</f>
        <v>0</v>
      </c>
      <c r="AW433" s="60">
        <f t="shared" si="1443"/>
        <v>0</v>
      </c>
      <c r="AX433" s="60">
        <f t="shared" si="1378"/>
        <v>4170</v>
      </c>
      <c r="AY433" s="60">
        <f t="shared" si="1379"/>
        <v>0</v>
      </c>
      <c r="AZ433" s="60">
        <f t="shared" si="1380"/>
        <v>0</v>
      </c>
    </row>
    <row r="434" spans="1:52">
      <c r="A434" s="261"/>
      <c r="B434" s="115" t="s">
        <v>140</v>
      </c>
      <c r="C434" s="73" t="s">
        <v>151</v>
      </c>
      <c r="D434" s="73" t="s">
        <v>3</v>
      </c>
      <c r="E434" s="73" t="s">
        <v>181</v>
      </c>
      <c r="F434" s="73" t="s">
        <v>183</v>
      </c>
      <c r="G434" s="101" t="s">
        <v>138</v>
      </c>
      <c r="H434" s="60"/>
      <c r="I434" s="60"/>
      <c r="J434" s="60"/>
      <c r="K434" s="60"/>
      <c r="L434" s="60"/>
      <c r="M434" s="60"/>
      <c r="N434" s="60"/>
      <c r="O434" s="60"/>
      <c r="P434" s="60"/>
      <c r="Q434" s="60">
        <v>11150</v>
      </c>
      <c r="R434" s="60"/>
      <c r="S434" s="60"/>
      <c r="T434" s="60">
        <f t="shared" si="1436"/>
        <v>11150</v>
      </c>
      <c r="U434" s="60">
        <f t="shared" si="1437"/>
        <v>0</v>
      </c>
      <c r="V434" s="60">
        <f t="shared" si="1438"/>
        <v>0</v>
      </c>
      <c r="W434" s="60"/>
      <c r="X434" s="60"/>
      <c r="Y434" s="60"/>
      <c r="Z434" s="60">
        <f t="shared" si="1362"/>
        <v>11150</v>
      </c>
      <c r="AA434" s="60">
        <f t="shared" si="1363"/>
        <v>0</v>
      </c>
      <c r="AB434" s="60">
        <f t="shared" si="1364"/>
        <v>0</v>
      </c>
      <c r="AC434" s="60"/>
      <c r="AD434" s="60"/>
      <c r="AE434" s="60"/>
      <c r="AF434" s="60">
        <f t="shared" si="1366"/>
        <v>11150</v>
      </c>
      <c r="AG434" s="60">
        <f t="shared" si="1367"/>
        <v>0</v>
      </c>
      <c r="AH434" s="60">
        <f t="shared" si="1368"/>
        <v>0</v>
      </c>
      <c r="AI434" s="60"/>
      <c r="AJ434" s="60"/>
      <c r="AK434" s="60"/>
      <c r="AL434" s="60">
        <f t="shared" si="1370"/>
        <v>11150</v>
      </c>
      <c r="AM434" s="60">
        <f t="shared" si="1371"/>
        <v>0</v>
      </c>
      <c r="AN434" s="60">
        <f t="shared" si="1372"/>
        <v>0</v>
      </c>
      <c r="AO434" s="60">
        <v>-6980</v>
      </c>
      <c r="AP434" s="60"/>
      <c r="AQ434" s="60"/>
      <c r="AR434" s="60">
        <f t="shared" si="1374"/>
        <v>4170</v>
      </c>
      <c r="AS434" s="60">
        <f t="shared" si="1375"/>
        <v>0</v>
      </c>
      <c r="AT434" s="60">
        <f t="shared" si="1376"/>
        <v>0</v>
      </c>
      <c r="AU434" s="60"/>
      <c r="AV434" s="60"/>
      <c r="AW434" s="60"/>
      <c r="AX434" s="60">
        <f t="shared" si="1378"/>
        <v>4170</v>
      </c>
      <c r="AY434" s="60">
        <f t="shared" si="1379"/>
        <v>0</v>
      </c>
      <c r="AZ434" s="60">
        <f t="shared" si="1380"/>
        <v>0</v>
      </c>
    </row>
    <row r="435" spans="1:52">
      <c r="A435" s="261"/>
      <c r="B435" s="103" t="s">
        <v>47</v>
      </c>
      <c r="C435" s="73" t="s">
        <v>151</v>
      </c>
      <c r="D435" s="73" t="s">
        <v>3</v>
      </c>
      <c r="E435" s="73" t="s">
        <v>181</v>
      </c>
      <c r="F435" s="73" t="s">
        <v>183</v>
      </c>
      <c r="G435" s="101" t="s">
        <v>45</v>
      </c>
      <c r="H435" s="60"/>
      <c r="I435" s="60"/>
      <c r="J435" s="60"/>
      <c r="K435" s="60"/>
      <c r="L435" s="60"/>
      <c r="M435" s="60"/>
      <c r="N435" s="60"/>
      <c r="O435" s="60"/>
      <c r="P435" s="60"/>
      <c r="Q435" s="60">
        <f>Q436</f>
        <v>1950</v>
      </c>
      <c r="R435" s="60">
        <f t="shared" ref="R435:S435" si="1444">R436</f>
        <v>0</v>
      </c>
      <c r="S435" s="60">
        <f t="shared" si="1444"/>
        <v>0</v>
      </c>
      <c r="T435" s="60">
        <f t="shared" ref="T435:T436" si="1445">N435+Q435</f>
        <v>1950</v>
      </c>
      <c r="U435" s="60">
        <f t="shared" ref="U435:U436" si="1446">O435+R435</f>
        <v>0</v>
      </c>
      <c r="V435" s="60">
        <f t="shared" ref="V435:V436" si="1447">P435+S435</f>
        <v>0</v>
      </c>
      <c r="W435" s="60">
        <f>W436</f>
        <v>0</v>
      </c>
      <c r="X435" s="60">
        <f t="shared" ref="X435:Y435" si="1448">X436</f>
        <v>0</v>
      </c>
      <c r="Y435" s="60">
        <f t="shared" si="1448"/>
        <v>0</v>
      </c>
      <c r="Z435" s="60">
        <f t="shared" si="1362"/>
        <v>1950</v>
      </c>
      <c r="AA435" s="60">
        <f t="shared" si="1363"/>
        <v>0</v>
      </c>
      <c r="AB435" s="60">
        <f t="shared" si="1364"/>
        <v>0</v>
      </c>
      <c r="AC435" s="60">
        <f>AC436</f>
        <v>0</v>
      </c>
      <c r="AD435" s="60">
        <f t="shared" ref="AD435:AE435" si="1449">AD436</f>
        <v>0</v>
      </c>
      <c r="AE435" s="60">
        <f t="shared" si="1449"/>
        <v>0</v>
      </c>
      <c r="AF435" s="60">
        <f t="shared" si="1366"/>
        <v>1950</v>
      </c>
      <c r="AG435" s="60">
        <f t="shared" si="1367"/>
        <v>0</v>
      </c>
      <c r="AH435" s="60">
        <f t="shared" si="1368"/>
        <v>0</v>
      </c>
      <c r="AI435" s="60">
        <f>AI436</f>
        <v>0</v>
      </c>
      <c r="AJ435" s="60">
        <f t="shared" ref="AJ435:AK435" si="1450">AJ436</f>
        <v>0</v>
      </c>
      <c r="AK435" s="60">
        <f t="shared" si="1450"/>
        <v>0</v>
      </c>
      <c r="AL435" s="60">
        <f t="shared" si="1370"/>
        <v>1950</v>
      </c>
      <c r="AM435" s="60">
        <f t="shared" si="1371"/>
        <v>0</v>
      </c>
      <c r="AN435" s="60">
        <f t="shared" si="1372"/>
        <v>0</v>
      </c>
      <c r="AO435" s="60">
        <f>AO436</f>
        <v>-1300</v>
      </c>
      <c r="AP435" s="60">
        <f t="shared" ref="AP435:AQ435" si="1451">AP436</f>
        <v>0</v>
      </c>
      <c r="AQ435" s="60">
        <f t="shared" si="1451"/>
        <v>0</v>
      </c>
      <c r="AR435" s="60">
        <f t="shared" si="1374"/>
        <v>650</v>
      </c>
      <c r="AS435" s="60">
        <f t="shared" si="1375"/>
        <v>0</v>
      </c>
      <c r="AT435" s="60">
        <f t="shared" si="1376"/>
        <v>0</v>
      </c>
      <c r="AU435" s="60">
        <f>AU436</f>
        <v>0</v>
      </c>
      <c r="AV435" s="60">
        <f t="shared" ref="AV435:AW435" si="1452">AV436</f>
        <v>0</v>
      </c>
      <c r="AW435" s="60">
        <f t="shared" si="1452"/>
        <v>0</v>
      </c>
      <c r="AX435" s="60">
        <f t="shared" si="1378"/>
        <v>650</v>
      </c>
      <c r="AY435" s="60">
        <f t="shared" si="1379"/>
        <v>0</v>
      </c>
      <c r="AZ435" s="60">
        <f t="shared" si="1380"/>
        <v>0</v>
      </c>
    </row>
    <row r="436" spans="1:52">
      <c r="A436" s="282"/>
      <c r="B436" s="103" t="s">
        <v>56</v>
      </c>
      <c r="C436" s="73" t="s">
        <v>151</v>
      </c>
      <c r="D436" s="73" t="s">
        <v>3</v>
      </c>
      <c r="E436" s="73" t="s">
        <v>181</v>
      </c>
      <c r="F436" s="73" t="s">
        <v>183</v>
      </c>
      <c r="G436" s="101" t="s">
        <v>57</v>
      </c>
      <c r="H436" s="60"/>
      <c r="I436" s="60"/>
      <c r="J436" s="60"/>
      <c r="K436" s="60"/>
      <c r="L436" s="60"/>
      <c r="M436" s="60"/>
      <c r="N436" s="60"/>
      <c r="O436" s="60"/>
      <c r="P436" s="60"/>
      <c r="Q436" s="60">
        <v>1950</v>
      </c>
      <c r="R436" s="60"/>
      <c r="S436" s="60"/>
      <c r="T436" s="60">
        <f t="shared" si="1445"/>
        <v>1950</v>
      </c>
      <c r="U436" s="60">
        <f t="shared" si="1446"/>
        <v>0</v>
      </c>
      <c r="V436" s="60">
        <f t="shared" si="1447"/>
        <v>0</v>
      </c>
      <c r="W436" s="60"/>
      <c r="X436" s="60"/>
      <c r="Y436" s="60"/>
      <c r="Z436" s="60">
        <f t="shared" si="1362"/>
        <v>1950</v>
      </c>
      <c r="AA436" s="60">
        <f t="shared" si="1363"/>
        <v>0</v>
      </c>
      <c r="AB436" s="60">
        <f t="shared" si="1364"/>
        <v>0</v>
      </c>
      <c r="AC436" s="60"/>
      <c r="AD436" s="60"/>
      <c r="AE436" s="60"/>
      <c r="AF436" s="60">
        <f t="shared" si="1366"/>
        <v>1950</v>
      </c>
      <c r="AG436" s="60">
        <f t="shared" si="1367"/>
        <v>0</v>
      </c>
      <c r="AH436" s="60">
        <f t="shared" si="1368"/>
        <v>0</v>
      </c>
      <c r="AI436" s="60"/>
      <c r="AJ436" s="60"/>
      <c r="AK436" s="60"/>
      <c r="AL436" s="60">
        <f t="shared" si="1370"/>
        <v>1950</v>
      </c>
      <c r="AM436" s="60">
        <f t="shared" si="1371"/>
        <v>0</v>
      </c>
      <c r="AN436" s="60">
        <f t="shared" si="1372"/>
        <v>0</v>
      </c>
      <c r="AO436" s="60">
        <v>-1300</v>
      </c>
      <c r="AP436" s="60"/>
      <c r="AQ436" s="60"/>
      <c r="AR436" s="60">
        <f t="shared" si="1374"/>
        <v>650</v>
      </c>
      <c r="AS436" s="60">
        <f t="shared" si="1375"/>
        <v>0</v>
      </c>
      <c r="AT436" s="60">
        <f t="shared" si="1376"/>
        <v>0</v>
      </c>
      <c r="AU436" s="60"/>
      <c r="AV436" s="60"/>
      <c r="AW436" s="60"/>
      <c r="AX436" s="60">
        <f t="shared" si="1378"/>
        <v>650</v>
      </c>
      <c r="AY436" s="60">
        <f t="shared" si="1379"/>
        <v>0</v>
      </c>
      <c r="AZ436" s="60">
        <f t="shared" si="1380"/>
        <v>0</v>
      </c>
    </row>
    <row r="437" spans="1:52" s="129" customFormat="1">
      <c r="A437" s="83" t="s">
        <v>157</v>
      </c>
      <c r="B437" s="197" t="s">
        <v>370</v>
      </c>
      <c r="C437" s="76" t="s">
        <v>151</v>
      </c>
      <c r="D437" s="76" t="s">
        <v>10</v>
      </c>
      <c r="E437" s="76" t="s">
        <v>100</v>
      </c>
      <c r="F437" s="76" t="s">
        <v>101</v>
      </c>
      <c r="G437" s="77"/>
      <c r="H437" s="128">
        <f t="shared" ref="H437:M437" si="1453">H441</f>
        <v>0</v>
      </c>
      <c r="I437" s="128">
        <f t="shared" si="1453"/>
        <v>0</v>
      </c>
      <c r="J437" s="128">
        <f t="shared" si="1453"/>
        <v>0</v>
      </c>
      <c r="K437" s="128">
        <f t="shared" si="1453"/>
        <v>71016.36</v>
      </c>
      <c r="L437" s="128">
        <f t="shared" si="1453"/>
        <v>0</v>
      </c>
      <c r="M437" s="128">
        <f t="shared" si="1453"/>
        <v>0</v>
      </c>
      <c r="N437" s="128">
        <f t="shared" ref="N437:N443" si="1454">H437+K437</f>
        <v>71016.36</v>
      </c>
      <c r="O437" s="128">
        <f t="shared" ref="O437:O443" si="1455">I437+L437</f>
        <v>0</v>
      </c>
      <c r="P437" s="128">
        <f t="shared" ref="P437:P443" si="1456">J437+M437</f>
        <v>0</v>
      </c>
      <c r="Q437" s="128">
        <f>Q441</f>
        <v>0</v>
      </c>
      <c r="R437" s="128">
        <f>R441</f>
        <v>0</v>
      </c>
      <c r="S437" s="128">
        <f>S441</f>
        <v>0</v>
      </c>
      <c r="T437" s="128">
        <f t="shared" si="1358"/>
        <v>71016.36</v>
      </c>
      <c r="U437" s="128">
        <f t="shared" si="1359"/>
        <v>0</v>
      </c>
      <c r="V437" s="128">
        <f t="shared" si="1360"/>
        <v>0</v>
      </c>
      <c r="W437" s="128">
        <f>W441+W444</f>
        <v>190190190.19</v>
      </c>
      <c r="X437" s="128">
        <f t="shared" ref="X437:Y437" si="1457">X441+X444</f>
        <v>0</v>
      </c>
      <c r="Y437" s="128">
        <f t="shared" si="1457"/>
        <v>0</v>
      </c>
      <c r="Z437" s="128">
        <f t="shared" si="1362"/>
        <v>190261206.55000001</v>
      </c>
      <c r="AA437" s="128">
        <f t="shared" si="1363"/>
        <v>0</v>
      </c>
      <c r="AB437" s="128">
        <f t="shared" si="1364"/>
        <v>0</v>
      </c>
      <c r="AC437" s="128">
        <f>AC441+AC444+AC438</f>
        <v>100420.36</v>
      </c>
      <c r="AD437" s="128">
        <f t="shared" ref="AD437:AE437" si="1458">AD441+AD444+AD438</f>
        <v>0</v>
      </c>
      <c r="AE437" s="128">
        <f t="shared" si="1458"/>
        <v>0</v>
      </c>
      <c r="AF437" s="128">
        <f t="shared" si="1366"/>
        <v>190361626.91000003</v>
      </c>
      <c r="AG437" s="128">
        <f t="shared" si="1367"/>
        <v>0</v>
      </c>
      <c r="AH437" s="128">
        <f t="shared" si="1368"/>
        <v>0</v>
      </c>
      <c r="AI437" s="128">
        <f>AI441+AI444+AI438</f>
        <v>0</v>
      </c>
      <c r="AJ437" s="128">
        <f t="shared" ref="AJ437:AK437" si="1459">AJ441+AJ444+AJ438</f>
        <v>0</v>
      </c>
      <c r="AK437" s="128">
        <f t="shared" si="1459"/>
        <v>0</v>
      </c>
      <c r="AL437" s="128">
        <f t="shared" si="1370"/>
        <v>190361626.91000003</v>
      </c>
      <c r="AM437" s="128">
        <f t="shared" si="1371"/>
        <v>0</v>
      </c>
      <c r="AN437" s="128">
        <f t="shared" si="1372"/>
        <v>0</v>
      </c>
      <c r="AO437" s="128">
        <f>AO441+AO444+AO438</f>
        <v>-176360522.02000001</v>
      </c>
      <c r="AP437" s="128">
        <f t="shared" ref="AP437:AQ437" si="1460">AP441+AP444+AP438</f>
        <v>176360522.02000001</v>
      </c>
      <c r="AQ437" s="128">
        <f t="shared" si="1460"/>
        <v>0</v>
      </c>
      <c r="AR437" s="128">
        <f t="shared" si="1374"/>
        <v>14001104.890000015</v>
      </c>
      <c r="AS437" s="128">
        <f t="shared" si="1375"/>
        <v>176360522.02000001</v>
      </c>
      <c r="AT437" s="128">
        <f t="shared" si="1376"/>
        <v>0</v>
      </c>
      <c r="AU437" s="128">
        <f>AU441+AU444+AU438</f>
        <v>-13829668.17</v>
      </c>
      <c r="AV437" s="128">
        <f t="shared" ref="AV437:AW437" si="1461">AV441+AV444+AV438</f>
        <v>13829668.17</v>
      </c>
      <c r="AW437" s="128">
        <f t="shared" si="1461"/>
        <v>0</v>
      </c>
      <c r="AX437" s="128">
        <f t="shared" si="1378"/>
        <v>171436.72000001557</v>
      </c>
      <c r="AY437" s="128">
        <f t="shared" si="1379"/>
        <v>190190190.19</v>
      </c>
      <c r="AZ437" s="128">
        <f t="shared" si="1380"/>
        <v>0</v>
      </c>
    </row>
    <row r="438" spans="1:52">
      <c r="A438" s="284"/>
      <c r="B438" s="236" t="s">
        <v>452</v>
      </c>
      <c r="C438" s="211" t="s">
        <v>151</v>
      </c>
      <c r="D438" s="211" t="s">
        <v>10</v>
      </c>
      <c r="E438" s="211" t="s">
        <v>100</v>
      </c>
      <c r="F438" s="211" t="s">
        <v>126</v>
      </c>
      <c r="G438" s="212"/>
      <c r="H438" s="215"/>
      <c r="I438" s="215"/>
      <c r="J438" s="215"/>
      <c r="K438" s="215"/>
      <c r="L438" s="215"/>
      <c r="M438" s="215"/>
      <c r="N438" s="215"/>
      <c r="O438" s="215"/>
      <c r="P438" s="215"/>
      <c r="Q438" s="215"/>
      <c r="R438" s="215"/>
      <c r="S438" s="215"/>
      <c r="T438" s="215"/>
      <c r="U438" s="215"/>
      <c r="V438" s="215"/>
      <c r="W438" s="215"/>
      <c r="X438" s="215"/>
      <c r="Y438" s="215"/>
      <c r="Z438" s="215"/>
      <c r="AA438" s="215"/>
      <c r="AB438" s="215"/>
      <c r="AC438" s="215">
        <f>AC439</f>
        <v>100420.36</v>
      </c>
      <c r="AD438" s="215">
        <f t="shared" ref="AD438:AE439" si="1462">AD439</f>
        <v>0</v>
      </c>
      <c r="AE438" s="215">
        <f t="shared" si="1462"/>
        <v>0</v>
      </c>
      <c r="AF438" s="60">
        <f t="shared" ref="AF438:AF440" si="1463">Z438+AC438</f>
        <v>100420.36</v>
      </c>
      <c r="AG438" s="60">
        <f t="shared" ref="AG438:AG440" si="1464">AA438+AD438</f>
        <v>0</v>
      </c>
      <c r="AH438" s="60">
        <f t="shared" ref="AH438:AH440" si="1465">AB438+AE438</f>
        <v>0</v>
      </c>
      <c r="AI438" s="215">
        <f>AI439</f>
        <v>0</v>
      </c>
      <c r="AJ438" s="215">
        <f t="shared" ref="AJ438:AK439" si="1466">AJ439</f>
        <v>0</v>
      </c>
      <c r="AK438" s="215">
        <f t="shared" si="1466"/>
        <v>0</v>
      </c>
      <c r="AL438" s="60">
        <f t="shared" si="1370"/>
        <v>100420.36</v>
      </c>
      <c r="AM438" s="60">
        <f t="shared" si="1371"/>
        <v>0</v>
      </c>
      <c r="AN438" s="60">
        <f t="shared" si="1372"/>
        <v>0</v>
      </c>
      <c r="AO438" s="215">
        <f>AO439</f>
        <v>0</v>
      </c>
      <c r="AP438" s="215">
        <f t="shared" ref="AP438:AQ439" si="1467">AP439</f>
        <v>0</v>
      </c>
      <c r="AQ438" s="215">
        <f t="shared" si="1467"/>
        <v>0</v>
      </c>
      <c r="AR438" s="60">
        <f t="shared" si="1374"/>
        <v>100420.36</v>
      </c>
      <c r="AS438" s="60">
        <f t="shared" si="1375"/>
        <v>0</v>
      </c>
      <c r="AT438" s="60">
        <f t="shared" si="1376"/>
        <v>0</v>
      </c>
      <c r="AU438" s="215">
        <f>AU439</f>
        <v>0</v>
      </c>
      <c r="AV438" s="215">
        <f t="shared" ref="AV438:AW439" si="1468">AV439</f>
        <v>0</v>
      </c>
      <c r="AW438" s="215">
        <f t="shared" si="1468"/>
        <v>0</v>
      </c>
      <c r="AX438" s="60">
        <f t="shared" si="1378"/>
        <v>100420.36</v>
      </c>
      <c r="AY438" s="60">
        <f t="shared" si="1379"/>
        <v>0</v>
      </c>
      <c r="AZ438" s="60">
        <f t="shared" si="1380"/>
        <v>0</v>
      </c>
    </row>
    <row r="439" spans="1:52" ht="26.4">
      <c r="A439" s="261"/>
      <c r="B439" s="237" t="s">
        <v>139</v>
      </c>
      <c r="C439" s="211" t="s">
        <v>151</v>
      </c>
      <c r="D439" s="211" t="s">
        <v>10</v>
      </c>
      <c r="E439" s="211" t="s">
        <v>100</v>
      </c>
      <c r="F439" s="211" t="s">
        <v>126</v>
      </c>
      <c r="G439" s="212" t="s">
        <v>137</v>
      </c>
      <c r="H439" s="215"/>
      <c r="I439" s="215"/>
      <c r="J439" s="215"/>
      <c r="K439" s="215"/>
      <c r="L439" s="215"/>
      <c r="M439" s="215"/>
      <c r="N439" s="215"/>
      <c r="O439" s="215"/>
      <c r="P439" s="215"/>
      <c r="Q439" s="215"/>
      <c r="R439" s="215"/>
      <c r="S439" s="215"/>
      <c r="T439" s="215"/>
      <c r="U439" s="215"/>
      <c r="V439" s="215"/>
      <c r="W439" s="215"/>
      <c r="X439" s="215"/>
      <c r="Y439" s="215"/>
      <c r="Z439" s="215"/>
      <c r="AA439" s="215"/>
      <c r="AB439" s="215"/>
      <c r="AC439" s="215">
        <f>AC440</f>
        <v>100420.36</v>
      </c>
      <c r="AD439" s="215">
        <f t="shared" si="1462"/>
        <v>0</v>
      </c>
      <c r="AE439" s="215">
        <f t="shared" si="1462"/>
        <v>0</v>
      </c>
      <c r="AF439" s="60">
        <f t="shared" si="1463"/>
        <v>100420.36</v>
      </c>
      <c r="AG439" s="60">
        <f t="shared" si="1464"/>
        <v>0</v>
      </c>
      <c r="AH439" s="60">
        <f t="shared" si="1465"/>
        <v>0</v>
      </c>
      <c r="AI439" s="215">
        <f>AI440</f>
        <v>0</v>
      </c>
      <c r="AJ439" s="215">
        <f t="shared" si="1466"/>
        <v>0</v>
      </c>
      <c r="AK439" s="215">
        <f t="shared" si="1466"/>
        <v>0</v>
      </c>
      <c r="AL439" s="60">
        <f t="shared" si="1370"/>
        <v>100420.36</v>
      </c>
      <c r="AM439" s="60">
        <f t="shared" si="1371"/>
        <v>0</v>
      </c>
      <c r="AN439" s="60">
        <f t="shared" si="1372"/>
        <v>0</v>
      </c>
      <c r="AO439" s="215">
        <f>AO440</f>
        <v>0</v>
      </c>
      <c r="AP439" s="215">
        <f t="shared" si="1467"/>
        <v>0</v>
      </c>
      <c r="AQ439" s="215">
        <f t="shared" si="1467"/>
        <v>0</v>
      </c>
      <c r="AR439" s="60">
        <f t="shared" si="1374"/>
        <v>100420.36</v>
      </c>
      <c r="AS439" s="60">
        <f t="shared" si="1375"/>
        <v>0</v>
      </c>
      <c r="AT439" s="60">
        <f t="shared" si="1376"/>
        <v>0</v>
      </c>
      <c r="AU439" s="215">
        <f>AU440</f>
        <v>0</v>
      </c>
      <c r="AV439" s="215">
        <f t="shared" si="1468"/>
        <v>0</v>
      </c>
      <c r="AW439" s="215">
        <f t="shared" si="1468"/>
        <v>0</v>
      </c>
      <c r="AX439" s="60">
        <f t="shared" si="1378"/>
        <v>100420.36</v>
      </c>
      <c r="AY439" s="60">
        <f t="shared" si="1379"/>
        <v>0</v>
      </c>
      <c r="AZ439" s="60">
        <f t="shared" si="1380"/>
        <v>0</v>
      </c>
    </row>
    <row r="440" spans="1:52">
      <c r="A440" s="261"/>
      <c r="B440" s="237" t="s">
        <v>140</v>
      </c>
      <c r="C440" s="211" t="s">
        <v>151</v>
      </c>
      <c r="D440" s="211" t="s">
        <v>10</v>
      </c>
      <c r="E440" s="211" t="s">
        <v>100</v>
      </c>
      <c r="F440" s="211" t="s">
        <v>126</v>
      </c>
      <c r="G440" s="212" t="s">
        <v>138</v>
      </c>
      <c r="H440" s="215"/>
      <c r="I440" s="215"/>
      <c r="J440" s="215"/>
      <c r="K440" s="215"/>
      <c r="L440" s="215"/>
      <c r="M440" s="215"/>
      <c r="N440" s="215"/>
      <c r="O440" s="215"/>
      <c r="P440" s="215"/>
      <c r="Q440" s="215"/>
      <c r="R440" s="215"/>
      <c r="S440" s="215"/>
      <c r="T440" s="215"/>
      <c r="U440" s="215"/>
      <c r="V440" s="215"/>
      <c r="W440" s="215"/>
      <c r="X440" s="215"/>
      <c r="Y440" s="215"/>
      <c r="Z440" s="215"/>
      <c r="AA440" s="215"/>
      <c r="AB440" s="215"/>
      <c r="AC440" s="215">
        <v>100420.36</v>
      </c>
      <c r="AD440" s="215"/>
      <c r="AE440" s="215"/>
      <c r="AF440" s="60">
        <f t="shared" si="1463"/>
        <v>100420.36</v>
      </c>
      <c r="AG440" s="60">
        <f t="shared" si="1464"/>
        <v>0</v>
      </c>
      <c r="AH440" s="60">
        <f t="shared" si="1465"/>
        <v>0</v>
      </c>
      <c r="AI440" s="215"/>
      <c r="AJ440" s="215"/>
      <c r="AK440" s="215"/>
      <c r="AL440" s="60">
        <f t="shared" si="1370"/>
        <v>100420.36</v>
      </c>
      <c r="AM440" s="60">
        <f t="shared" si="1371"/>
        <v>0</v>
      </c>
      <c r="AN440" s="60">
        <f t="shared" si="1372"/>
        <v>0</v>
      </c>
      <c r="AO440" s="215"/>
      <c r="AP440" s="215"/>
      <c r="AQ440" s="215"/>
      <c r="AR440" s="60">
        <f t="shared" si="1374"/>
        <v>100420.36</v>
      </c>
      <c r="AS440" s="60">
        <f t="shared" si="1375"/>
        <v>0</v>
      </c>
      <c r="AT440" s="60">
        <f t="shared" si="1376"/>
        <v>0</v>
      </c>
      <c r="AU440" s="215"/>
      <c r="AV440" s="215"/>
      <c r="AW440" s="215"/>
      <c r="AX440" s="60">
        <f t="shared" si="1378"/>
        <v>100420.36</v>
      </c>
      <c r="AY440" s="60">
        <f t="shared" si="1379"/>
        <v>0</v>
      </c>
      <c r="AZ440" s="60">
        <f t="shared" si="1380"/>
        <v>0</v>
      </c>
    </row>
    <row r="441" spans="1:52" ht="26.4">
      <c r="A441" s="261"/>
      <c r="B441" s="186" t="s">
        <v>371</v>
      </c>
      <c r="C441" s="35" t="s">
        <v>151</v>
      </c>
      <c r="D441" s="35" t="s">
        <v>10</v>
      </c>
      <c r="E441" s="35" t="s">
        <v>100</v>
      </c>
      <c r="F441" s="35" t="s">
        <v>372</v>
      </c>
      <c r="G441" s="36"/>
      <c r="H441" s="60">
        <f>H442</f>
        <v>0</v>
      </c>
      <c r="I441" s="60">
        <f t="shared" ref="I441:M442" si="1469">I442</f>
        <v>0</v>
      </c>
      <c r="J441" s="60">
        <f t="shared" si="1469"/>
        <v>0</v>
      </c>
      <c r="K441" s="60">
        <f t="shared" si="1469"/>
        <v>71016.36</v>
      </c>
      <c r="L441" s="60">
        <f t="shared" si="1469"/>
        <v>0</v>
      </c>
      <c r="M441" s="60">
        <f t="shared" si="1469"/>
        <v>0</v>
      </c>
      <c r="N441" s="60">
        <f t="shared" si="1454"/>
        <v>71016.36</v>
      </c>
      <c r="O441" s="60">
        <f t="shared" si="1455"/>
        <v>0</v>
      </c>
      <c r="P441" s="60">
        <f t="shared" si="1456"/>
        <v>0</v>
      </c>
      <c r="Q441" s="60">
        <f t="shared" ref="Q441:S442" si="1470">Q442</f>
        <v>0</v>
      </c>
      <c r="R441" s="60">
        <f t="shared" si="1470"/>
        <v>0</v>
      </c>
      <c r="S441" s="60">
        <f t="shared" si="1470"/>
        <v>0</v>
      </c>
      <c r="T441" s="60">
        <f t="shared" si="1358"/>
        <v>71016.36</v>
      </c>
      <c r="U441" s="60">
        <f t="shared" si="1359"/>
        <v>0</v>
      </c>
      <c r="V441" s="60">
        <f t="shared" si="1360"/>
        <v>0</v>
      </c>
      <c r="W441" s="60">
        <f t="shared" ref="W441:Y442" si="1471">W442</f>
        <v>0</v>
      </c>
      <c r="X441" s="60">
        <f t="shared" si="1471"/>
        <v>0</v>
      </c>
      <c r="Y441" s="60">
        <f t="shared" si="1471"/>
        <v>0</v>
      </c>
      <c r="Z441" s="60">
        <f t="shared" si="1362"/>
        <v>71016.36</v>
      </c>
      <c r="AA441" s="60">
        <f t="shared" si="1363"/>
        <v>0</v>
      </c>
      <c r="AB441" s="60">
        <f t="shared" si="1364"/>
        <v>0</v>
      </c>
      <c r="AC441" s="60">
        <f t="shared" ref="AC441:AE442" si="1472">AC442</f>
        <v>0</v>
      </c>
      <c r="AD441" s="60">
        <f t="shared" si="1472"/>
        <v>0</v>
      </c>
      <c r="AE441" s="60">
        <f t="shared" si="1472"/>
        <v>0</v>
      </c>
      <c r="AF441" s="60">
        <f t="shared" si="1366"/>
        <v>71016.36</v>
      </c>
      <c r="AG441" s="60">
        <f t="shared" si="1367"/>
        <v>0</v>
      </c>
      <c r="AH441" s="60">
        <f t="shared" si="1368"/>
        <v>0</v>
      </c>
      <c r="AI441" s="60">
        <f t="shared" ref="AI441:AK442" si="1473">AI442</f>
        <v>0</v>
      </c>
      <c r="AJ441" s="60">
        <f t="shared" si="1473"/>
        <v>0</v>
      </c>
      <c r="AK441" s="60">
        <f t="shared" si="1473"/>
        <v>0</v>
      </c>
      <c r="AL441" s="60">
        <f t="shared" si="1370"/>
        <v>71016.36</v>
      </c>
      <c r="AM441" s="60">
        <f t="shared" si="1371"/>
        <v>0</v>
      </c>
      <c r="AN441" s="60">
        <f t="shared" si="1372"/>
        <v>0</v>
      </c>
      <c r="AO441" s="60">
        <f t="shared" ref="AO441:AQ442" si="1474">AO442</f>
        <v>0</v>
      </c>
      <c r="AP441" s="60">
        <f t="shared" si="1474"/>
        <v>0</v>
      </c>
      <c r="AQ441" s="60">
        <f t="shared" si="1474"/>
        <v>0</v>
      </c>
      <c r="AR441" s="60">
        <f t="shared" si="1374"/>
        <v>71016.36</v>
      </c>
      <c r="AS441" s="60">
        <f t="shared" si="1375"/>
        <v>0</v>
      </c>
      <c r="AT441" s="60">
        <f t="shared" si="1376"/>
        <v>0</v>
      </c>
      <c r="AU441" s="60">
        <f t="shared" ref="AU441:AW442" si="1475">AU442</f>
        <v>0</v>
      </c>
      <c r="AV441" s="60">
        <f t="shared" si="1475"/>
        <v>0</v>
      </c>
      <c r="AW441" s="60">
        <f t="shared" si="1475"/>
        <v>0</v>
      </c>
      <c r="AX441" s="60">
        <f t="shared" si="1378"/>
        <v>71016.36</v>
      </c>
      <c r="AY441" s="60">
        <f t="shared" si="1379"/>
        <v>0</v>
      </c>
      <c r="AZ441" s="60">
        <f t="shared" si="1380"/>
        <v>0</v>
      </c>
    </row>
    <row r="442" spans="1:52" ht="26.4">
      <c r="A442" s="261"/>
      <c r="B442" s="179" t="s">
        <v>139</v>
      </c>
      <c r="C442" s="35" t="s">
        <v>151</v>
      </c>
      <c r="D442" s="35" t="s">
        <v>10</v>
      </c>
      <c r="E442" s="35" t="s">
        <v>100</v>
      </c>
      <c r="F442" s="35" t="s">
        <v>372</v>
      </c>
      <c r="G442" s="36" t="s">
        <v>137</v>
      </c>
      <c r="H442" s="60">
        <f>H443</f>
        <v>0</v>
      </c>
      <c r="I442" s="60">
        <f t="shared" si="1469"/>
        <v>0</v>
      </c>
      <c r="J442" s="60">
        <f t="shared" si="1469"/>
        <v>0</v>
      </c>
      <c r="K442" s="60">
        <f t="shared" si="1469"/>
        <v>71016.36</v>
      </c>
      <c r="L442" s="60">
        <f t="shared" si="1469"/>
        <v>0</v>
      </c>
      <c r="M442" s="60">
        <f t="shared" si="1469"/>
        <v>0</v>
      </c>
      <c r="N442" s="60">
        <f t="shared" si="1454"/>
        <v>71016.36</v>
      </c>
      <c r="O442" s="60">
        <f t="shared" si="1455"/>
        <v>0</v>
      </c>
      <c r="P442" s="60">
        <f t="shared" si="1456"/>
        <v>0</v>
      </c>
      <c r="Q442" s="60">
        <f t="shared" si="1470"/>
        <v>0</v>
      </c>
      <c r="R442" s="60">
        <f t="shared" si="1470"/>
        <v>0</v>
      </c>
      <c r="S442" s="60">
        <f t="shared" si="1470"/>
        <v>0</v>
      </c>
      <c r="T442" s="60">
        <f t="shared" si="1358"/>
        <v>71016.36</v>
      </c>
      <c r="U442" s="60">
        <f t="shared" si="1359"/>
        <v>0</v>
      </c>
      <c r="V442" s="60">
        <f t="shared" si="1360"/>
        <v>0</v>
      </c>
      <c r="W442" s="60">
        <f t="shared" si="1471"/>
        <v>0</v>
      </c>
      <c r="X442" s="60">
        <f t="shared" si="1471"/>
        <v>0</v>
      </c>
      <c r="Y442" s="60">
        <f t="shared" si="1471"/>
        <v>0</v>
      </c>
      <c r="Z442" s="60">
        <f t="shared" si="1362"/>
        <v>71016.36</v>
      </c>
      <c r="AA442" s="60">
        <f t="shared" si="1363"/>
        <v>0</v>
      </c>
      <c r="AB442" s="60">
        <f t="shared" si="1364"/>
        <v>0</v>
      </c>
      <c r="AC442" s="60">
        <f t="shared" si="1472"/>
        <v>0</v>
      </c>
      <c r="AD442" s="60">
        <f t="shared" si="1472"/>
        <v>0</v>
      </c>
      <c r="AE442" s="60">
        <f t="shared" si="1472"/>
        <v>0</v>
      </c>
      <c r="AF442" s="60">
        <f t="shared" si="1366"/>
        <v>71016.36</v>
      </c>
      <c r="AG442" s="60">
        <f t="shared" si="1367"/>
        <v>0</v>
      </c>
      <c r="AH442" s="60">
        <f t="shared" si="1368"/>
        <v>0</v>
      </c>
      <c r="AI442" s="60">
        <f t="shared" si="1473"/>
        <v>0</v>
      </c>
      <c r="AJ442" s="60">
        <f t="shared" si="1473"/>
        <v>0</v>
      </c>
      <c r="AK442" s="60">
        <f t="shared" si="1473"/>
        <v>0</v>
      </c>
      <c r="AL442" s="60">
        <f t="shared" si="1370"/>
        <v>71016.36</v>
      </c>
      <c r="AM442" s="60">
        <f t="shared" si="1371"/>
        <v>0</v>
      </c>
      <c r="AN442" s="60">
        <f t="shared" si="1372"/>
        <v>0</v>
      </c>
      <c r="AO442" s="60">
        <f t="shared" si="1474"/>
        <v>0</v>
      </c>
      <c r="AP442" s="60">
        <f t="shared" si="1474"/>
        <v>0</v>
      </c>
      <c r="AQ442" s="60">
        <f t="shared" si="1474"/>
        <v>0</v>
      </c>
      <c r="AR442" s="60">
        <f t="shared" si="1374"/>
        <v>71016.36</v>
      </c>
      <c r="AS442" s="60">
        <f t="shared" si="1375"/>
        <v>0</v>
      </c>
      <c r="AT442" s="60">
        <f t="shared" si="1376"/>
        <v>0</v>
      </c>
      <c r="AU442" s="60">
        <f t="shared" si="1475"/>
        <v>0</v>
      </c>
      <c r="AV442" s="60">
        <f t="shared" si="1475"/>
        <v>0</v>
      </c>
      <c r="AW442" s="60">
        <f t="shared" si="1475"/>
        <v>0</v>
      </c>
      <c r="AX442" s="60">
        <f t="shared" si="1378"/>
        <v>71016.36</v>
      </c>
      <c r="AY442" s="60">
        <f t="shared" si="1379"/>
        <v>0</v>
      </c>
      <c r="AZ442" s="60">
        <f t="shared" si="1380"/>
        <v>0</v>
      </c>
    </row>
    <row r="443" spans="1:52">
      <c r="A443" s="261"/>
      <c r="B443" s="179" t="s">
        <v>140</v>
      </c>
      <c r="C443" s="35" t="s">
        <v>151</v>
      </c>
      <c r="D443" s="35" t="s">
        <v>10</v>
      </c>
      <c r="E443" s="35" t="s">
        <v>100</v>
      </c>
      <c r="F443" s="35" t="s">
        <v>372</v>
      </c>
      <c r="G443" s="36" t="s">
        <v>138</v>
      </c>
      <c r="H443" s="60"/>
      <c r="I443" s="60"/>
      <c r="J443" s="60"/>
      <c r="K443" s="60">
        <v>71016.36</v>
      </c>
      <c r="L443" s="60"/>
      <c r="M443" s="60"/>
      <c r="N443" s="60">
        <f t="shared" si="1454"/>
        <v>71016.36</v>
      </c>
      <c r="O443" s="60">
        <f t="shared" si="1455"/>
        <v>0</v>
      </c>
      <c r="P443" s="60">
        <f t="shared" si="1456"/>
        <v>0</v>
      </c>
      <c r="Q443" s="60"/>
      <c r="R443" s="60"/>
      <c r="S443" s="60"/>
      <c r="T443" s="60">
        <f t="shared" si="1358"/>
        <v>71016.36</v>
      </c>
      <c r="U443" s="60">
        <f t="shared" si="1359"/>
        <v>0</v>
      </c>
      <c r="V443" s="60">
        <f t="shared" si="1360"/>
        <v>0</v>
      </c>
      <c r="W443" s="60"/>
      <c r="X443" s="60"/>
      <c r="Y443" s="60"/>
      <c r="Z443" s="60">
        <f t="shared" si="1362"/>
        <v>71016.36</v>
      </c>
      <c r="AA443" s="60">
        <f t="shared" si="1363"/>
        <v>0</v>
      </c>
      <c r="AB443" s="60">
        <f t="shared" si="1364"/>
        <v>0</v>
      </c>
      <c r="AC443" s="60"/>
      <c r="AD443" s="60"/>
      <c r="AE443" s="60"/>
      <c r="AF443" s="60">
        <f t="shared" si="1366"/>
        <v>71016.36</v>
      </c>
      <c r="AG443" s="60">
        <f t="shared" si="1367"/>
        <v>0</v>
      </c>
      <c r="AH443" s="60">
        <f t="shared" si="1368"/>
        <v>0</v>
      </c>
      <c r="AI443" s="60"/>
      <c r="AJ443" s="60"/>
      <c r="AK443" s="60"/>
      <c r="AL443" s="60">
        <f t="shared" si="1370"/>
        <v>71016.36</v>
      </c>
      <c r="AM443" s="60">
        <f t="shared" si="1371"/>
        <v>0</v>
      </c>
      <c r="AN443" s="60">
        <f t="shared" si="1372"/>
        <v>0</v>
      </c>
      <c r="AO443" s="60"/>
      <c r="AP443" s="60"/>
      <c r="AQ443" s="60"/>
      <c r="AR443" s="60">
        <f t="shared" si="1374"/>
        <v>71016.36</v>
      </c>
      <c r="AS443" s="60">
        <f t="shared" si="1375"/>
        <v>0</v>
      </c>
      <c r="AT443" s="60">
        <f t="shared" si="1376"/>
        <v>0</v>
      </c>
      <c r="AU443" s="60"/>
      <c r="AV443" s="60"/>
      <c r="AW443" s="60"/>
      <c r="AX443" s="60">
        <f t="shared" si="1378"/>
        <v>71016.36</v>
      </c>
      <c r="AY443" s="60">
        <f t="shared" si="1379"/>
        <v>0</v>
      </c>
      <c r="AZ443" s="60">
        <f t="shared" si="1380"/>
        <v>0</v>
      </c>
    </row>
    <row r="444" spans="1:52" ht="26.4">
      <c r="A444" s="261"/>
      <c r="B444" s="179" t="s">
        <v>438</v>
      </c>
      <c r="C444" s="35" t="s">
        <v>151</v>
      </c>
      <c r="D444" s="35" t="s">
        <v>10</v>
      </c>
      <c r="E444" s="35" t="s">
        <v>100</v>
      </c>
      <c r="F444" s="35" t="s">
        <v>437</v>
      </c>
      <c r="G444" s="36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>
        <f>W445</f>
        <v>190190190.19</v>
      </c>
      <c r="X444" s="60">
        <f t="shared" ref="X444:Y445" si="1476">X445</f>
        <v>0</v>
      </c>
      <c r="Y444" s="60">
        <f t="shared" si="1476"/>
        <v>0</v>
      </c>
      <c r="Z444" s="60">
        <f t="shared" ref="Z444:Z446" si="1477">T444+W444</f>
        <v>190190190.19</v>
      </c>
      <c r="AA444" s="60">
        <f t="shared" ref="AA444:AA446" si="1478">U444+X444</f>
        <v>0</v>
      </c>
      <c r="AB444" s="60">
        <f t="shared" ref="AB444:AB446" si="1479">V444+Y444</f>
        <v>0</v>
      </c>
      <c r="AC444" s="60">
        <f>AC445</f>
        <v>0</v>
      </c>
      <c r="AD444" s="60">
        <f t="shared" ref="AD444:AE445" si="1480">AD445</f>
        <v>0</v>
      </c>
      <c r="AE444" s="60">
        <f t="shared" si="1480"/>
        <v>0</v>
      </c>
      <c r="AF444" s="60">
        <f t="shared" si="1366"/>
        <v>190190190.19</v>
      </c>
      <c r="AG444" s="60">
        <f t="shared" si="1367"/>
        <v>0</v>
      </c>
      <c r="AH444" s="60">
        <f t="shared" si="1368"/>
        <v>0</v>
      </c>
      <c r="AI444" s="60">
        <f>AI445</f>
        <v>0</v>
      </c>
      <c r="AJ444" s="60">
        <f t="shared" ref="AJ444:AK445" si="1481">AJ445</f>
        <v>0</v>
      </c>
      <c r="AK444" s="60">
        <f t="shared" si="1481"/>
        <v>0</v>
      </c>
      <c r="AL444" s="60">
        <f t="shared" si="1370"/>
        <v>190190190.19</v>
      </c>
      <c r="AM444" s="60">
        <f t="shared" si="1371"/>
        <v>0</v>
      </c>
      <c r="AN444" s="60">
        <f t="shared" si="1372"/>
        <v>0</v>
      </c>
      <c r="AO444" s="60">
        <f>AO445</f>
        <v>-176360522.02000001</v>
      </c>
      <c r="AP444" s="60">
        <f t="shared" ref="AP444:AQ445" si="1482">AP445</f>
        <v>176360522.02000001</v>
      </c>
      <c r="AQ444" s="60">
        <f t="shared" si="1482"/>
        <v>0</v>
      </c>
      <c r="AR444" s="60">
        <f t="shared" si="1374"/>
        <v>13829668.169999987</v>
      </c>
      <c r="AS444" s="60">
        <f t="shared" si="1375"/>
        <v>176360522.02000001</v>
      </c>
      <c r="AT444" s="60">
        <f t="shared" si="1376"/>
        <v>0</v>
      </c>
      <c r="AU444" s="60">
        <f>AU445</f>
        <v>-13829668.17</v>
      </c>
      <c r="AV444" s="60">
        <f t="shared" ref="AV444:AW445" si="1483">AV445</f>
        <v>13829668.17</v>
      </c>
      <c r="AW444" s="60">
        <f t="shared" si="1483"/>
        <v>0</v>
      </c>
      <c r="AX444" s="60">
        <f t="shared" si="1378"/>
        <v>0</v>
      </c>
      <c r="AY444" s="60">
        <f t="shared" si="1379"/>
        <v>190190190.19</v>
      </c>
      <c r="AZ444" s="60">
        <f t="shared" si="1380"/>
        <v>0</v>
      </c>
    </row>
    <row r="445" spans="1:52" ht="26.4">
      <c r="A445" s="261"/>
      <c r="B445" s="179" t="s">
        <v>139</v>
      </c>
      <c r="C445" s="35" t="s">
        <v>151</v>
      </c>
      <c r="D445" s="35" t="s">
        <v>10</v>
      </c>
      <c r="E445" s="35" t="s">
        <v>100</v>
      </c>
      <c r="F445" s="35" t="s">
        <v>437</v>
      </c>
      <c r="G445" s="36" t="s">
        <v>137</v>
      </c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>
        <f>W446</f>
        <v>190190190.19</v>
      </c>
      <c r="X445" s="60">
        <f t="shared" si="1476"/>
        <v>0</v>
      </c>
      <c r="Y445" s="60">
        <f t="shared" si="1476"/>
        <v>0</v>
      </c>
      <c r="Z445" s="60">
        <f t="shared" si="1477"/>
        <v>190190190.19</v>
      </c>
      <c r="AA445" s="60">
        <f t="shared" si="1478"/>
        <v>0</v>
      </c>
      <c r="AB445" s="60">
        <f t="shared" si="1479"/>
        <v>0</v>
      </c>
      <c r="AC445" s="60">
        <f>AC446</f>
        <v>0</v>
      </c>
      <c r="AD445" s="60">
        <f t="shared" si="1480"/>
        <v>0</v>
      </c>
      <c r="AE445" s="60">
        <f t="shared" si="1480"/>
        <v>0</v>
      </c>
      <c r="AF445" s="60">
        <f t="shared" si="1366"/>
        <v>190190190.19</v>
      </c>
      <c r="AG445" s="60">
        <f t="shared" si="1367"/>
        <v>0</v>
      </c>
      <c r="AH445" s="60">
        <f t="shared" si="1368"/>
        <v>0</v>
      </c>
      <c r="AI445" s="60">
        <f>AI446</f>
        <v>0</v>
      </c>
      <c r="AJ445" s="60">
        <f t="shared" si="1481"/>
        <v>0</v>
      </c>
      <c r="AK445" s="60">
        <f t="shared" si="1481"/>
        <v>0</v>
      </c>
      <c r="AL445" s="60">
        <f t="shared" si="1370"/>
        <v>190190190.19</v>
      </c>
      <c r="AM445" s="60">
        <f t="shared" si="1371"/>
        <v>0</v>
      </c>
      <c r="AN445" s="60">
        <f t="shared" si="1372"/>
        <v>0</v>
      </c>
      <c r="AO445" s="60">
        <f>AO446</f>
        <v>-176360522.02000001</v>
      </c>
      <c r="AP445" s="60">
        <f t="shared" si="1482"/>
        <v>176360522.02000001</v>
      </c>
      <c r="AQ445" s="60">
        <f t="shared" si="1482"/>
        <v>0</v>
      </c>
      <c r="AR445" s="60">
        <f t="shared" si="1374"/>
        <v>13829668.169999987</v>
      </c>
      <c r="AS445" s="60">
        <f t="shared" si="1375"/>
        <v>176360522.02000001</v>
      </c>
      <c r="AT445" s="60">
        <f t="shared" si="1376"/>
        <v>0</v>
      </c>
      <c r="AU445" s="60">
        <f>AU446</f>
        <v>-13829668.17</v>
      </c>
      <c r="AV445" s="60">
        <f t="shared" si="1483"/>
        <v>13829668.17</v>
      </c>
      <c r="AW445" s="60">
        <f t="shared" si="1483"/>
        <v>0</v>
      </c>
      <c r="AX445" s="60">
        <f t="shared" si="1378"/>
        <v>0</v>
      </c>
      <c r="AY445" s="60">
        <f t="shared" si="1379"/>
        <v>190190190.19</v>
      </c>
      <c r="AZ445" s="60">
        <f t="shared" si="1380"/>
        <v>0</v>
      </c>
    </row>
    <row r="446" spans="1:52">
      <c r="A446" s="282"/>
      <c r="B446" s="179" t="s">
        <v>140</v>
      </c>
      <c r="C446" s="35" t="s">
        <v>151</v>
      </c>
      <c r="D446" s="35" t="s">
        <v>10</v>
      </c>
      <c r="E446" s="35" t="s">
        <v>100</v>
      </c>
      <c r="F446" s="35" t="s">
        <v>437</v>
      </c>
      <c r="G446" s="36" t="s">
        <v>138</v>
      </c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>
        <v>190190190.19</v>
      </c>
      <c r="X446" s="60"/>
      <c r="Y446" s="60"/>
      <c r="Z446" s="60">
        <f t="shared" si="1477"/>
        <v>190190190.19</v>
      </c>
      <c r="AA446" s="60">
        <f t="shared" si="1478"/>
        <v>0</v>
      </c>
      <c r="AB446" s="60">
        <f t="shared" si="1479"/>
        <v>0</v>
      </c>
      <c r="AC446" s="60"/>
      <c r="AD446" s="60"/>
      <c r="AE446" s="60"/>
      <c r="AF446" s="60">
        <f t="shared" si="1366"/>
        <v>190190190.19</v>
      </c>
      <c r="AG446" s="60">
        <f t="shared" si="1367"/>
        <v>0</v>
      </c>
      <c r="AH446" s="60">
        <f t="shared" si="1368"/>
        <v>0</v>
      </c>
      <c r="AI446" s="60"/>
      <c r="AJ446" s="60"/>
      <c r="AK446" s="60"/>
      <c r="AL446" s="60">
        <f t="shared" si="1370"/>
        <v>190190190.19</v>
      </c>
      <c r="AM446" s="60">
        <f t="shared" si="1371"/>
        <v>0</v>
      </c>
      <c r="AN446" s="60">
        <f t="shared" si="1372"/>
        <v>0</v>
      </c>
      <c r="AO446" s="60">
        <v>-176360522.02000001</v>
      </c>
      <c r="AP446" s="60">
        <v>176360522.02000001</v>
      </c>
      <c r="AQ446" s="60"/>
      <c r="AR446" s="60">
        <f t="shared" si="1374"/>
        <v>13829668.169999987</v>
      </c>
      <c r="AS446" s="60">
        <f t="shared" si="1375"/>
        <v>176360522.02000001</v>
      </c>
      <c r="AT446" s="60">
        <f t="shared" si="1376"/>
        <v>0</v>
      </c>
      <c r="AU446" s="60">
        <v>-13829668.17</v>
      </c>
      <c r="AV446" s="60">
        <v>13829668.17</v>
      </c>
      <c r="AW446" s="60"/>
      <c r="AX446" s="60">
        <f t="shared" si="1378"/>
        <v>0</v>
      </c>
      <c r="AY446" s="60">
        <f t="shared" si="1379"/>
        <v>190190190.19</v>
      </c>
      <c r="AZ446" s="60">
        <f t="shared" si="1380"/>
        <v>0</v>
      </c>
    </row>
    <row r="447" spans="1:52" ht="13.5" customHeight="1">
      <c r="A447" s="83" t="s">
        <v>156</v>
      </c>
      <c r="B447" s="81" t="s">
        <v>153</v>
      </c>
      <c r="C447" s="80" t="s">
        <v>151</v>
      </c>
      <c r="D447" s="80" t="s">
        <v>4</v>
      </c>
      <c r="E447" s="80" t="s">
        <v>100</v>
      </c>
      <c r="F447" s="76" t="s">
        <v>101</v>
      </c>
      <c r="G447" s="77"/>
      <c r="H447" s="58">
        <f>H448+H451</f>
        <v>1145000</v>
      </c>
      <c r="I447" s="58">
        <f t="shared" ref="I447:J447" si="1484">I448+I451</f>
        <v>365000</v>
      </c>
      <c r="J447" s="58">
        <f t="shared" si="1484"/>
        <v>365000</v>
      </c>
      <c r="K447" s="58">
        <f t="shared" ref="K447:M447" si="1485">K448+K451</f>
        <v>1940000</v>
      </c>
      <c r="L447" s="58">
        <f t="shared" si="1485"/>
        <v>0</v>
      </c>
      <c r="M447" s="58">
        <f t="shared" si="1485"/>
        <v>0</v>
      </c>
      <c r="N447" s="58">
        <f t="shared" si="1296"/>
        <v>3085000</v>
      </c>
      <c r="O447" s="58">
        <f t="shared" si="1297"/>
        <v>365000</v>
      </c>
      <c r="P447" s="58">
        <f t="shared" si="1298"/>
        <v>365000</v>
      </c>
      <c r="Q447" s="58">
        <f t="shared" ref="Q447:S447" si="1486">Q448+Q451</f>
        <v>1204180</v>
      </c>
      <c r="R447" s="58">
        <f t="shared" si="1486"/>
        <v>0</v>
      </c>
      <c r="S447" s="58">
        <f t="shared" si="1486"/>
        <v>0</v>
      </c>
      <c r="T447" s="58">
        <f t="shared" si="1358"/>
        <v>4289180</v>
      </c>
      <c r="U447" s="58">
        <f t="shared" si="1359"/>
        <v>365000</v>
      </c>
      <c r="V447" s="58">
        <f t="shared" si="1360"/>
        <v>365000</v>
      </c>
      <c r="W447" s="58">
        <f t="shared" ref="W447:Y447" si="1487">W448+W451</f>
        <v>0</v>
      </c>
      <c r="X447" s="58">
        <f t="shared" si="1487"/>
        <v>0</v>
      </c>
      <c r="Y447" s="58">
        <f t="shared" si="1487"/>
        <v>0</v>
      </c>
      <c r="Z447" s="58">
        <f t="shared" si="1362"/>
        <v>4289180</v>
      </c>
      <c r="AA447" s="58">
        <f t="shared" si="1363"/>
        <v>365000</v>
      </c>
      <c r="AB447" s="58">
        <f t="shared" si="1364"/>
        <v>365000</v>
      </c>
      <c r="AC447" s="58">
        <f t="shared" ref="AC447:AE447" si="1488">AC448+AC451</f>
        <v>361514.83999999997</v>
      </c>
      <c r="AD447" s="58">
        <f t="shared" si="1488"/>
        <v>0</v>
      </c>
      <c r="AE447" s="58">
        <f t="shared" si="1488"/>
        <v>0</v>
      </c>
      <c r="AF447" s="58">
        <f t="shared" si="1366"/>
        <v>4650694.84</v>
      </c>
      <c r="AG447" s="58">
        <f t="shared" si="1367"/>
        <v>365000</v>
      </c>
      <c r="AH447" s="58">
        <f t="shared" si="1368"/>
        <v>365000</v>
      </c>
      <c r="AI447" s="58">
        <f t="shared" ref="AI447:AK447" si="1489">AI448+AI451</f>
        <v>-155000</v>
      </c>
      <c r="AJ447" s="58">
        <f t="shared" si="1489"/>
        <v>0</v>
      </c>
      <c r="AK447" s="58">
        <f t="shared" si="1489"/>
        <v>0</v>
      </c>
      <c r="AL447" s="58">
        <f t="shared" si="1370"/>
        <v>4495694.84</v>
      </c>
      <c r="AM447" s="58">
        <f t="shared" si="1371"/>
        <v>365000</v>
      </c>
      <c r="AN447" s="58">
        <f t="shared" si="1372"/>
        <v>365000</v>
      </c>
      <c r="AO447" s="58">
        <f t="shared" ref="AO447:AQ447" si="1490">AO448+AO451</f>
        <v>35457.089999999997</v>
      </c>
      <c r="AP447" s="58">
        <f t="shared" si="1490"/>
        <v>0</v>
      </c>
      <c r="AQ447" s="58">
        <f t="shared" si="1490"/>
        <v>0</v>
      </c>
      <c r="AR447" s="58">
        <f t="shared" si="1374"/>
        <v>4531151.93</v>
      </c>
      <c r="AS447" s="58">
        <f t="shared" si="1375"/>
        <v>365000</v>
      </c>
      <c r="AT447" s="58">
        <f t="shared" si="1376"/>
        <v>365000</v>
      </c>
      <c r="AU447" s="58">
        <f t="shared" ref="AU447:AW447" si="1491">AU448+AU451</f>
        <v>200000</v>
      </c>
      <c r="AV447" s="58">
        <f t="shared" si="1491"/>
        <v>0</v>
      </c>
      <c r="AW447" s="58">
        <f t="shared" si="1491"/>
        <v>0</v>
      </c>
      <c r="AX447" s="58">
        <f t="shared" si="1378"/>
        <v>4731151.93</v>
      </c>
      <c r="AY447" s="58">
        <f t="shared" si="1379"/>
        <v>365000</v>
      </c>
      <c r="AZ447" s="58">
        <f t="shared" si="1380"/>
        <v>365000</v>
      </c>
    </row>
    <row r="448" spans="1:52" ht="26.4">
      <c r="A448" s="281"/>
      <c r="B448" s="56" t="s">
        <v>427</v>
      </c>
      <c r="C448" s="79" t="s">
        <v>151</v>
      </c>
      <c r="D448" s="79" t="s">
        <v>4</v>
      </c>
      <c r="E448" s="79" t="s">
        <v>100</v>
      </c>
      <c r="F448" s="35" t="s">
        <v>154</v>
      </c>
      <c r="G448" s="36"/>
      <c r="H448" s="57">
        <f t="shared" ref="H448:M449" si="1492">H449</f>
        <v>1145000</v>
      </c>
      <c r="I448" s="57">
        <f t="shared" si="1492"/>
        <v>365000</v>
      </c>
      <c r="J448" s="57">
        <f t="shared" si="1492"/>
        <v>365000</v>
      </c>
      <c r="K448" s="57">
        <f t="shared" si="1492"/>
        <v>1300000</v>
      </c>
      <c r="L448" s="57">
        <f t="shared" si="1492"/>
        <v>0</v>
      </c>
      <c r="M448" s="57">
        <f t="shared" si="1492"/>
        <v>0</v>
      </c>
      <c r="N448" s="57">
        <f t="shared" si="1296"/>
        <v>2445000</v>
      </c>
      <c r="O448" s="57">
        <f t="shared" si="1297"/>
        <v>365000</v>
      </c>
      <c r="P448" s="57">
        <f t="shared" si="1298"/>
        <v>365000</v>
      </c>
      <c r="Q448" s="57">
        <f t="shared" ref="Q448:S449" si="1493">Q449</f>
        <v>0</v>
      </c>
      <c r="R448" s="57">
        <f t="shared" si="1493"/>
        <v>0</v>
      </c>
      <c r="S448" s="57">
        <f t="shared" si="1493"/>
        <v>0</v>
      </c>
      <c r="T448" s="57">
        <f t="shared" si="1358"/>
        <v>2445000</v>
      </c>
      <c r="U448" s="57">
        <f t="shared" si="1359"/>
        <v>365000</v>
      </c>
      <c r="V448" s="57">
        <f t="shared" si="1360"/>
        <v>365000</v>
      </c>
      <c r="W448" s="57">
        <f t="shared" ref="W448:Y449" si="1494">W449</f>
        <v>0</v>
      </c>
      <c r="X448" s="57">
        <f t="shared" si="1494"/>
        <v>0</v>
      </c>
      <c r="Y448" s="57">
        <f t="shared" si="1494"/>
        <v>0</v>
      </c>
      <c r="Z448" s="57">
        <f t="shared" si="1362"/>
        <v>2445000</v>
      </c>
      <c r="AA448" s="57">
        <f t="shared" si="1363"/>
        <v>365000</v>
      </c>
      <c r="AB448" s="57">
        <f t="shared" si="1364"/>
        <v>365000</v>
      </c>
      <c r="AC448" s="57">
        <f t="shared" ref="AC448:AE449" si="1495">AC449</f>
        <v>0</v>
      </c>
      <c r="AD448" s="57">
        <f t="shared" si="1495"/>
        <v>0</v>
      </c>
      <c r="AE448" s="57">
        <f t="shared" si="1495"/>
        <v>0</v>
      </c>
      <c r="AF448" s="57">
        <f t="shared" si="1366"/>
        <v>2445000</v>
      </c>
      <c r="AG448" s="57">
        <f t="shared" si="1367"/>
        <v>365000</v>
      </c>
      <c r="AH448" s="57">
        <f t="shared" si="1368"/>
        <v>365000</v>
      </c>
      <c r="AI448" s="57">
        <f t="shared" ref="AI448:AK449" si="1496">AI449</f>
        <v>-155000</v>
      </c>
      <c r="AJ448" s="57">
        <f t="shared" si="1496"/>
        <v>0</v>
      </c>
      <c r="AK448" s="57">
        <f t="shared" si="1496"/>
        <v>0</v>
      </c>
      <c r="AL448" s="57">
        <f t="shared" si="1370"/>
        <v>2290000</v>
      </c>
      <c r="AM448" s="57">
        <f t="shared" si="1371"/>
        <v>365000</v>
      </c>
      <c r="AN448" s="57">
        <f t="shared" si="1372"/>
        <v>365000</v>
      </c>
      <c r="AO448" s="57">
        <f t="shared" ref="AO448:AQ449" si="1497">AO449</f>
        <v>35457.089999999997</v>
      </c>
      <c r="AP448" s="57">
        <f t="shared" si="1497"/>
        <v>0</v>
      </c>
      <c r="AQ448" s="57">
        <f t="shared" si="1497"/>
        <v>0</v>
      </c>
      <c r="AR448" s="57">
        <f t="shared" si="1374"/>
        <v>2325457.09</v>
      </c>
      <c r="AS448" s="57">
        <f t="shared" si="1375"/>
        <v>365000</v>
      </c>
      <c r="AT448" s="57">
        <f t="shared" si="1376"/>
        <v>365000</v>
      </c>
      <c r="AU448" s="57">
        <f t="shared" ref="AU448:AW449" si="1498">AU449</f>
        <v>200000</v>
      </c>
      <c r="AV448" s="57">
        <f t="shared" si="1498"/>
        <v>0</v>
      </c>
      <c r="AW448" s="57">
        <f t="shared" si="1498"/>
        <v>0</v>
      </c>
      <c r="AX448" s="57">
        <f t="shared" si="1378"/>
        <v>2525457.09</v>
      </c>
      <c r="AY448" s="57">
        <f t="shared" si="1379"/>
        <v>365000</v>
      </c>
      <c r="AZ448" s="57">
        <f t="shared" si="1380"/>
        <v>365000</v>
      </c>
    </row>
    <row r="449" spans="1:52" ht="26.4">
      <c r="A449" s="261"/>
      <c r="B449" s="56" t="s">
        <v>186</v>
      </c>
      <c r="C449" s="79" t="s">
        <v>151</v>
      </c>
      <c r="D449" s="79" t="s">
        <v>4</v>
      </c>
      <c r="E449" s="79" t="s">
        <v>100</v>
      </c>
      <c r="F449" s="35" t="s">
        <v>154</v>
      </c>
      <c r="G449" s="36" t="s">
        <v>32</v>
      </c>
      <c r="H449" s="57">
        <f t="shared" si="1492"/>
        <v>1145000</v>
      </c>
      <c r="I449" s="57">
        <f t="shared" si="1492"/>
        <v>365000</v>
      </c>
      <c r="J449" s="57">
        <f t="shared" si="1492"/>
        <v>365000</v>
      </c>
      <c r="K449" s="57">
        <f t="shared" si="1492"/>
        <v>1300000</v>
      </c>
      <c r="L449" s="57">
        <f t="shared" si="1492"/>
        <v>0</v>
      </c>
      <c r="M449" s="57">
        <f t="shared" si="1492"/>
        <v>0</v>
      </c>
      <c r="N449" s="57">
        <f t="shared" si="1296"/>
        <v>2445000</v>
      </c>
      <c r="O449" s="57">
        <f t="shared" si="1297"/>
        <v>365000</v>
      </c>
      <c r="P449" s="57">
        <f t="shared" si="1298"/>
        <v>365000</v>
      </c>
      <c r="Q449" s="57">
        <f t="shared" si="1493"/>
        <v>0</v>
      </c>
      <c r="R449" s="57">
        <f t="shared" si="1493"/>
        <v>0</v>
      </c>
      <c r="S449" s="57">
        <f t="shared" si="1493"/>
        <v>0</v>
      </c>
      <c r="T449" s="57">
        <f t="shared" si="1358"/>
        <v>2445000</v>
      </c>
      <c r="U449" s="57">
        <f t="shared" si="1359"/>
        <v>365000</v>
      </c>
      <c r="V449" s="57">
        <f t="shared" si="1360"/>
        <v>365000</v>
      </c>
      <c r="W449" s="57">
        <f t="shared" si="1494"/>
        <v>0</v>
      </c>
      <c r="X449" s="57">
        <f t="shared" si="1494"/>
        <v>0</v>
      </c>
      <c r="Y449" s="57">
        <f t="shared" si="1494"/>
        <v>0</v>
      </c>
      <c r="Z449" s="57">
        <f t="shared" si="1362"/>
        <v>2445000</v>
      </c>
      <c r="AA449" s="57">
        <f t="shared" si="1363"/>
        <v>365000</v>
      </c>
      <c r="AB449" s="57">
        <f t="shared" si="1364"/>
        <v>365000</v>
      </c>
      <c r="AC449" s="57">
        <f t="shared" si="1495"/>
        <v>0</v>
      </c>
      <c r="AD449" s="57">
        <f t="shared" si="1495"/>
        <v>0</v>
      </c>
      <c r="AE449" s="57">
        <f t="shared" si="1495"/>
        <v>0</v>
      </c>
      <c r="AF449" s="57">
        <f t="shared" si="1366"/>
        <v>2445000</v>
      </c>
      <c r="AG449" s="57">
        <f t="shared" si="1367"/>
        <v>365000</v>
      </c>
      <c r="AH449" s="57">
        <f t="shared" si="1368"/>
        <v>365000</v>
      </c>
      <c r="AI449" s="57">
        <f t="shared" si="1496"/>
        <v>-155000</v>
      </c>
      <c r="AJ449" s="57">
        <f t="shared" si="1496"/>
        <v>0</v>
      </c>
      <c r="AK449" s="57">
        <f t="shared" si="1496"/>
        <v>0</v>
      </c>
      <c r="AL449" s="57">
        <f t="shared" si="1370"/>
        <v>2290000</v>
      </c>
      <c r="AM449" s="57">
        <f t="shared" si="1371"/>
        <v>365000</v>
      </c>
      <c r="AN449" s="57">
        <f t="shared" si="1372"/>
        <v>365000</v>
      </c>
      <c r="AO449" s="57">
        <f t="shared" si="1497"/>
        <v>35457.089999999997</v>
      </c>
      <c r="AP449" s="57">
        <f t="shared" si="1497"/>
        <v>0</v>
      </c>
      <c r="AQ449" s="57">
        <f t="shared" si="1497"/>
        <v>0</v>
      </c>
      <c r="AR449" s="57">
        <f t="shared" si="1374"/>
        <v>2325457.09</v>
      </c>
      <c r="AS449" s="57">
        <f t="shared" si="1375"/>
        <v>365000</v>
      </c>
      <c r="AT449" s="57">
        <f t="shared" si="1376"/>
        <v>365000</v>
      </c>
      <c r="AU449" s="57">
        <f t="shared" si="1498"/>
        <v>200000</v>
      </c>
      <c r="AV449" s="57">
        <f t="shared" si="1498"/>
        <v>0</v>
      </c>
      <c r="AW449" s="57">
        <f t="shared" si="1498"/>
        <v>0</v>
      </c>
      <c r="AX449" s="57">
        <f t="shared" si="1378"/>
        <v>2525457.09</v>
      </c>
      <c r="AY449" s="57">
        <f t="shared" si="1379"/>
        <v>365000</v>
      </c>
      <c r="AZ449" s="57">
        <f t="shared" si="1380"/>
        <v>365000</v>
      </c>
    </row>
    <row r="450" spans="1:52" ht="26.4">
      <c r="A450" s="261"/>
      <c r="B450" s="71" t="s">
        <v>34</v>
      </c>
      <c r="C450" s="79" t="s">
        <v>151</v>
      </c>
      <c r="D450" s="79" t="s">
        <v>4</v>
      </c>
      <c r="E450" s="79" t="s">
        <v>100</v>
      </c>
      <c r="F450" s="35" t="s">
        <v>154</v>
      </c>
      <c r="G450" s="36" t="s">
        <v>33</v>
      </c>
      <c r="H450" s="57">
        <v>1145000</v>
      </c>
      <c r="I450" s="57">
        <v>365000</v>
      </c>
      <c r="J450" s="57">
        <v>365000</v>
      </c>
      <c r="K450" s="57">
        <v>1300000</v>
      </c>
      <c r="L450" s="57"/>
      <c r="M450" s="57"/>
      <c r="N450" s="57">
        <f t="shared" si="1296"/>
        <v>2445000</v>
      </c>
      <c r="O450" s="57">
        <f t="shared" si="1297"/>
        <v>365000</v>
      </c>
      <c r="P450" s="57">
        <f t="shared" si="1298"/>
        <v>365000</v>
      </c>
      <c r="Q450" s="57"/>
      <c r="R450" s="57"/>
      <c r="S450" s="57"/>
      <c r="T450" s="57">
        <f t="shared" si="1358"/>
        <v>2445000</v>
      </c>
      <c r="U450" s="57">
        <f t="shared" si="1359"/>
        <v>365000</v>
      </c>
      <c r="V450" s="57">
        <f t="shared" si="1360"/>
        <v>365000</v>
      </c>
      <c r="W450" s="57"/>
      <c r="X450" s="57"/>
      <c r="Y450" s="57"/>
      <c r="Z450" s="57">
        <f t="shared" si="1362"/>
        <v>2445000</v>
      </c>
      <c r="AA450" s="57">
        <f t="shared" si="1363"/>
        <v>365000</v>
      </c>
      <c r="AB450" s="57">
        <f t="shared" si="1364"/>
        <v>365000</v>
      </c>
      <c r="AC450" s="57"/>
      <c r="AD450" s="57"/>
      <c r="AE450" s="57"/>
      <c r="AF450" s="57">
        <f t="shared" si="1366"/>
        <v>2445000</v>
      </c>
      <c r="AG450" s="57">
        <f t="shared" si="1367"/>
        <v>365000</v>
      </c>
      <c r="AH450" s="57">
        <f t="shared" si="1368"/>
        <v>365000</v>
      </c>
      <c r="AI450" s="57">
        <v>-155000</v>
      </c>
      <c r="AJ450" s="57"/>
      <c r="AK450" s="57"/>
      <c r="AL450" s="57">
        <f t="shared" si="1370"/>
        <v>2290000</v>
      </c>
      <c r="AM450" s="57">
        <f t="shared" si="1371"/>
        <v>365000</v>
      </c>
      <c r="AN450" s="57">
        <f t="shared" si="1372"/>
        <v>365000</v>
      </c>
      <c r="AO450" s="57">
        <v>35457.089999999997</v>
      </c>
      <c r="AP450" s="57"/>
      <c r="AQ450" s="57"/>
      <c r="AR450" s="57">
        <f t="shared" si="1374"/>
        <v>2325457.09</v>
      </c>
      <c r="AS450" s="57">
        <f t="shared" si="1375"/>
        <v>365000</v>
      </c>
      <c r="AT450" s="57">
        <f t="shared" si="1376"/>
        <v>365000</v>
      </c>
      <c r="AU450" s="57">
        <v>200000</v>
      </c>
      <c r="AV450" s="57"/>
      <c r="AW450" s="57"/>
      <c r="AX450" s="57">
        <f t="shared" si="1378"/>
        <v>2525457.09</v>
      </c>
      <c r="AY450" s="57">
        <f t="shared" si="1379"/>
        <v>365000</v>
      </c>
      <c r="AZ450" s="57">
        <f t="shared" si="1380"/>
        <v>365000</v>
      </c>
    </row>
    <row r="451" spans="1:52" ht="26.4">
      <c r="A451" s="261"/>
      <c r="B451" s="74" t="s">
        <v>221</v>
      </c>
      <c r="C451" s="79" t="s">
        <v>151</v>
      </c>
      <c r="D451" s="79" t="s">
        <v>4</v>
      </c>
      <c r="E451" s="79" t="s">
        <v>100</v>
      </c>
      <c r="F451" s="35" t="s">
        <v>320</v>
      </c>
      <c r="G451" s="36"/>
      <c r="H451" s="57">
        <f>H452</f>
        <v>0</v>
      </c>
      <c r="I451" s="57">
        <f t="shared" ref="I451:J451" si="1499">I452</f>
        <v>0</v>
      </c>
      <c r="J451" s="57">
        <f t="shared" si="1499"/>
        <v>0</v>
      </c>
      <c r="K451" s="57">
        <f>K452</f>
        <v>640000</v>
      </c>
      <c r="L451" s="57">
        <f t="shared" ref="L451:M452" si="1500">L452</f>
        <v>0</v>
      </c>
      <c r="M451" s="57">
        <f t="shared" si="1500"/>
        <v>0</v>
      </c>
      <c r="N451" s="57">
        <f t="shared" si="1296"/>
        <v>640000</v>
      </c>
      <c r="O451" s="57">
        <f t="shared" si="1297"/>
        <v>0</v>
      </c>
      <c r="P451" s="57">
        <f t="shared" si="1298"/>
        <v>0</v>
      </c>
      <c r="Q451" s="57">
        <f>Q452</f>
        <v>1204180</v>
      </c>
      <c r="R451" s="57">
        <f t="shared" ref="R451:S452" si="1501">R452</f>
        <v>0</v>
      </c>
      <c r="S451" s="57">
        <f t="shared" si="1501"/>
        <v>0</v>
      </c>
      <c r="T451" s="57">
        <f t="shared" si="1358"/>
        <v>1844180</v>
      </c>
      <c r="U451" s="57">
        <f t="shared" si="1359"/>
        <v>0</v>
      </c>
      <c r="V451" s="57">
        <f t="shared" si="1360"/>
        <v>0</v>
      </c>
      <c r="W451" s="57">
        <f>W452</f>
        <v>0</v>
      </c>
      <c r="X451" s="57">
        <f t="shared" ref="X451:Y452" si="1502">X452</f>
        <v>0</v>
      </c>
      <c r="Y451" s="57">
        <f t="shared" si="1502"/>
        <v>0</v>
      </c>
      <c r="Z451" s="57">
        <f t="shared" si="1362"/>
        <v>1844180</v>
      </c>
      <c r="AA451" s="57">
        <f t="shared" si="1363"/>
        <v>0</v>
      </c>
      <c r="AB451" s="57">
        <f t="shared" si="1364"/>
        <v>0</v>
      </c>
      <c r="AC451" s="57">
        <f>AC452</f>
        <v>361514.83999999997</v>
      </c>
      <c r="AD451" s="57">
        <f t="shared" ref="AD451:AE452" si="1503">AD452</f>
        <v>0</v>
      </c>
      <c r="AE451" s="57">
        <f t="shared" si="1503"/>
        <v>0</v>
      </c>
      <c r="AF451" s="57">
        <f t="shared" si="1366"/>
        <v>2205694.84</v>
      </c>
      <c r="AG451" s="57">
        <f t="shared" si="1367"/>
        <v>0</v>
      </c>
      <c r="AH451" s="57">
        <f t="shared" si="1368"/>
        <v>0</v>
      </c>
      <c r="AI451" s="57">
        <f>AI452</f>
        <v>0</v>
      </c>
      <c r="AJ451" s="57">
        <f t="shared" ref="AJ451:AK452" si="1504">AJ452</f>
        <v>0</v>
      </c>
      <c r="AK451" s="57">
        <f t="shared" si="1504"/>
        <v>0</v>
      </c>
      <c r="AL451" s="57">
        <f t="shared" si="1370"/>
        <v>2205694.84</v>
      </c>
      <c r="AM451" s="57">
        <f t="shared" si="1371"/>
        <v>0</v>
      </c>
      <c r="AN451" s="57">
        <f t="shared" si="1372"/>
        <v>0</v>
      </c>
      <c r="AO451" s="57">
        <f>AO452</f>
        <v>0</v>
      </c>
      <c r="AP451" s="57">
        <f t="shared" ref="AP451:AQ452" si="1505">AP452</f>
        <v>0</v>
      </c>
      <c r="AQ451" s="57">
        <f t="shared" si="1505"/>
        <v>0</v>
      </c>
      <c r="AR451" s="57">
        <f t="shared" si="1374"/>
        <v>2205694.84</v>
      </c>
      <c r="AS451" s="57">
        <f t="shared" si="1375"/>
        <v>0</v>
      </c>
      <c r="AT451" s="57">
        <f t="shared" si="1376"/>
        <v>0</v>
      </c>
      <c r="AU451" s="57">
        <f>AU452</f>
        <v>0</v>
      </c>
      <c r="AV451" s="57">
        <f t="shared" ref="AV451:AW452" si="1506">AV452</f>
        <v>0</v>
      </c>
      <c r="AW451" s="57">
        <f t="shared" si="1506"/>
        <v>0</v>
      </c>
      <c r="AX451" s="57">
        <f t="shared" si="1378"/>
        <v>2205694.84</v>
      </c>
      <c r="AY451" s="57">
        <f t="shared" si="1379"/>
        <v>0</v>
      </c>
      <c r="AZ451" s="57">
        <f t="shared" si="1380"/>
        <v>0</v>
      </c>
    </row>
    <row r="452" spans="1:52" ht="26.4">
      <c r="A452" s="261"/>
      <c r="B452" s="123" t="s">
        <v>186</v>
      </c>
      <c r="C452" s="79" t="s">
        <v>151</v>
      </c>
      <c r="D452" s="79" t="s">
        <v>4</v>
      </c>
      <c r="E452" s="79" t="s">
        <v>100</v>
      </c>
      <c r="F452" s="35" t="s">
        <v>320</v>
      </c>
      <c r="G452" s="36" t="s">
        <v>32</v>
      </c>
      <c r="H452" s="57">
        <f>H453</f>
        <v>0</v>
      </c>
      <c r="I452" s="57">
        <f t="shared" ref="I452:J452" si="1507">I453</f>
        <v>0</v>
      </c>
      <c r="J452" s="57">
        <f t="shared" si="1507"/>
        <v>0</v>
      </c>
      <c r="K452" s="57">
        <f>K453</f>
        <v>640000</v>
      </c>
      <c r="L452" s="57">
        <f t="shared" si="1500"/>
        <v>0</v>
      </c>
      <c r="M452" s="57">
        <f t="shared" si="1500"/>
        <v>0</v>
      </c>
      <c r="N452" s="57">
        <f t="shared" si="1296"/>
        <v>640000</v>
      </c>
      <c r="O452" s="57">
        <f t="shared" si="1297"/>
        <v>0</v>
      </c>
      <c r="P452" s="57">
        <f t="shared" si="1298"/>
        <v>0</v>
      </c>
      <c r="Q452" s="57">
        <f>Q453</f>
        <v>1204180</v>
      </c>
      <c r="R452" s="57">
        <f t="shared" si="1501"/>
        <v>0</v>
      </c>
      <c r="S452" s="57">
        <f t="shared" si="1501"/>
        <v>0</v>
      </c>
      <c r="T452" s="57">
        <f t="shared" si="1358"/>
        <v>1844180</v>
      </c>
      <c r="U452" s="57">
        <f t="shared" si="1359"/>
        <v>0</v>
      </c>
      <c r="V452" s="57">
        <f t="shared" si="1360"/>
        <v>0</v>
      </c>
      <c r="W452" s="57">
        <f>W453</f>
        <v>0</v>
      </c>
      <c r="X452" s="57">
        <f t="shared" si="1502"/>
        <v>0</v>
      </c>
      <c r="Y452" s="57">
        <f t="shared" si="1502"/>
        <v>0</v>
      </c>
      <c r="Z452" s="57">
        <f t="shared" si="1362"/>
        <v>1844180</v>
      </c>
      <c r="AA452" s="57">
        <f t="shared" si="1363"/>
        <v>0</v>
      </c>
      <c r="AB452" s="57">
        <f t="shared" si="1364"/>
        <v>0</v>
      </c>
      <c r="AC452" s="57">
        <f>AC453</f>
        <v>361514.83999999997</v>
      </c>
      <c r="AD452" s="57">
        <f t="shared" si="1503"/>
        <v>0</v>
      </c>
      <c r="AE452" s="57">
        <f t="shared" si="1503"/>
        <v>0</v>
      </c>
      <c r="AF452" s="57">
        <f t="shared" si="1366"/>
        <v>2205694.84</v>
      </c>
      <c r="AG452" s="57">
        <f t="shared" si="1367"/>
        <v>0</v>
      </c>
      <c r="AH452" s="57">
        <f t="shared" si="1368"/>
        <v>0</v>
      </c>
      <c r="AI452" s="57">
        <f>AI453</f>
        <v>0</v>
      </c>
      <c r="AJ452" s="57">
        <f t="shared" si="1504"/>
        <v>0</v>
      </c>
      <c r="AK452" s="57">
        <f t="shared" si="1504"/>
        <v>0</v>
      </c>
      <c r="AL452" s="57">
        <f t="shared" si="1370"/>
        <v>2205694.84</v>
      </c>
      <c r="AM452" s="57">
        <f t="shared" si="1371"/>
        <v>0</v>
      </c>
      <c r="AN452" s="57">
        <f t="shared" si="1372"/>
        <v>0</v>
      </c>
      <c r="AO452" s="57">
        <f>AO453</f>
        <v>0</v>
      </c>
      <c r="AP452" s="57">
        <f t="shared" si="1505"/>
        <v>0</v>
      </c>
      <c r="AQ452" s="57">
        <f t="shared" si="1505"/>
        <v>0</v>
      </c>
      <c r="AR452" s="57">
        <f t="shared" si="1374"/>
        <v>2205694.84</v>
      </c>
      <c r="AS452" s="57">
        <f t="shared" si="1375"/>
        <v>0</v>
      </c>
      <c r="AT452" s="57">
        <f t="shared" si="1376"/>
        <v>0</v>
      </c>
      <c r="AU452" s="57">
        <f>AU453</f>
        <v>0</v>
      </c>
      <c r="AV452" s="57">
        <f t="shared" si="1506"/>
        <v>0</v>
      </c>
      <c r="AW452" s="57">
        <f t="shared" si="1506"/>
        <v>0</v>
      </c>
      <c r="AX452" s="57">
        <f t="shared" si="1378"/>
        <v>2205694.84</v>
      </c>
      <c r="AY452" s="57">
        <f t="shared" si="1379"/>
        <v>0</v>
      </c>
      <c r="AZ452" s="57">
        <f t="shared" si="1380"/>
        <v>0</v>
      </c>
    </row>
    <row r="453" spans="1:52" ht="26.4">
      <c r="A453" s="282"/>
      <c r="B453" s="71" t="s">
        <v>34</v>
      </c>
      <c r="C453" s="79" t="s">
        <v>151</v>
      </c>
      <c r="D453" s="79" t="s">
        <v>4</v>
      </c>
      <c r="E453" s="79" t="s">
        <v>100</v>
      </c>
      <c r="F453" s="35" t="s">
        <v>320</v>
      </c>
      <c r="G453" s="36" t="s">
        <v>33</v>
      </c>
      <c r="H453" s="61"/>
      <c r="I453" s="57"/>
      <c r="J453" s="57"/>
      <c r="K453" s="57">
        <v>640000</v>
      </c>
      <c r="L453" s="57"/>
      <c r="M453" s="57"/>
      <c r="N453" s="57">
        <f t="shared" si="1296"/>
        <v>640000</v>
      </c>
      <c r="O453" s="57">
        <f t="shared" si="1297"/>
        <v>0</v>
      </c>
      <c r="P453" s="57">
        <f t="shared" si="1298"/>
        <v>0</v>
      </c>
      <c r="Q453" s="57">
        <v>1204180</v>
      </c>
      <c r="R453" s="57"/>
      <c r="S453" s="57"/>
      <c r="T453" s="57">
        <f t="shared" si="1358"/>
        <v>1844180</v>
      </c>
      <c r="U453" s="57">
        <f t="shared" si="1359"/>
        <v>0</v>
      </c>
      <c r="V453" s="57">
        <f t="shared" si="1360"/>
        <v>0</v>
      </c>
      <c r="W453" s="57"/>
      <c r="X453" s="57"/>
      <c r="Y453" s="57"/>
      <c r="Z453" s="57">
        <f t="shared" si="1362"/>
        <v>1844180</v>
      </c>
      <c r="AA453" s="57">
        <f t="shared" si="1363"/>
        <v>0</v>
      </c>
      <c r="AB453" s="57">
        <f t="shared" si="1364"/>
        <v>0</v>
      </c>
      <c r="AC453" s="57">
        <v>361514.83999999997</v>
      </c>
      <c r="AD453" s="57"/>
      <c r="AE453" s="57"/>
      <c r="AF453" s="57">
        <f t="shared" si="1366"/>
        <v>2205694.84</v>
      </c>
      <c r="AG453" s="57">
        <f t="shared" si="1367"/>
        <v>0</v>
      </c>
      <c r="AH453" s="57">
        <f t="shared" si="1368"/>
        <v>0</v>
      </c>
      <c r="AI453" s="57"/>
      <c r="AJ453" s="57"/>
      <c r="AK453" s="57"/>
      <c r="AL453" s="57">
        <f t="shared" si="1370"/>
        <v>2205694.84</v>
      </c>
      <c r="AM453" s="57">
        <f t="shared" si="1371"/>
        <v>0</v>
      </c>
      <c r="AN453" s="57">
        <f t="shared" si="1372"/>
        <v>0</v>
      </c>
      <c r="AO453" s="57"/>
      <c r="AP453" s="57"/>
      <c r="AQ453" s="57"/>
      <c r="AR453" s="57">
        <f t="shared" si="1374"/>
        <v>2205694.84</v>
      </c>
      <c r="AS453" s="57">
        <f t="shared" si="1375"/>
        <v>0</v>
      </c>
      <c r="AT453" s="57">
        <f t="shared" si="1376"/>
        <v>0</v>
      </c>
      <c r="AU453" s="57"/>
      <c r="AV453" s="57"/>
      <c r="AW453" s="57"/>
      <c r="AX453" s="57">
        <f t="shared" si="1378"/>
        <v>2205694.84</v>
      </c>
      <c r="AY453" s="57">
        <f t="shared" si="1379"/>
        <v>0</v>
      </c>
      <c r="AZ453" s="57">
        <f t="shared" si="1380"/>
        <v>0</v>
      </c>
    </row>
    <row r="454" spans="1:52" s="129" customFormat="1" ht="26.4">
      <c r="A454" s="203" t="s">
        <v>411</v>
      </c>
      <c r="B454" s="202" t="s">
        <v>412</v>
      </c>
      <c r="C454" s="80" t="s">
        <v>151</v>
      </c>
      <c r="D454" s="80" t="s">
        <v>5</v>
      </c>
      <c r="E454" s="80" t="s">
        <v>100</v>
      </c>
      <c r="F454" s="108" t="s">
        <v>101</v>
      </c>
      <c r="G454" s="77"/>
      <c r="H454" s="128"/>
      <c r="I454" s="58"/>
      <c r="J454" s="58"/>
      <c r="K454" s="58"/>
      <c r="L454" s="58"/>
      <c r="M454" s="58"/>
      <c r="N454" s="58"/>
      <c r="O454" s="58"/>
      <c r="P454" s="58"/>
      <c r="Q454" s="58">
        <f>Q455</f>
        <v>127000</v>
      </c>
      <c r="R454" s="58">
        <f t="shared" ref="R454:S456" si="1508">R455</f>
        <v>0</v>
      </c>
      <c r="S454" s="58">
        <f t="shared" si="1508"/>
        <v>0</v>
      </c>
      <c r="T454" s="58">
        <f t="shared" ref="T454:T457" si="1509">N454+Q454</f>
        <v>127000</v>
      </c>
      <c r="U454" s="58">
        <f t="shared" ref="U454:U457" si="1510">O454+R454</f>
        <v>0</v>
      </c>
      <c r="V454" s="58">
        <f t="shared" ref="V454:V457" si="1511">P454+S454</f>
        <v>0</v>
      </c>
      <c r="W454" s="58">
        <f>W455</f>
        <v>0</v>
      </c>
      <c r="X454" s="58">
        <f t="shared" ref="X454:Y456" si="1512">X455</f>
        <v>0</v>
      </c>
      <c r="Y454" s="58">
        <f t="shared" si="1512"/>
        <v>0</v>
      </c>
      <c r="Z454" s="58">
        <f t="shared" si="1362"/>
        <v>127000</v>
      </c>
      <c r="AA454" s="58">
        <f t="shared" si="1363"/>
        <v>0</v>
      </c>
      <c r="AB454" s="58">
        <f t="shared" si="1364"/>
        <v>0</v>
      </c>
      <c r="AC454" s="58">
        <f>AC455</f>
        <v>0</v>
      </c>
      <c r="AD454" s="58">
        <f t="shared" ref="AD454:AE456" si="1513">AD455</f>
        <v>0</v>
      </c>
      <c r="AE454" s="58">
        <f t="shared" si="1513"/>
        <v>0</v>
      </c>
      <c r="AF454" s="58">
        <f t="shared" si="1366"/>
        <v>127000</v>
      </c>
      <c r="AG454" s="58">
        <f t="shared" si="1367"/>
        <v>0</v>
      </c>
      <c r="AH454" s="58">
        <f t="shared" si="1368"/>
        <v>0</v>
      </c>
      <c r="AI454" s="58">
        <f>AI455</f>
        <v>0</v>
      </c>
      <c r="AJ454" s="58">
        <f t="shared" ref="AJ454:AK456" si="1514">AJ455</f>
        <v>0</v>
      </c>
      <c r="AK454" s="58">
        <f t="shared" si="1514"/>
        <v>0</v>
      </c>
      <c r="AL454" s="58">
        <f t="shared" si="1370"/>
        <v>127000</v>
      </c>
      <c r="AM454" s="58">
        <f t="shared" si="1371"/>
        <v>0</v>
      </c>
      <c r="AN454" s="58">
        <f t="shared" si="1372"/>
        <v>0</v>
      </c>
      <c r="AO454" s="58">
        <f>AO455</f>
        <v>-62880</v>
      </c>
      <c r="AP454" s="58">
        <f t="shared" ref="AP454:AQ456" si="1515">AP455</f>
        <v>0</v>
      </c>
      <c r="AQ454" s="58">
        <f t="shared" si="1515"/>
        <v>0</v>
      </c>
      <c r="AR454" s="58">
        <f t="shared" si="1374"/>
        <v>64120</v>
      </c>
      <c r="AS454" s="58">
        <f t="shared" si="1375"/>
        <v>0</v>
      </c>
      <c r="AT454" s="58">
        <f t="shared" si="1376"/>
        <v>0</v>
      </c>
      <c r="AU454" s="58">
        <f>AU455</f>
        <v>-37155.15</v>
      </c>
      <c r="AV454" s="58">
        <f t="shared" ref="AV454:AW456" si="1516">AV455</f>
        <v>0</v>
      </c>
      <c r="AW454" s="58">
        <f t="shared" si="1516"/>
        <v>0</v>
      </c>
      <c r="AX454" s="58">
        <f t="shared" si="1378"/>
        <v>26964.85</v>
      </c>
      <c r="AY454" s="58">
        <f t="shared" si="1379"/>
        <v>0</v>
      </c>
      <c r="AZ454" s="58">
        <f t="shared" si="1380"/>
        <v>0</v>
      </c>
    </row>
    <row r="455" spans="1:52" ht="39.6">
      <c r="A455" s="281"/>
      <c r="B455" s="71" t="s">
        <v>414</v>
      </c>
      <c r="C455" s="73" t="s">
        <v>151</v>
      </c>
      <c r="D455" s="73" t="s">
        <v>5</v>
      </c>
      <c r="E455" s="73" t="s">
        <v>100</v>
      </c>
      <c r="F455" s="46" t="s">
        <v>413</v>
      </c>
      <c r="G455" s="36"/>
      <c r="H455" s="61"/>
      <c r="I455" s="57"/>
      <c r="J455" s="57"/>
      <c r="K455" s="57"/>
      <c r="L455" s="57"/>
      <c r="M455" s="57"/>
      <c r="N455" s="57"/>
      <c r="O455" s="57"/>
      <c r="P455" s="57"/>
      <c r="Q455" s="57">
        <f>Q456</f>
        <v>127000</v>
      </c>
      <c r="R455" s="57">
        <f t="shared" si="1508"/>
        <v>0</v>
      </c>
      <c r="S455" s="57">
        <f t="shared" si="1508"/>
        <v>0</v>
      </c>
      <c r="T455" s="57">
        <f t="shared" si="1509"/>
        <v>127000</v>
      </c>
      <c r="U455" s="57">
        <f t="shared" si="1510"/>
        <v>0</v>
      </c>
      <c r="V455" s="57">
        <f t="shared" si="1511"/>
        <v>0</v>
      </c>
      <c r="W455" s="57">
        <f>W456</f>
        <v>0</v>
      </c>
      <c r="X455" s="57">
        <f t="shared" si="1512"/>
        <v>0</v>
      </c>
      <c r="Y455" s="57">
        <f t="shared" si="1512"/>
        <v>0</v>
      </c>
      <c r="Z455" s="57">
        <f t="shared" si="1362"/>
        <v>127000</v>
      </c>
      <c r="AA455" s="57">
        <f t="shared" si="1363"/>
        <v>0</v>
      </c>
      <c r="AB455" s="57">
        <f t="shared" si="1364"/>
        <v>0</v>
      </c>
      <c r="AC455" s="57">
        <f>AC456</f>
        <v>0</v>
      </c>
      <c r="AD455" s="57">
        <f t="shared" si="1513"/>
        <v>0</v>
      </c>
      <c r="AE455" s="57">
        <f t="shared" si="1513"/>
        <v>0</v>
      </c>
      <c r="AF455" s="57">
        <f t="shared" si="1366"/>
        <v>127000</v>
      </c>
      <c r="AG455" s="57">
        <f t="shared" si="1367"/>
        <v>0</v>
      </c>
      <c r="AH455" s="57">
        <f t="shared" si="1368"/>
        <v>0</v>
      </c>
      <c r="AI455" s="57">
        <f>AI456</f>
        <v>0</v>
      </c>
      <c r="AJ455" s="57">
        <f t="shared" si="1514"/>
        <v>0</v>
      </c>
      <c r="AK455" s="57">
        <f t="shared" si="1514"/>
        <v>0</v>
      </c>
      <c r="AL455" s="57">
        <f t="shared" si="1370"/>
        <v>127000</v>
      </c>
      <c r="AM455" s="57">
        <f t="shared" si="1371"/>
        <v>0</v>
      </c>
      <c r="AN455" s="57">
        <f t="shared" si="1372"/>
        <v>0</v>
      </c>
      <c r="AO455" s="57">
        <f>AO456</f>
        <v>-62880</v>
      </c>
      <c r="AP455" s="57">
        <f t="shared" si="1515"/>
        <v>0</v>
      </c>
      <c r="AQ455" s="57">
        <f t="shared" si="1515"/>
        <v>0</v>
      </c>
      <c r="AR455" s="57">
        <f t="shared" si="1374"/>
        <v>64120</v>
      </c>
      <c r="AS455" s="57">
        <f t="shared" si="1375"/>
        <v>0</v>
      </c>
      <c r="AT455" s="57">
        <f t="shared" si="1376"/>
        <v>0</v>
      </c>
      <c r="AU455" s="57">
        <f>AU456</f>
        <v>-37155.15</v>
      </c>
      <c r="AV455" s="57">
        <f t="shared" si="1516"/>
        <v>0</v>
      </c>
      <c r="AW455" s="57">
        <f t="shared" si="1516"/>
        <v>0</v>
      </c>
      <c r="AX455" s="57">
        <f t="shared" si="1378"/>
        <v>26964.85</v>
      </c>
      <c r="AY455" s="57">
        <f t="shared" si="1379"/>
        <v>0</v>
      </c>
      <c r="AZ455" s="57">
        <f t="shared" si="1380"/>
        <v>0</v>
      </c>
    </row>
    <row r="456" spans="1:52" ht="26.4">
      <c r="A456" s="261"/>
      <c r="B456" s="71" t="s">
        <v>186</v>
      </c>
      <c r="C456" s="73" t="s">
        <v>151</v>
      </c>
      <c r="D456" s="73" t="s">
        <v>5</v>
      </c>
      <c r="E456" s="73" t="s">
        <v>100</v>
      </c>
      <c r="F456" s="46" t="s">
        <v>413</v>
      </c>
      <c r="G456" s="36" t="s">
        <v>32</v>
      </c>
      <c r="H456" s="61"/>
      <c r="I456" s="57"/>
      <c r="J456" s="57"/>
      <c r="K456" s="57"/>
      <c r="L456" s="57"/>
      <c r="M456" s="57"/>
      <c r="N456" s="57"/>
      <c r="O456" s="57"/>
      <c r="P456" s="57"/>
      <c r="Q456" s="57">
        <f>Q457</f>
        <v>127000</v>
      </c>
      <c r="R456" s="57">
        <f t="shared" si="1508"/>
        <v>0</v>
      </c>
      <c r="S456" s="57">
        <f t="shared" si="1508"/>
        <v>0</v>
      </c>
      <c r="T456" s="57">
        <f t="shared" si="1509"/>
        <v>127000</v>
      </c>
      <c r="U456" s="57">
        <f t="shared" si="1510"/>
        <v>0</v>
      </c>
      <c r="V456" s="57">
        <f t="shared" si="1511"/>
        <v>0</v>
      </c>
      <c r="W456" s="57">
        <f>W457</f>
        <v>0</v>
      </c>
      <c r="X456" s="57">
        <f t="shared" si="1512"/>
        <v>0</v>
      </c>
      <c r="Y456" s="57">
        <f t="shared" si="1512"/>
        <v>0</v>
      </c>
      <c r="Z456" s="57">
        <f t="shared" si="1362"/>
        <v>127000</v>
      </c>
      <c r="AA456" s="57">
        <f t="shared" si="1363"/>
        <v>0</v>
      </c>
      <c r="AB456" s="57">
        <f t="shared" si="1364"/>
        <v>0</v>
      </c>
      <c r="AC456" s="57">
        <f>AC457</f>
        <v>0</v>
      </c>
      <c r="AD456" s="57">
        <f t="shared" si="1513"/>
        <v>0</v>
      </c>
      <c r="AE456" s="57">
        <f t="shared" si="1513"/>
        <v>0</v>
      </c>
      <c r="AF456" s="57">
        <f t="shared" si="1366"/>
        <v>127000</v>
      </c>
      <c r="AG456" s="57">
        <f t="shared" si="1367"/>
        <v>0</v>
      </c>
      <c r="AH456" s="57">
        <f t="shared" si="1368"/>
        <v>0</v>
      </c>
      <c r="AI456" s="57">
        <f>AI457</f>
        <v>0</v>
      </c>
      <c r="AJ456" s="57">
        <f t="shared" si="1514"/>
        <v>0</v>
      </c>
      <c r="AK456" s="57">
        <f t="shared" si="1514"/>
        <v>0</v>
      </c>
      <c r="AL456" s="57">
        <f t="shared" si="1370"/>
        <v>127000</v>
      </c>
      <c r="AM456" s="57">
        <f t="shared" si="1371"/>
        <v>0</v>
      </c>
      <c r="AN456" s="57">
        <f t="shared" si="1372"/>
        <v>0</v>
      </c>
      <c r="AO456" s="57">
        <f>AO457</f>
        <v>-62880</v>
      </c>
      <c r="AP456" s="57">
        <f t="shared" si="1515"/>
        <v>0</v>
      </c>
      <c r="AQ456" s="57">
        <f t="shared" si="1515"/>
        <v>0</v>
      </c>
      <c r="AR456" s="57">
        <f t="shared" si="1374"/>
        <v>64120</v>
      </c>
      <c r="AS456" s="57">
        <f t="shared" si="1375"/>
        <v>0</v>
      </c>
      <c r="AT456" s="57">
        <f t="shared" si="1376"/>
        <v>0</v>
      </c>
      <c r="AU456" s="57">
        <f>AU457</f>
        <v>-37155.15</v>
      </c>
      <c r="AV456" s="57">
        <f t="shared" si="1516"/>
        <v>0</v>
      </c>
      <c r="AW456" s="57">
        <f t="shared" si="1516"/>
        <v>0</v>
      </c>
      <c r="AX456" s="57">
        <f t="shared" si="1378"/>
        <v>26964.85</v>
      </c>
      <c r="AY456" s="57">
        <f t="shared" si="1379"/>
        <v>0</v>
      </c>
      <c r="AZ456" s="57">
        <f t="shared" si="1380"/>
        <v>0</v>
      </c>
    </row>
    <row r="457" spans="1:52" ht="26.4">
      <c r="A457" s="282"/>
      <c r="B457" s="71" t="s">
        <v>34</v>
      </c>
      <c r="C457" s="73" t="s">
        <v>151</v>
      </c>
      <c r="D457" s="73" t="s">
        <v>5</v>
      </c>
      <c r="E457" s="73" t="s">
        <v>100</v>
      </c>
      <c r="F457" s="46" t="s">
        <v>413</v>
      </c>
      <c r="G457" s="36" t="s">
        <v>33</v>
      </c>
      <c r="H457" s="61"/>
      <c r="I457" s="57"/>
      <c r="J457" s="57"/>
      <c r="K457" s="57"/>
      <c r="L457" s="57"/>
      <c r="M457" s="57"/>
      <c r="N457" s="57"/>
      <c r="O457" s="57"/>
      <c r="P457" s="57"/>
      <c r="Q457" s="57">
        <v>127000</v>
      </c>
      <c r="R457" s="57"/>
      <c r="S457" s="57"/>
      <c r="T457" s="57">
        <f t="shared" si="1509"/>
        <v>127000</v>
      </c>
      <c r="U457" s="57">
        <f t="shared" si="1510"/>
        <v>0</v>
      </c>
      <c r="V457" s="57">
        <f t="shared" si="1511"/>
        <v>0</v>
      </c>
      <c r="W457" s="57"/>
      <c r="X457" s="57"/>
      <c r="Y457" s="57"/>
      <c r="Z457" s="57">
        <f t="shared" si="1362"/>
        <v>127000</v>
      </c>
      <c r="AA457" s="57">
        <f t="shared" si="1363"/>
        <v>0</v>
      </c>
      <c r="AB457" s="57">
        <f t="shared" si="1364"/>
        <v>0</v>
      </c>
      <c r="AC457" s="57"/>
      <c r="AD457" s="57"/>
      <c r="AE457" s="57"/>
      <c r="AF457" s="57">
        <f t="shared" si="1366"/>
        <v>127000</v>
      </c>
      <c r="AG457" s="57">
        <f t="shared" si="1367"/>
        <v>0</v>
      </c>
      <c r="AH457" s="57">
        <f t="shared" si="1368"/>
        <v>0</v>
      </c>
      <c r="AI457" s="57"/>
      <c r="AJ457" s="57"/>
      <c r="AK457" s="57"/>
      <c r="AL457" s="57">
        <f t="shared" si="1370"/>
        <v>127000</v>
      </c>
      <c r="AM457" s="57">
        <f t="shared" si="1371"/>
        <v>0</v>
      </c>
      <c r="AN457" s="57">
        <f t="shared" si="1372"/>
        <v>0</v>
      </c>
      <c r="AO457" s="57">
        <f>-60000-2880</f>
        <v>-62880</v>
      </c>
      <c r="AP457" s="57"/>
      <c r="AQ457" s="57"/>
      <c r="AR457" s="57">
        <f t="shared" si="1374"/>
        <v>64120</v>
      </c>
      <c r="AS457" s="57">
        <f t="shared" si="1375"/>
        <v>0</v>
      </c>
      <c r="AT457" s="57">
        <f t="shared" si="1376"/>
        <v>0</v>
      </c>
      <c r="AU457" s="57">
        <v>-37155.15</v>
      </c>
      <c r="AV457" s="57"/>
      <c r="AW457" s="57"/>
      <c r="AX457" s="57">
        <f t="shared" si="1378"/>
        <v>26964.85</v>
      </c>
      <c r="AY457" s="57">
        <f t="shared" si="1379"/>
        <v>0</v>
      </c>
      <c r="AZ457" s="57">
        <f t="shared" si="1380"/>
        <v>0</v>
      </c>
    </row>
    <row r="458" spans="1:52">
      <c r="A458" s="176"/>
      <c r="B458" s="4"/>
      <c r="C458" s="4"/>
      <c r="D458" s="4"/>
      <c r="E458" s="4"/>
      <c r="F458" s="5"/>
      <c r="G458" s="1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  <c r="AA458" s="57"/>
      <c r="AB458" s="57"/>
      <c r="AC458" s="57"/>
      <c r="AD458" s="57"/>
      <c r="AE458" s="57"/>
      <c r="AF458" s="57"/>
      <c r="AG458" s="57"/>
      <c r="AH458" s="57"/>
      <c r="AI458" s="57"/>
      <c r="AJ458" s="57"/>
      <c r="AK458" s="57"/>
      <c r="AL458" s="57"/>
      <c r="AM458" s="57"/>
      <c r="AN458" s="57"/>
      <c r="AO458" s="57"/>
      <c r="AP458" s="57"/>
      <c r="AQ458" s="57"/>
      <c r="AR458" s="57"/>
      <c r="AS458" s="57"/>
      <c r="AT458" s="57"/>
      <c r="AU458" s="57"/>
      <c r="AV458" s="57"/>
      <c r="AW458" s="57"/>
      <c r="AX458" s="57"/>
      <c r="AY458" s="57"/>
      <c r="AZ458" s="57"/>
    </row>
    <row r="459" spans="1:52" ht="41.4">
      <c r="A459" s="84">
        <v>9</v>
      </c>
      <c r="B459" s="96" t="s">
        <v>294</v>
      </c>
      <c r="C459" s="124" t="s">
        <v>199</v>
      </c>
      <c r="D459" s="124" t="s">
        <v>21</v>
      </c>
      <c r="E459" s="124" t="s">
        <v>100</v>
      </c>
      <c r="F459" s="125" t="s">
        <v>101</v>
      </c>
      <c r="G459" s="126"/>
      <c r="H459" s="59">
        <f>H460+H468+H471+H474+H477+H480</f>
        <v>16259006</v>
      </c>
      <c r="I459" s="59">
        <f t="shared" ref="I459:J459" si="1517">I460+I468+I471+I474+I477+I480</f>
        <v>15967238.960000001</v>
      </c>
      <c r="J459" s="59">
        <f t="shared" si="1517"/>
        <v>15755801.24</v>
      </c>
      <c r="K459" s="59">
        <f>K460+K468+K471+K474+K477+K480+K465+K488+K485</f>
        <v>970000</v>
      </c>
      <c r="L459" s="59">
        <f t="shared" ref="L459:M459" si="1518">L460+L468+L471+L474+L477+L480+L465+L488+L485</f>
        <v>0</v>
      </c>
      <c r="M459" s="59">
        <f t="shared" si="1518"/>
        <v>0</v>
      </c>
      <c r="N459" s="59">
        <f t="shared" si="1296"/>
        <v>17229006</v>
      </c>
      <c r="O459" s="59">
        <f t="shared" si="1297"/>
        <v>15967238.960000001</v>
      </c>
      <c r="P459" s="59">
        <f t="shared" si="1298"/>
        <v>15755801.24</v>
      </c>
      <c r="Q459" s="59">
        <f>Q460+Q468+Q471+Q474+Q477+Q480+Q465+Q488+Q485</f>
        <v>100000</v>
      </c>
      <c r="R459" s="59">
        <f t="shared" ref="R459:S459" si="1519">R460+R468+R471+R474+R477+R480+R465+R488+R485</f>
        <v>0</v>
      </c>
      <c r="S459" s="59">
        <f t="shared" si="1519"/>
        <v>0</v>
      </c>
      <c r="T459" s="59">
        <f t="shared" ref="T459:T490" si="1520">N459+Q459</f>
        <v>17329006</v>
      </c>
      <c r="U459" s="59">
        <f t="shared" ref="U459:U490" si="1521">O459+R459</f>
        <v>15967238.960000001</v>
      </c>
      <c r="V459" s="59">
        <f t="shared" ref="V459:V490" si="1522">P459+S459</f>
        <v>15755801.24</v>
      </c>
      <c r="W459" s="59">
        <f>W460+W468+W471+W474+W477+W480+W465+W488+W485</f>
        <v>550000</v>
      </c>
      <c r="X459" s="59">
        <f t="shared" ref="X459:Y459" si="1523">X460+X468+X471+X474+X477+X480+X465+X488+X485</f>
        <v>0</v>
      </c>
      <c r="Y459" s="59">
        <f t="shared" si="1523"/>
        <v>0</v>
      </c>
      <c r="Z459" s="59">
        <f t="shared" ref="Z459:Z490" si="1524">T459+W459</f>
        <v>17879006</v>
      </c>
      <c r="AA459" s="59">
        <f t="shared" ref="AA459:AA490" si="1525">U459+X459</f>
        <v>15967238.960000001</v>
      </c>
      <c r="AB459" s="59">
        <f t="shared" ref="AB459:AB490" si="1526">V459+Y459</f>
        <v>15755801.24</v>
      </c>
      <c r="AC459" s="59">
        <f>AC460+AC468+AC471+AC474+AC477+AC480+AC465+AC488+AC485+AC491</f>
        <v>35000</v>
      </c>
      <c r="AD459" s="59">
        <f t="shared" ref="AD459:AE459" si="1527">AD460+AD468+AD471+AD474+AD477+AD480+AD465+AD488+AD485+AD491</f>
        <v>0</v>
      </c>
      <c r="AE459" s="59">
        <f t="shared" si="1527"/>
        <v>0</v>
      </c>
      <c r="AF459" s="59">
        <f t="shared" ref="AF459:AF490" si="1528">Z459+AC459</f>
        <v>17914006</v>
      </c>
      <c r="AG459" s="59">
        <f t="shared" ref="AG459:AG490" si="1529">AA459+AD459</f>
        <v>15967238.960000001</v>
      </c>
      <c r="AH459" s="59">
        <f t="shared" ref="AH459:AH490" si="1530">AB459+AE459</f>
        <v>15755801.24</v>
      </c>
      <c r="AI459" s="59">
        <f>AI460+AI468+AI471+AI474+AI477+AI480+AI465+AI488+AI485+AI491</f>
        <v>155000</v>
      </c>
      <c r="AJ459" s="59">
        <f t="shared" ref="AJ459:AK459" si="1531">AJ460+AJ468+AJ471+AJ474+AJ477+AJ480+AJ465+AJ488+AJ485+AJ491</f>
        <v>0</v>
      </c>
      <c r="AK459" s="59">
        <f t="shared" si="1531"/>
        <v>0</v>
      </c>
      <c r="AL459" s="59">
        <f t="shared" ref="AL459:AL493" si="1532">AF459+AI459</f>
        <v>18069006</v>
      </c>
      <c r="AM459" s="59">
        <f t="shared" ref="AM459:AM493" si="1533">AG459+AJ459</f>
        <v>15967238.960000001</v>
      </c>
      <c r="AN459" s="59">
        <f t="shared" ref="AN459:AN493" si="1534">AH459+AK459</f>
        <v>15755801.24</v>
      </c>
      <c r="AO459" s="59">
        <f>AO460+AO468+AO471+AO474+AO477+AO480+AO465+AO488+AO485+AO491</f>
        <v>15000</v>
      </c>
      <c r="AP459" s="59">
        <f t="shared" ref="AP459:AQ459" si="1535">AP460+AP468+AP471+AP474+AP477+AP480+AP465+AP488+AP485+AP491</f>
        <v>0</v>
      </c>
      <c r="AQ459" s="59">
        <f t="shared" si="1535"/>
        <v>0</v>
      </c>
      <c r="AR459" s="59">
        <f t="shared" ref="AR459:AR493" si="1536">AL459+AO459</f>
        <v>18084006</v>
      </c>
      <c r="AS459" s="59">
        <f t="shared" ref="AS459:AS493" si="1537">AM459+AP459</f>
        <v>15967238.960000001</v>
      </c>
      <c r="AT459" s="59">
        <f t="shared" ref="AT459:AT493" si="1538">AN459+AQ459</f>
        <v>15755801.24</v>
      </c>
      <c r="AU459" s="59">
        <f>AU460+AU468+AU471+AU474+AU477+AU480+AU465+AU488+AU485+AU491</f>
        <v>-156889.32999999999</v>
      </c>
      <c r="AV459" s="59">
        <f t="shared" ref="AV459:AW459" si="1539">AV460+AV468+AV471+AV474+AV477+AV480+AV465+AV488+AV485+AV491</f>
        <v>0</v>
      </c>
      <c r="AW459" s="59">
        <f t="shared" si="1539"/>
        <v>0</v>
      </c>
      <c r="AX459" s="59">
        <f t="shared" ref="AX459:AX493" si="1540">AR459+AU459</f>
        <v>17927116.670000002</v>
      </c>
      <c r="AY459" s="59">
        <f t="shared" ref="AY459:AY493" si="1541">AS459+AV459</f>
        <v>15967238.960000001</v>
      </c>
      <c r="AZ459" s="59">
        <f t="shared" ref="AZ459:AZ493" si="1542">AT459+AW459</f>
        <v>15755801.24</v>
      </c>
    </row>
    <row r="460" spans="1:52" ht="26.4">
      <c r="A460" s="281"/>
      <c r="B460" s="102" t="s">
        <v>55</v>
      </c>
      <c r="C460" s="73" t="s">
        <v>199</v>
      </c>
      <c r="D460" s="73" t="s">
        <v>21</v>
      </c>
      <c r="E460" s="73" t="s">
        <v>100</v>
      </c>
      <c r="F460" s="35" t="s">
        <v>122</v>
      </c>
      <c r="G460" s="36"/>
      <c r="H460" s="57">
        <f>H461+H463</f>
        <v>12847914</v>
      </c>
      <c r="I460" s="57">
        <f t="shared" ref="I460:J460" si="1543">I461+I463</f>
        <v>12747914</v>
      </c>
      <c r="J460" s="57">
        <f t="shared" si="1543"/>
        <v>12647914</v>
      </c>
      <c r="K460" s="57">
        <f t="shared" ref="K460:M460" si="1544">K461+K463</f>
        <v>0</v>
      </c>
      <c r="L460" s="57">
        <f t="shared" si="1544"/>
        <v>0</v>
      </c>
      <c r="M460" s="57">
        <f t="shared" si="1544"/>
        <v>0</v>
      </c>
      <c r="N460" s="57">
        <f t="shared" si="1296"/>
        <v>12847914</v>
      </c>
      <c r="O460" s="57">
        <f t="shared" si="1297"/>
        <v>12747914</v>
      </c>
      <c r="P460" s="57">
        <f t="shared" si="1298"/>
        <v>12647914</v>
      </c>
      <c r="Q460" s="57">
        <f t="shared" ref="Q460:S460" si="1545">Q461+Q463</f>
        <v>0</v>
      </c>
      <c r="R460" s="57">
        <f t="shared" si="1545"/>
        <v>0</v>
      </c>
      <c r="S460" s="57">
        <f t="shared" si="1545"/>
        <v>0</v>
      </c>
      <c r="T460" s="57">
        <f t="shared" si="1520"/>
        <v>12847914</v>
      </c>
      <c r="U460" s="57">
        <f t="shared" si="1521"/>
        <v>12747914</v>
      </c>
      <c r="V460" s="57">
        <f t="shared" si="1522"/>
        <v>12647914</v>
      </c>
      <c r="W460" s="57">
        <f t="shared" ref="W460:Y460" si="1546">W461+W463</f>
        <v>0</v>
      </c>
      <c r="X460" s="57">
        <f t="shared" si="1546"/>
        <v>0</v>
      </c>
      <c r="Y460" s="57">
        <f t="shared" si="1546"/>
        <v>0</v>
      </c>
      <c r="Z460" s="57">
        <f t="shared" si="1524"/>
        <v>12847914</v>
      </c>
      <c r="AA460" s="57">
        <f t="shared" si="1525"/>
        <v>12747914</v>
      </c>
      <c r="AB460" s="57">
        <f t="shared" si="1526"/>
        <v>12647914</v>
      </c>
      <c r="AC460" s="57">
        <f t="shared" ref="AC460:AE460" si="1547">AC461+AC463</f>
        <v>0</v>
      </c>
      <c r="AD460" s="57">
        <f t="shared" si="1547"/>
        <v>0</v>
      </c>
      <c r="AE460" s="57">
        <f t="shared" si="1547"/>
        <v>0</v>
      </c>
      <c r="AF460" s="57">
        <f t="shared" si="1528"/>
        <v>12847914</v>
      </c>
      <c r="AG460" s="57">
        <f t="shared" si="1529"/>
        <v>12747914</v>
      </c>
      <c r="AH460" s="57">
        <f t="shared" si="1530"/>
        <v>12647914</v>
      </c>
      <c r="AI460" s="57">
        <f t="shared" ref="AI460:AK460" si="1548">AI461+AI463</f>
        <v>0</v>
      </c>
      <c r="AJ460" s="57">
        <f t="shared" si="1548"/>
        <v>0</v>
      </c>
      <c r="AK460" s="57">
        <f t="shared" si="1548"/>
        <v>0</v>
      </c>
      <c r="AL460" s="57">
        <f t="shared" si="1532"/>
        <v>12847914</v>
      </c>
      <c r="AM460" s="57">
        <f t="shared" si="1533"/>
        <v>12747914</v>
      </c>
      <c r="AN460" s="57">
        <f t="shared" si="1534"/>
        <v>12647914</v>
      </c>
      <c r="AO460" s="57">
        <f t="shared" ref="AO460:AQ460" si="1549">AO461+AO463</f>
        <v>-585930</v>
      </c>
      <c r="AP460" s="57">
        <f t="shared" si="1549"/>
        <v>0</v>
      </c>
      <c r="AQ460" s="57">
        <f t="shared" si="1549"/>
        <v>0</v>
      </c>
      <c r="AR460" s="57">
        <f t="shared" si="1536"/>
        <v>12261984</v>
      </c>
      <c r="AS460" s="57">
        <f t="shared" si="1537"/>
        <v>12747914</v>
      </c>
      <c r="AT460" s="57">
        <f t="shared" si="1538"/>
        <v>12647914</v>
      </c>
      <c r="AU460" s="57">
        <f t="shared" ref="AU460:AW460" si="1550">AU461+AU463</f>
        <v>0</v>
      </c>
      <c r="AV460" s="57">
        <f t="shared" si="1550"/>
        <v>0</v>
      </c>
      <c r="AW460" s="57">
        <f t="shared" si="1550"/>
        <v>0</v>
      </c>
      <c r="AX460" s="57">
        <f t="shared" si="1540"/>
        <v>12261984</v>
      </c>
      <c r="AY460" s="57">
        <f t="shared" si="1541"/>
        <v>12747914</v>
      </c>
      <c r="AZ460" s="57">
        <f t="shared" si="1542"/>
        <v>12647914</v>
      </c>
    </row>
    <row r="461" spans="1:52" ht="39.6">
      <c r="A461" s="261"/>
      <c r="B461" s="71" t="s">
        <v>51</v>
      </c>
      <c r="C461" s="73" t="s">
        <v>199</v>
      </c>
      <c r="D461" s="73" t="s">
        <v>21</v>
      </c>
      <c r="E461" s="73" t="s">
        <v>100</v>
      </c>
      <c r="F461" s="35" t="s">
        <v>122</v>
      </c>
      <c r="G461" s="36" t="s">
        <v>49</v>
      </c>
      <c r="H461" s="57">
        <f>H462</f>
        <v>12492914</v>
      </c>
      <c r="I461" s="57">
        <f t="shared" ref="I461:M461" si="1551">I462</f>
        <v>12392914</v>
      </c>
      <c r="J461" s="57">
        <f t="shared" si="1551"/>
        <v>12292914</v>
      </c>
      <c r="K461" s="57">
        <f t="shared" si="1551"/>
        <v>0</v>
      </c>
      <c r="L461" s="57">
        <f t="shared" si="1551"/>
        <v>0</v>
      </c>
      <c r="M461" s="57">
        <f t="shared" si="1551"/>
        <v>0</v>
      </c>
      <c r="N461" s="57">
        <f t="shared" si="1296"/>
        <v>12492914</v>
      </c>
      <c r="O461" s="57">
        <f t="shared" si="1297"/>
        <v>12392914</v>
      </c>
      <c r="P461" s="57">
        <f t="shared" si="1298"/>
        <v>12292914</v>
      </c>
      <c r="Q461" s="57">
        <f t="shared" ref="Q461:S461" si="1552">Q462</f>
        <v>0</v>
      </c>
      <c r="R461" s="57">
        <f t="shared" si="1552"/>
        <v>0</v>
      </c>
      <c r="S461" s="57">
        <f t="shared" si="1552"/>
        <v>0</v>
      </c>
      <c r="T461" s="57">
        <f t="shared" si="1520"/>
        <v>12492914</v>
      </c>
      <c r="U461" s="57">
        <f t="shared" si="1521"/>
        <v>12392914</v>
      </c>
      <c r="V461" s="57">
        <f t="shared" si="1522"/>
        <v>12292914</v>
      </c>
      <c r="W461" s="57">
        <f t="shared" ref="W461:Y461" si="1553">W462</f>
        <v>0</v>
      </c>
      <c r="X461" s="57">
        <f t="shared" si="1553"/>
        <v>0</v>
      </c>
      <c r="Y461" s="57">
        <f t="shared" si="1553"/>
        <v>0</v>
      </c>
      <c r="Z461" s="57">
        <f t="shared" si="1524"/>
        <v>12492914</v>
      </c>
      <c r="AA461" s="57">
        <f t="shared" si="1525"/>
        <v>12392914</v>
      </c>
      <c r="AB461" s="57">
        <f t="shared" si="1526"/>
        <v>12292914</v>
      </c>
      <c r="AC461" s="57">
        <f t="shared" ref="AC461:AE461" si="1554">AC462</f>
        <v>0</v>
      </c>
      <c r="AD461" s="57">
        <f t="shared" si="1554"/>
        <v>0</v>
      </c>
      <c r="AE461" s="57">
        <f t="shared" si="1554"/>
        <v>0</v>
      </c>
      <c r="AF461" s="57">
        <f t="shared" si="1528"/>
        <v>12492914</v>
      </c>
      <c r="AG461" s="57">
        <f t="shared" si="1529"/>
        <v>12392914</v>
      </c>
      <c r="AH461" s="57">
        <f t="shared" si="1530"/>
        <v>12292914</v>
      </c>
      <c r="AI461" s="57">
        <f t="shared" ref="AI461:AK461" si="1555">AI462</f>
        <v>0</v>
      </c>
      <c r="AJ461" s="57">
        <f t="shared" si="1555"/>
        <v>0</v>
      </c>
      <c r="AK461" s="57">
        <f t="shared" si="1555"/>
        <v>0</v>
      </c>
      <c r="AL461" s="57">
        <f t="shared" si="1532"/>
        <v>12492914</v>
      </c>
      <c r="AM461" s="57">
        <f t="shared" si="1533"/>
        <v>12392914</v>
      </c>
      <c r="AN461" s="57">
        <f t="shared" si="1534"/>
        <v>12292914</v>
      </c>
      <c r="AO461" s="57">
        <f t="shared" ref="AO461:AQ461" si="1556">AO462</f>
        <v>-585930</v>
      </c>
      <c r="AP461" s="57">
        <f t="shared" si="1556"/>
        <v>0</v>
      </c>
      <c r="AQ461" s="57">
        <f t="shared" si="1556"/>
        <v>0</v>
      </c>
      <c r="AR461" s="57">
        <f t="shared" si="1536"/>
        <v>11906984</v>
      </c>
      <c r="AS461" s="57">
        <f t="shared" si="1537"/>
        <v>12392914</v>
      </c>
      <c r="AT461" s="57">
        <f t="shared" si="1538"/>
        <v>12292914</v>
      </c>
      <c r="AU461" s="57">
        <f t="shared" ref="AU461:AW461" si="1557">AU462</f>
        <v>0</v>
      </c>
      <c r="AV461" s="57">
        <f t="shared" si="1557"/>
        <v>0</v>
      </c>
      <c r="AW461" s="57">
        <f t="shared" si="1557"/>
        <v>0</v>
      </c>
      <c r="AX461" s="57">
        <f t="shared" si="1540"/>
        <v>11906984</v>
      </c>
      <c r="AY461" s="57">
        <f t="shared" si="1541"/>
        <v>12392914</v>
      </c>
      <c r="AZ461" s="57">
        <f t="shared" si="1542"/>
        <v>12292914</v>
      </c>
    </row>
    <row r="462" spans="1:52">
      <c r="A462" s="261"/>
      <c r="B462" s="71" t="s">
        <v>52</v>
      </c>
      <c r="C462" s="73" t="s">
        <v>199</v>
      </c>
      <c r="D462" s="73" t="s">
        <v>21</v>
      </c>
      <c r="E462" s="73" t="s">
        <v>100</v>
      </c>
      <c r="F462" s="35" t="s">
        <v>122</v>
      </c>
      <c r="G462" s="36" t="s">
        <v>50</v>
      </c>
      <c r="H462" s="60">
        <v>12492914</v>
      </c>
      <c r="I462" s="60">
        <v>12392914</v>
      </c>
      <c r="J462" s="60">
        <v>12292914</v>
      </c>
      <c r="K462" s="60"/>
      <c r="L462" s="60"/>
      <c r="M462" s="60"/>
      <c r="N462" s="60">
        <f t="shared" si="1296"/>
        <v>12492914</v>
      </c>
      <c r="O462" s="60">
        <f t="shared" si="1297"/>
        <v>12392914</v>
      </c>
      <c r="P462" s="60">
        <f t="shared" si="1298"/>
        <v>12292914</v>
      </c>
      <c r="Q462" s="60"/>
      <c r="R462" s="60"/>
      <c r="S462" s="60"/>
      <c r="T462" s="60">
        <f t="shared" si="1520"/>
        <v>12492914</v>
      </c>
      <c r="U462" s="60">
        <f t="shared" si="1521"/>
        <v>12392914</v>
      </c>
      <c r="V462" s="60">
        <f t="shared" si="1522"/>
        <v>12292914</v>
      </c>
      <c r="W462" s="60"/>
      <c r="X462" s="60"/>
      <c r="Y462" s="60"/>
      <c r="Z462" s="60">
        <f t="shared" si="1524"/>
        <v>12492914</v>
      </c>
      <c r="AA462" s="60">
        <f t="shared" si="1525"/>
        <v>12392914</v>
      </c>
      <c r="AB462" s="60">
        <f t="shared" si="1526"/>
        <v>12292914</v>
      </c>
      <c r="AC462" s="60"/>
      <c r="AD462" s="60"/>
      <c r="AE462" s="60"/>
      <c r="AF462" s="60">
        <f t="shared" si="1528"/>
        <v>12492914</v>
      </c>
      <c r="AG462" s="60">
        <f t="shared" si="1529"/>
        <v>12392914</v>
      </c>
      <c r="AH462" s="60">
        <f t="shared" si="1530"/>
        <v>12292914</v>
      </c>
      <c r="AI462" s="60"/>
      <c r="AJ462" s="60"/>
      <c r="AK462" s="60"/>
      <c r="AL462" s="60">
        <f t="shared" si="1532"/>
        <v>12492914</v>
      </c>
      <c r="AM462" s="60">
        <f t="shared" si="1533"/>
        <v>12392914</v>
      </c>
      <c r="AN462" s="60">
        <f t="shared" si="1534"/>
        <v>12292914</v>
      </c>
      <c r="AO462" s="60">
        <v>-585930</v>
      </c>
      <c r="AP462" s="60"/>
      <c r="AQ462" s="60"/>
      <c r="AR462" s="60">
        <f t="shared" si="1536"/>
        <v>11906984</v>
      </c>
      <c r="AS462" s="60">
        <f t="shared" si="1537"/>
        <v>12392914</v>
      </c>
      <c r="AT462" s="60">
        <f t="shared" si="1538"/>
        <v>12292914</v>
      </c>
      <c r="AU462" s="60"/>
      <c r="AV462" s="60"/>
      <c r="AW462" s="60"/>
      <c r="AX462" s="60">
        <f t="shared" si="1540"/>
        <v>11906984</v>
      </c>
      <c r="AY462" s="60">
        <f t="shared" si="1541"/>
        <v>12392914</v>
      </c>
      <c r="AZ462" s="60">
        <f t="shared" si="1542"/>
        <v>12292914</v>
      </c>
    </row>
    <row r="463" spans="1:52" ht="26.4">
      <c r="A463" s="261"/>
      <c r="B463" s="123" t="s">
        <v>186</v>
      </c>
      <c r="C463" s="73" t="s">
        <v>199</v>
      </c>
      <c r="D463" s="73" t="s">
        <v>21</v>
      </c>
      <c r="E463" s="73" t="s">
        <v>100</v>
      </c>
      <c r="F463" s="35" t="s">
        <v>122</v>
      </c>
      <c r="G463" s="36" t="s">
        <v>32</v>
      </c>
      <c r="H463" s="57">
        <f>H464</f>
        <v>355000</v>
      </c>
      <c r="I463" s="57">
        <f t="shared" ref="I463:M463" si="1558">I464</f>
        <v>355000</v>
      </c>
      <c r="J463" s="57">
        <f t="shared" si="1558"/>
        <v>355000</v>
      </c>
      <c r="K463" s="57">
        <f t="shared" si="1558"/>
        <v>0</v>
      </c>
      <c r="L463" s="57">
        <f t="shared" si="1558"/>
        <v>0</v>
      </c>
      <c r="M463" s="57">
        <f t="shared" si="1558"/>
        <v>0</v>
      </c>
      <c r="N463" s="57">
        <f t="shared" si="1296"/>
        <v>355000</v>
      </c>
      <c r="O463" s="57">
        <f t="shared" si="1297"/>
        <v>355000</v>
      </c>
      <c r="P463" s="57">
        <f t="shared" si="1298"/>
        <v>355000</v>
      </c>
      <c r="Q463" s="57">
        <f t="shared" ref="Q463:S463" si="1559">Q464</f>
        <v>0</v>
      </c>
      <c r="R463" s="57">
        <f t="shared" si="1559"/>
        <v>0</v>
      </c>
      <c r="S463" s="57">
        <f t="shared" si="1559"/>
        <v>0</v>
      </c>
      <c r="T463" s="57">
        <f t="shared" si="1520"/>
        <v>355000</v>
      </c>
      <c r="U463" s="57">
        <f t="shared" si="1521"/>
        <v>355000</v>
      </c>
      <c r="V463" s="57">
        <f t="shared" si="1522"/>
        <v>355000</v>
      </c>
      <c r="W463" s="57">
        <f t="shared" ref="W463:Y463" si="1560">W464</f>
        <v>0</v>
      </c>
      <c r="X463" s="57">
        <f t="shared" si="1560"/>
        <v>0</v>
      </c>
      <c r="Y463" s="57">
        <f t="shared" si="1560"/>
        <v>0</v>
      </c>
      <c r="Z463" s="57">
        <f t="shared" si="1524"/>
        <v>355000</v>
      </c>
      <c r="AA463" s="57">
        <f t="shared" si="1525"/>
        <v>355000</v>
      </c>
      <c r="AB463" s="57">
        <f t="shared" si="1526"/>
        <v>355000</v>
      </c>
      <c r="AC463" s="57">
        <f t="shared" ref="AC463:AE463" si="1561">AC464</f>
        <v>0</v>
      </c>
      <c r="AD463" s="57">
        <f t="shared" si="1561"/>
        <v>0</v>
      </c>
      <c r="AE463" s="57">
        <f t="shared" si="1561"/>
        <v>0</v>
      </c>
      <c r="AF463" s="57">
        <f t="shared" si="1528"/>
        <v>355000</v>
      </c>
      <c r="AG463" s="57">
        <f t="shared" si="1529"/>
        <v>355000</v>
      </c>
      <c r="AH463" s="57">
        <f t="shared" si="1530"/>
        <v>355000</v>
      </c>
      <c r="AI463" s="57">
        <f t="shared" ref="AI463:AK463" si="1562">AI464</f>
        <v>0</v>
      </c>
      <c r="AJ463" s="57">
        <f t="shared" si="1562"/>
        <v>0</v>
      </c>
      <c r="AK463" s="57">
        <f t="shared" si="1562"/>
        <v>0</v>
      </c>
      <c r="AL463" s="57">
        <f t="shared" si="1532"/>
        <v>355000</v>
      </c>
      <c r="AM463" s="57">
        <f t="shared" si="1533"/>
        <v>355000</v>
      </c>
      <c r="AN463" s="57">
        <f t="shared" si="1534"/>
        <v>355000</v>
      </c>
      <c r="AO463" s="57">
        <f t="shared" ref="AO463:AQ463" si="1563">AO464</f>
        <v>0</v>
      </c>
      <c r="AP463" s="57">
        <f t="shared" si="1563"/>
        <v>0</v>
      </c>
      <c r="AQ463" s="57">
        <f t="shared" si="1563"/>
        <v>0</v>
      </c>
      <c r="AR463" s="57">
        <f t="shared" si="1536"/>
        <v>355000</v>
      </c>
      <c r="AS463" s="57">
        <f t="shared" si="1537"/>
        <v>355000</v>
      </c>
      <c r="AT463" s="57">
        <f t="shared" si="1538"/>
        <v>355000</v>
      </c>
      <c r="AU463" s="57">
        <f t="shared" ref="AU463:AW463" si="1564">AU464</f>
        <v>0</v>
      </c>
      <c r="AV463" s="57">
        <f t="shared" si="1564"/>
        <v>0</v>
      </c>
      <c r="AW463" s="57">
        <f t="shared" si="1564"/>
        <v>0</v>
      </c>
      <c r="AX463" s="57">
        <f t="shared" si="1540"/>
        <v>355000</v>
      </c>
      <c r="AY463" s="57">
        <f t="shared" si="1541"/>
        <v>355000</v>
      </c>
      <c r="AZ463" s="57">
        <f t="shared" si="1542"/>
        <v>355000</v>
      </c>
    </row>
    <row r="464" spans="1:52" ht="26.4">
      <c r="A464" s="261"/>
      <c r="B464" s="71" t="s">
        <v>34</v>
      </c>
      <c r="C464" s="73" t="s">
        <v>199</v>
      </c>
      <c r="D464" s="73" t="s">
        <v>21</v>
      </c>
      <c r="E464" s="73" t="s">
        <v>100</v>
      </c>
      <c r="F464" s="35" t="s">
        <v>122</v>
      </c>
      <c r="G464" s="36" t="s">
        <v>33</v>
      </c>
      <c r="H464" s="60">
        <f>320000+35000</f>
        <v>355000</v>
      </c>
      <c r="I464" s="60">
        <f>320000+35000</f>
        <v>355000</v>
      </c>
      <c r="J464" s="60">
        <f>320000+35000</f>
        <v>355000</v>
      </c>
      <c r="K464" s="60"/>
      <c r="L464" s="60"/>
      <c r="M464" s="60"/>
      <c r="N464" s="60">
        <f t="shared" si="1296"/>
        <v>355000</v>
      </c>
      <c r="O464" s="60">
        <f t="shared" si="1297"/>
        <v>355000</v>
      </c>
      <c r="P464" s="60">
        <f t="shared" si="1298"/>
        <v>355000</v>
      </c>
      <c r="Q464" s="60"/>
      <c r="R464" s="60"/>
      <c r="S464" s="60"/>
      <c r="T464" s="60">
        <f t="shared" si="1520"/>
        <v>355000</v>
      </c>
      <c r="U464" s="60">
        <f t="shared" si="1521"/>
        <v>355000</v>
      </c>
      <c r="V464" s="60">
        <f t="shared" si="1522"/>
        <v>355000</v>
      </c>
      <c r="W464" s="60"/>
      <c r="X464" s="60"/>
      <c r="Y464" s="60"/>
      <c r="Z464" s="60">
        <f t="shared" si="1524"/>
        <v>355000</v>
      </c>
      <c r="AA464" s="60">
        <f t="shared" si="1525"/>
        <v>355000</v>
      </c>
      <c r="AB464" s="60">
        <f t="shared" si="1526"/>
        <v>355000</v>
      </c>
      <c r="AC464" s="60"/>
      <c r="AD464" s="60"/>
      <c r="AE464" s="60"/>
      <c r="AF464" s="60">
        <f t="shared" si="1528"/>
        <v>355000</v>
      </c>
      <c r="AG464" s="60">
        <f t="shared" si="1529"/>
        <v>355000</v>
      </c>
      <c r="AH464" s="60">
        <f t="shared" si="1530"/>
        <v>355000</v>
      </c>
      <c r="AI464" s="60"/>
      <c r="AJ464" s="60"/>
      <c r="AK464" s="60"/>
      <c r="AL464" s="60">
        <f t="shared" si="1532"/>
        <v>355000</v>
      </c>
      <c r="AM464" s="60">
        <f t="shared" si="1533"/>
        <v>355000</v>
      </c>
      <c r="AN464" s="60">
        <f t="shared" si="1534"/>
        <v>355000</v>
      </c>
      <c r="AO464" s="60"/>
      <c r="AP464" s="60"/>
      <c r="AQ464" s="60"/>
      <c r="AR464" s="60">
        <f t="shared" si="1536"/>
        <v>355000</v>
      </c>
      <c r="AS464" s="60">
        <f t="shared" si="1537"/>
        <v>355000</v>
      </c>
      <c r="AT464" s="60">
        <f t="shared" si="1538"/>
        <v>355000</v>
      </c>
      <c r="AU464" s="60"/>
      <c r="AV464" s="60"/>
      <c r="AW464" s="60"/>
      <c r="AX464" s="60">
        <f t="shared" si="1540"/>
        <v>355000</v>
      </c>
      <c r="AY464" s="60">
        <f t="shared" si="1541"/>
        <v>355000</v>
      </c>
      <c r="AZ464" s="60">
        <f t="shared" si="1542"/>
        <v>355000</v>
      </c>
    </row>
    <row r="465" spans="1:52">
      <c r="A465" s="261"/>
      <c r="B465" s="148" t="s">
        <v>337</v>
      </c>
      <c r="C465" s="35" t="s">
        <v>199</v>
      </c>
      <c r="D465" s="35" t="s">
        <v>21</v>
      </c>
      <c r="E465" s="35" t="s">
        <v>100</v>
      </c>
      <c r="F465" s="35" t="s">
        <v>338</v>
      </c>
      <c r="G465" s="36"/>
      <c r="H465" s="60"/>
      <c r="I465" s="60"/>
      <c r="J465" s="60"/>
      <c r="K465" s="60">
        <f>K466</f>
        <v>90000</v>
      </c>
      <c r="L465" s="60">
        <f t="shared" ref="L465:M466" si="1565">L466</f>
        <v>0</v>
      </c>
      <c r="M465" s="60">
        <f t="shared" si="1565"/>
        <v>0</v>
      </c>
      <c r="N465" s="60">
        <f t="shared" ref="N465:N467" si="1566">H465+K465</f>
        <v>90000</v>
      </c>
      <c r="O465" s="60">
        <f t="shared" ref="O465:O467" si="1567">I465+L465</f>
        <v>0</v>
      </c>
      <c r="P465" s="60">
        <f t="shared" ref="P465:P467" si="1568">J465+M465</f>
        <v>0</v>
      </c>
      <c r="Q465" s="60">
        <f>Q466</f>
        <v>0</v>
      </c>
      <c r="R465" s="60">
        <f t="shared" ref="R465:S466" si="1569">R466</f>
        <v>0</v>
      </c>
      <c r="S465" s="60">
        <f t="shared" si="1569"/>
        <v>0</v>
      </c>
      <c r="T465" s="60">
        <f t="shared" si="1520"/>
        <v>90000</v>
      </c>
      <c r="U465" s="60">
        <f t="shared" si="1521"/>
        <v>0</v>
      </c>
      <c r="V465" s="60">
        <f t="shared" si="1522"/>
        <v>0</v>
      </c>
      <c r="W465" s="60">
        <f>W466</f>
        <v>0</v>
      </c>
      <c r="X465" s="60">
        <f t="shared" ref="X465:Y466" si="1570">X466</f>
        <v>0</v>
      </c>
      <c r="Y465" s="60">
        <f t="shared" si="1570"/>
        <v>0</v>
      </c>
      <c r="Z465" s="60">
        <f t="shared" si="1524"/>
        <v>90000</v>
      </c>
      <c r="AA465" s="60">
        <f t="shared" si="1525"/>
        <v>0</v>
      </c>
      <c r="AB465" s="60">
        <f t="shared" si="1526"/>
        <v>0</v>
      </c>
      <c r="AC465" s="60">
        <f>AC466</f>
        <v>0</v>
      </c>
      <c r="AD465" s="60">
        <f t="shared" ref="AD465:AE466" si="1571">AD466</f>
        <v>0</v>
      </c>
      <c r="AE465" s="60">
        <f t="shared" si="1571"/>
        <v>0</v>
      </c>
      <c r="AF465" s="60">
        <f t="shared" si="1528"/>
        <v>90000</v>
      </c>
      <c r="AG465" s="60">
        <f t="shared" si="1529"/>
        <v>0</v>
      </c>
      <c r="AH465" s="60">
        <f t="shared" si="1530"/>
        <v>0</v>
      </c>
      <c r="AI465" s="60">
        <f>AI466</f>
        <v>0</v>
      </c>
      <c r="AJ465" s="60">
        <f t="shared" ref="AJ465:AK466" si="1572">AJ466</f>
        <v>0</v>
      </c>
      <c r="AK465" s="60">
        <f t="shared" si="1572"/>
        <v>0</v>
      </c>
      <c r="AL465" s="60">
        <f t="shared" si="1532"/>
        <v>90000</v>
      </c>
      <c r="AM465" s="60">
        <f t="shared" si="1533"/>
        <v>0</v>
      </c>
      <c r="AN465" s="60">
        <f t="shared" si="1534"/>
        <v>0</v>
      </c>
      <c r="AO465" s="60">
        <f>AO466</f>
        <v>0</v>
      </c>
      <c r="AP465" s="60">
        <f t="shared" ref="AP465:AQ466" si="1573">AP466</f>
        <v>0</v>
      </c>
      <c r="AQ465" s="60">
        <f t="shared" si="1573"/>
        <v>0</v>
      </c>
      <c r="AR465" s="60">
        <f t="shared" si="1536"/>
        <v>90000</v>
      </c>
      <c r="AS465" s="60">
        <f t="shared" si="1537"/>
        <v>0</v>
      </c>
      <c r="AT465" s="60">
        <f t="shared" si="1538"/>
        <v>0</v>
      </c>
      <c r="AU465" s="60">
        <f>AU466</f>
        <v>0</v>
      </c>
      <c r="AV465" s="60">
        <f t="shared" ref="AV465:AW466" si="1574">AV466</f>
        <v>0</v>
      </c>
      <c r="AW465" s="60">
        <f t="shared" si="1574"/>
        <v>0</v>
      </c>
      <c r="AX465" s="60">
        <f t="shared" si="1540"/>
        <v>90000</v>
      </c>
      <c r="AY465" s="60">
        <f t="shared" si="1541"/>
        <v>0</v>
      </c>
      <c r="AZ465" s="60">
        <f t="shared" si="1542"/>
        <v>0</v>
      </c>
    </row>
    <row r="466" spans="1:52" ht="26.4">
      <c r="A466" s="261"/>
      <c r="B466" s="123" t="s">
        <v>186</v>
      </c>
      <c r="C466" s="35" t="s">
        <v>199</v>
      </c>
      <c r="D466" s="35" t="s">
        <v>21</v>
      </c>
      <c r="E466" s="35" t="s">
        <v>100</v>
      </c>
      <c r="F466" s="35" t="s">
        <v>338</v>
      </c>
      <c r="G466" s="36" t="s">
        <v>32</v>
      </c>
      <c r="H466" s="60"/>
      <c r="I466" s="60"/>
      <c r="J466" s="60"/>
      <c r="K466" s="60">
        <f>K467</f>
        <v>90000</v>
      </c>
      <c r="L466" s="60">
        <f t="shared" si="1565"/>
        <v>0</v>
      </c>
      <c r="M466" s="60">
        <f t="shared" si="1565"/>
        <v>0</v>
      </c>
      <c r="N466" s="60">
        <f t="shared" si="1566"/>
        <v>90000</v>
      </c>
      <c r="O466" s="60">
        <f t="shared" si="1567"/>
        <v>0</v>
      </c>
      <c r="P466" s="60">
        <f t="shared" si="1568"/>
        <v>0</v>
      </c>
      <c r="Q466" s="60">
        <f>Q467</f>
        <v>0</v>
      </c>
      <c r="R466" s="60">
        <f t="shared" si="1569"/>
        <v>0</v>
      </c>
      <c r="S466" s="60">
        <f t="shared" si="1569"/>
        <v>0</v>
      </c>
      <c r="T466" s="60">
        <f t="shared" si="1520"/>
        <v>90000</v>
      </c>
      <c r="U466" s="60">
        <f t="shared" si="1521"/>
        <v>0</v>
      </c>
      <c r="V466" s="60">
        <f t="shared" si="1522"/>
        <v>0</v>
      </c>
      <c r="W466" s="60">
        <f>W467</f>
        <v>0</v>
      </c>
      <c r="X466" s="60">
        <f t="shared" si="1570"/>
        <v>0</v>
      </c>
      <c r="Y466" s="60">
        <f t="shared" si="1570"/>
        <v>0</v>
      </c>
      <c r="Z466" s="60">
        <f t="shared" si="1524"/>
        <v>90000</v>
      </c>
      <c r="AA466" s="60">
        <f t="shared" si="1525"/>
        <v>0</v>
      </c>
      <c r="AB466" s="60">
        <f t="shared" si="1526"/>
        <v>0</v>
      </c>
      <c r="AC466" s="60">
        <f>AC467</f>
        <v>0</v>
      </c>
      <c r="AD466" s="60">
        <f t="shared" si="1571"/>
        <v>0</v>
      </c>
      <c r="AE466" s="60">
        <f t="shared" si="1571"/>
        <v>0</v>
      </c>
      <c r="AF466" s="60">
        <f t="shared" si="1528"/>
        <v>90000</v>
      </c>
      <c r="AG466" s="60">
        <f t="shared" si="1529"/>
        <v>0</v>
      </c>
      <c r="AH466" s="60">
        <f t="shared" si="1530"/>
        <v>0</v>
      </c>
      <c r="AI466" s="60">
        <f>AI467</f>
        <v>0</v>
      </c>
      <c r="AJ466" s="60">
        <f t="shared" si="1572"/>
        <v>0</v>
      </c>
      <c r="AK466" s="60">
        <f t="shared" si="1572"/>
        <v>0</v>
      </c>
      <c r="AL466" s="60">
        <f t="shared" si="1532"/>
        <v>90000</v>
      </c>
      <c r="AM466" s="60">
        <f t="shared" si="1533"/>
        <v>0</v>
      </c>
      <c r="AN466" s="60">
        <f t="shared" si="1534"/>
        <v>0</v>
      </c>
      <c r="AO466" s="60">
        <f>AO467</f>
        <v>0</v>
      </c>
      <c r="AP466" s="60">
        <f t="shared" si="1573"/>
        <v>0</v>
      </c>
      <c r="AQ466" s="60">
        <f t="shared" si="1573"/>
        <v>0</v>
      </c>
      <c r="AR466" s="60">
        <f t="shared" si="1536"/>
        <v>90000</v>
      </c>
      <c r="AS466" s="60">
        <f t="shared" si="1537"/>
        <v>0</v>
      </c>
      <c r="AT466" s="60">
        <f t="shared" si="1538"/>
        <v>0</v>
      </c>
      <c r="AU466" s="60">
        <f>AU467</f>
        <v>0</v>
      </c>
      <c r="AV466" s="60">
        <f t="shared" si="1574"/>
        <v>0</v>
      </c>
      <c r="AW466" s="60">
        <f t="shared" si="1574"/>
        <v>0</v>
      </c>
      <c r="AX466" s="60">
        <f t="shared" si="1540"/>
        <v>90000</v>
      </c>
      <c r="AY466" s="60">
        <f t="shared" si="1541"/>
        <v>0</v>
      </c>
      <c r="AZ466" s="60">
        <f t="shared" si="1542"/>
        <v>0</v>
      </c>
    </row>
    <row r="467" spans="1:52" ht="26.4">
      <c r="A467" s="261"/>
      <c r="B467" s="71" t="s">
        <v>34</v>
      </c>
      <c r="C467" s="35" t="s">
        <v>199</v>
      </c>
      <c r="D467" s="35" t="s">
        <v>21</v>
      </c>
      <c r="E467" s="35" t="s">
        <v>100</v>
      </c>
      <c r="F467" s="35" t="s">
        <v>338</v>
      </c>
      <c r="G467" s="36" t="s">
        <v>33</v>
      </c>
      <c r="H467" s="60"/>
      <c r="I467" s="60"/>
      <c r="J467" s="60"/>
      <c r="K467" s="60">
        <v>90000</v>
      </c>
      <c r="L467" s="60"/>
      <c r="M467" s="60"/>
      <c r="N467" s="60">
        <f t="shared" si="1566"/>
        <v>90000</v>
      </c>
      <c r="O467" s="60">
        <f t="shared" si="1567"/>
        <v>0</v>
      </c>
      <c r="P467" s="60">
        <f t="shared" si="1568"/>
        <v>0</v>
      </c>
      <c r="Q467" s="60"/>
      <c r="R467" s="60"/>
      <c r="S467" s="60"/>
      <c r="T467" s="60">
        <f t="shared" si="1520"/>
        <v>90000</v>
      </c>
      <c r="U467" s="60">
        <f t="shared" si="1521"/>
        <v>0</v>
      </c>
      <c r="V467" s="60">
        <f t="shared" si="1522"/>
        <v>0</v>
      </c>
      <c r="W467" s="60"/>
      <c r="X467" s="60"/>
      <c r="Y467" s="60"/>
      <c r="Z467" s="60">
        <f t="shared" si="1524"/>
        <v>90000</v>
      </c>
      <c r="AA467" s="60">
        <f t="shared" si="1525"/>
        <v>0</v>
      </c>
      <c r="AB467" s="60">
        <f t="shared" si="1526"/>
        <v>0</v>
      </c>
      <c r="AC467" s="60"/>
      <c r="AD467" s="60"/>
      <c r="AE467" s="60"/>
      <c r="AF467" s="60">
        <f t="shared" si="1528"/>
        <v>90000</v>
      </c>
      <c r="AG467" s="60">
        <f t="shared" si="1529"/>
        <v>0</v>
      </c>
      <c r="AH467" s="60">
        <f t="shared" si="1530"/>
        <v>0</v>
      </c>
      <c r="AI467" s="60"/>
      <c r="AJ467" s="60"/>
      <c r="AK467" s="60"/>
      <c r="AL467" s="60">
        <f t="shared" si="1532"/>
        <v>90000</v>
      </c>
      <c r="AM467" s="60">
        <f t="shared" si="1533"/>
        <v>0</v>
      </c>
      <c r="AN467" s="60">
        <f t="shared" si="1534"/>
        <v>0</v>
      </c>
      <c r="AO467" s="60"/>
      <c r="AP467" s="60"/>
      <c r="AQ467" s="60"/>
      <c r="AR467" s="60">
        <f t="shared" si="1536"/>
        <v>90000</v>
      </c>
      <c r="AS467" s="60">
        <f t="shared" si="1537"/>
        <v>0</v>
      </c>
      <c r="AT467" s="60">
        <f t="shared" si="1538"/>
        <v>0</v>
      </c>
      <c r="AU467" s="60"/>
      <c r="AV467" s="60"/>
      <c r="AW467" s="60"/>
      <c r="AX467" s="60">
        <f t="shared" si="1540"/>
        <v>90000</v>
      </c>
      <c r="AY467" s="60">
        <f t="shared" si="1541"/>
        <v>0</v>
      </c>
      <c r="AZ467" s="60">
        <f t="shared" si="1542"/>
        <v>0</v>
      </c>
    </row>
    <row r="468" spans="1:52" ht="26.4">
      <c r="A468" s="261"/>
      <c r="B468" s="148" t="s">
        <v>237</v>
      </c>
      <c r="C468" s="73" t="s">
        <v>199</v>
      </c>
      <c r="D468" s="73" t="s">
        <v>21</v>
      </c>
      <c r="E468" s="73" t="s">
        <v>100</v>
      </c>
      <c r="F468" s="140" t="s">
        <v>238</v>
      </c>
      <c r="G468" s="36"/>
      <c r="H468" s="57">
        <f>H469</f>
        <v>2543268</v>
      </c>
      <c r="I468" s="57">
        <f t="shared" ref="I468:M469" si="1575">I469</f>
        <v>2543268</v>
      </c>
      <c r="J468" s="57">
        <f t="shared" si="1575"/>
        <v>2543268</v>
      </c>
      <c r="K468" s="57">
        <f t="shared" si="1575"/>
        <v>0</v>
      </c>
      <c r="L468" s="57">
        <f t="shared" si="1575"/>
        <v>0</v>
      </c>
      <c r="M468" s="57">
        <f t="shared" si="1575"/>
        <v>0</v>
      </c>
      <c r="N468" s="57">
        <f t="shared" si="1296"/>
        <v>2543268</v>
      </c>
      <c r="O468" s="57">
        <f t="shared" si="1297"/>
        <v>2543268</v>
      </c>
      <c r="P468" s="57">
        <f t="shared" si="1298"/>
        <v>2543268</v>
      </c>
      <c r="Q468" s="57">
        <f t="shared" ref="Q468:S469" si="1576">Q469</f>
        <v>0</v>
      </c>
      <c r="R468" s="57">
        <f t="shared" si="1576"/>
        <v>0</v>
      </c>
      <c r="S468" s="57">
        <f t="shared" si="1576"/>
        <v>0</v>
      </c>
      <c r="T468" s="57">
        <f t="shared" si="1520"/>
        <v>2543268</v>
      </c>
      <c r="U468" s="57">
        <f t="shared" si="1521"/>
        <v>2543268</v>
      </c>
      <c r="V468" s="57">
        <f t="shared" si="1522"/>
        <v>2543268</v>
      </c>
      <c r="W468" s="57">
        <f t="shared" ref="W468:Y469" si="1577">W469</f>
        <v>0</v>
      </c>
      <c r="X468" s="57">
        <f t="shared" si="1577"/>
        <v>0</v>
      </c>
      <c r="Y468" s="57">
        <f t="shared" si="1577"/>
        <v>0</v>
      </c>
      <c r="Z468" s="57">
        <f t="shared" si="1524"/>
        <v>2543268</v>
      </c>
      <c r="AA468" s="57">
        <f t="shared" si="1525"/>
        <v>2543268</v>
      </c>
      <c r="AB468" s="57">
        <f t="shared" si="1526"/>
        <v>2543268</v>
      </c>
      <c r="AC468" s="57">
        <f t="shared" ref="AC468:AE469" si="1578">AC469</f>
        <v>0</v>
      </c>
      <c r="AD468" s="57">
        <f t="shared" si="1578"/>
        <v>0</v>
      </c>
      <c r="AE468" s="57">
        <f t="shared" si="1578"/>
        <v>0</v>
      </c>
      <c r="AF468" s="57">
        <f t="shared" si="1528"/>
        <v>2543268</v>
      </c>
      <c r="AG468" s="57">
        <f t="shared" si="1529"/>
        <v>2543268</v>
      </c>
      <c r="AH468" s="57">
        <f t="shared" si="1530"/>
        <v>2543268</v>
      </c>
      <c r="AI468" s="57">
        <f t="shared" ref="AI468:AK469" si="1579">AI469</f>
        <v>155000</v>
      </c>
      <c r="AJ468" s="57">
        <f t="shared" si="1579"/>
        <v>0</v>
      </c>
      <c r="AK468" s="57">
        <f t="shared" si="1579"/>
        <v>0</v>
      </c>
      <c r="AL468" s="57">
        <f t="shared" si="1532"/>
        <v>2698268</v>
      </c>
      <c r="AM468" s="57">
        <f t="shared" si="1533"/>
        <v>2543268</v>
      </c>
      <c r="AN468" s="57">
        <f t="shared" si="1534"/>
        <v>2543268</v>
      </c>
      <c r="AO468" s="57">
        <f t="shared" ref="AO468:AQ469" si="1580">AO469</f>
        <v>585930</v>
      </c>
      <c r="AP468" s="57">
        <f t="shared" si="1580"/>
        <v>0</v>
      </c>
      <c r="AQ468" s="57">
        <f t="shared" si="1580"/>
        <v>0</v>
      </c>
      <c r="AR468" s="57">
        <f t="shared" si="1536"/>
        <v>3284198</v>
      </c>
      <c r="AS468" s="57">
        <f t="shared" si="1537"/>
        <v>2543268</v>
      </c>
      <c r="AT468" s="57">
        <f t="shared" si="1538"/>
        <v>2543268</v>
      </c>
      <c r="AU468" s="57">
        <f t="shared" ref="AU468:AW469" si="1581">AU469</f>
        <v>0</v>
      </c>
      <c r="AV468" s="57">
        <f t="shared" si="1581"/>
        <v>0</v>
      </c>
      <c r="AW468" s="57">
        <f t="shared" si="1581"/>
        <v>0</v>
      </c>
      <c r="AX468" s="57">
        <f t="shared" si="1540"/>
        <v>3284198</v>
      </c>
      <c r="AY468" s="57">
        <f t="shared" si="1541"/>
        <v>2543268</v>
      </c>
      <c r="AZ468" s="57">
        <f t="shared" si="1542"/>
        <v>2543268</v>
      </c>
    </row>
    <row r="469" spans="1:52" ht="26.4">
      <c r="A469" s="261"/>
      <c r="B469" s="123" t="s">
        <v>186</v>
      </c>
      <c r="C469" s="73" t="s">
        <v>199</v>
      </c>
      <c r="D469" s="73" t="s">
        <v>21</v>
      </c>
      <c r="E469" s="73" t="s">
        <v>100</v>
      </c>
      <c r="F469" s="140" t="s">
        <v>238</v>
      </c>
      <c r="G469" s="36" t="s">
        <v>32</v>
      </c>
      <c r="H469" s="57">
        <f>H470</f>
        <v>2543268</v>
      </c>
      <c r="I469" s="57">
        <f t="shared" si="1575"/>
        <v>2543268</v>
      </c>
      <c r="J469" s="57">
        <f t="shared" si="1575"/>
        <v>2543268</v>
      </c>
      <c r="K469" s="57">
        <f t="shared" si="1575"/>
        <v>0</v>
      </c>
      <c r="L469" s="57">
        <f t="shared" si="1575"/>
        <v>0</v>
      </c>
      <c r="M469" s="57">
        <f t="shared" si="1575"/>
        <v>0</v>
      </c>
      <c r="N469" s="57">
        <f t="shared" si="1296"/>
        <v>2543268</v>
      </c>
      <c r="O469" s="57">
        <f t="shared" si="1297"/>
        <v>2543268</v>
      </c>
      <c r="P469" s="57">
        <f t="shared" si="1298"/>
        <v>2543268</v>
      </c>
      <c r="Q469" s="57">
        <f t="shared" si="1576"/>
        <v>0</v>
      </c>
      <c r="R469" s="57">
        <f t="shared" si="1576"/>
        <v>0</v>
      </c>
      <c r="S469" s="57">
        <f t="shared" si="1576"/>
        <v>0</v>
      </c>
      <c r="T469" s="57">
        <f t="shared" si="1520"/>
        <v>2543268</v>
      </c>
      <c r="U469" s="57">
        <f t="shared" si="1521"/>
        <v>2543268</v>
      </c>
      <c r="V469" s="57">
        <f t="shared" si="1522"/>
        <v>2543268</v>
      </c>
      <c r="W469" s="57">
        <f t="shared" si="1577"/>
        <v>0</v>
      </c>
      <c r="X469" s="57">
        <f t="shared" si="1577"/>
        <v>0</v>
      </c>
      <c r="Y469" s="57">
        <f t="shared" si="1577"/>
        <v>0</v>
      </c>
      <c r="Z469" s="57">
        <f t="shared" si="1524"/>
        <v>2543268</v>
      </c>
      <c r="AA469" s="57">
        <f t="shared" si="1525"/>
        <v>2543268</v>
      </c>
      <c r="AB469" s="57">
        <f t="shared" si="1526"/>
        <v>2543268</v>
      </c>
      <c r="AC469" s="57">
        <f t="shared" si="1578"/>
        <v>0</v>
      </c>
      <c r="AD469" s="57">
        <f t="shared" si="1578"/>
        <v>0</v>
      </c>
      <c r="AE469" s="57">
        <f t="shared" si="1578"/>
        <v>0</v>
      </c>
      <c r="AF469" s="57">
        <f t="shared" si="1528"/>
        <v>2543268</v>
      </c>
      <c r="AG469" s="57">
        <f t="shared" si="1529"/>
        <v>2543268</v>
      </c>
      <c r="AH469" s="57">
        <f t="shared" si="1530"/>
        <v>2543268</v>
      </c>
      <c r="AI469" s="57">
        <f t="shared" si="1579"/>
        <v>155000</v>
      </c>
      <c r="AJ469" s="57">
        <f t="shared" si="1579"/>
        <v>0</v>
      </c>
      <c r="AK469" s="57">
        <f t="shared" si="1579"/>
        <v>0</v>
      </c>
      <c r="AL469" s="57">
        <f t="shared" si="1532"/>
        <v>2698268</v>
      </c>
      <c r="AM469" s="57">
        <f t="shared" si="1533"/>
        <v>2543268</v>
      </c>
      <c r="AN469" s="57">
        <f t="shared" si="1534"/>
        <v>2543268</v>
      </c>
      <c r="AO469" s="57">
        <f t="shared" si="1580"/>
        <v>585930</v>
      </c>
      <c r="AP469" s="57">
        <f t="shared" si="1580"/>
        <v>0</v>
      </c>
      <c r="AQ469" s="57">
        <f t="shared" si="1580"/>
        <v>0</v>
      </c>
      <c r="AR469" s="57">
        <f t="shared" si="1536"/>
        <v>3284198</v>
      </c>
      <c r="AS469" s="57">
        <f t="shared" si="1537"/>
        <v>2543268</v>
      </c>
      <c r="AT469" s="57">
        <f t="shared" si="1538"/>
        <v>2543268</v>
      </c>
      <c r="AU469" s="57">
        <f t="shared" si="1581"/>
        <v>0</v>
      </c>
      <c r="AV469" s="57">
        <f t="shared" si="1581"/>
        <v>0</v>
      </c>
      <c r="AW469" s="57">
        <f t="shared" si="1581"/>
        <v>0</v>
      </c>
      <c r="AX469" s="57">
        <f t="shared" si="1540"/>
        <v>3284198</v>
      </c>
      <c r="AY469" s="57">
        <f t="shared" si="1541"/>
        <v>2543268</v>
      </c>
      <c r="AZ469" s="57">
        <f t="shared" si="1542"/>
        <v>2543268</v>
      </c>
    </row>
    <row r="470" spans="1:52" ht="26.4">
      <c r="A470" s="261"/>
      <c r="B470" s="71" t="s">
        <v>34</v>
      </c>
      <c r="C470" s="73" t="s">
        <v>199</v>
      </c>
      <c r="D470" s="73" t="s">
        <v>21</v>
      </c>
      <c r="E470" s="73" t="s">
        <v>100</v>
      </c>
      <c r="F470" s="140" t="s">
        <v>238</v>
      </c>
      <c r="G470" s="36" t="s">
        <v>33</v>
      </c>
      <c r="H470" s="68">
        <v>2543268</v>
      </c>
      <c r="I470" s="68">
        <v>2543268</v>
      </c>
      <c r="J470" s="68">
        <v>2543268</v>
      </c>
      <c r="K470" s="68"/>
      <c r="L470" s="68"/>
      <c r="M470" s="68"/>
      <c r="N470" s="68">
        <f t="shared" si="1296"/>
        <v>2543268</v>
      </c>
      <c r="O470" s="68">
        <f t="shared" si="1297"/>
        <v>2543268</v>
      </c>
      <c r="P470" s="68">
        <f t="shared" si="1298"/>
        <v>2543268</v>
      </c>
      <c r="Q470" s="68"/>
      <c r="R470" s="68"/>
      <c r="S470" s="68"/>
      <c r="T470" s="68">
        <f t="shared" si="1520"/>
        <v>2543268</v>
      </c>
      <c r="U470" s="68">
        <f t="shared" si="1521"/>
        <v>2543268</v>
      </c>
      <c r="V470" s="68">
        <f t="shared" si="1522"/>
        <v>2543268</v>
      </c>
      <c r="W470" s="68"/>
      <c r="X470" s="68"/>
      <c r="Y470" s="68"/>
      <c r="Z470" s="68">
        <f t="shared" si="1524"/>
        <v>2543268</v>
      </c>
      <c r="AA470" s="68">
        <f t="shared" si="1525"/>
        <v>2543268</v>
      </c>
      <c r="AB470" s="68">
        <f t="shared" si="1526"/>
        <v>2543268</v>
      </c>
      <c r="AC470" s="68"/>
      <c r="AD470" s="68"/>
      <c r="AE470" s="68"/>
      <c r="AF470" s="68">
        <f t="shared" si="1528"/>
        <v>2543268</v>
      </c>
      <c r="AG470" s="68">
        <f t="shared" si="1529"/>
        <v>2543268</v>
      </c>
      <c r="AH470" s="68">
        <f t="shared" si="1530"/>
        <v>2543268</v>
      </c>
      <c r="AI470" s="68">
        <v>155000</v>
      </c>
      <c r="AJ470" s="68"/>
      <c r="AK470" s="68"/>
      <c r="AL470" s="68">
        <f t="shared" si="1532"/>
        <v>2698268</v>
      </c>
      <c r="AM470" s="68">
        <f t="shared" si="1533"/>
        <v>2543268</v>
      </c>
      <c r="AN470" s="68">
        <f t="shared" si="1534"/>
        <v>2543268</v>
      </c>
      <c r="AO470" s="68">
        <v>585930</v>
      </c>
      <c r="AP470" s="68"/>
      <c r="AQ470" s="68"/>
      <c r="AR470" s="68">
        <f t="shared" si="1536"/>
        <v>3284198</v>
      </c>
      <c r="AS470" s="68">
        <f t="shared" si="1537"/>
        <v>2543268</v>
      </c>
      <c r="AT470" s="68">
        <f t="shared" si="1538"/>
        <v>2543268</v>
      </c>
      <c r="AU470" s="68"/>
      <c r="AV470" s="68"/>
      <c r="AW470" s="68"/>
      <c r="AX470" s="68">
        <f t="shared" si="1540"/>
        <v>3284198</v>
      </c>
      <c r="AY470" s="68">
        <f t="shared" si="1541"/>
        <v>2543268</v>
      </c>
      <c r="AZ470" s="68">
        <f t="shared" si="1542"/>
        <v>2543268</v>
      </c>
    </row>
    <row r="471" spans="1:52">
      <c r="A471" s="261"/>
      <c r="B471" s="82" t="s">
        <v>239</v>
      </c>
      <c r="C471" s="73" t="s">
        <v>199</v>
      </c>
      <c r="D471" s="73" t="s">
        <v>21</v>
      </c>
      <c r="E471" s="73" t="s">
        <v>100</v>
      </c>
      <c r="F471" s="35" t="s">
        <v>240</v>
      </c>
      <c r="G471" s="36"/>
      <c r="H471" s="68">
        <f>H472</f>
        <v>205824</v>
      </c>
      <c r="I471" s="68">
        <f t="shared" ref="I471:M471" si="1582">I472</f>
        <v>214056.95999999999</v>
      </c>
      <c r="J471" s="68">
        <f t="shared" si="1582"/>
        <v>222619.24</v>
      </c>
      <c r="K471" s="68">
        <f t="shared" si="1582"/>
        <v>0</v>
      </c>
      <c r="L471" s="68">
        <f t="shared" si="1582"/>
        <v>0</v>
      </c>
      <c r="M471" s="68">
        <f t="shared" si="1582"/>
        <v>0</v>
      </c>
      <c r="N471" s="68">
        <f t="shared" si="1296"/>
        <v>205824</v>
      </c>
      <c r="O471" s="68">
        <f t="shared" si="1297"/>
        <v>214056.95999999999</v>
      </c>
      <c r="P471" s="68">
        <f t="shared" si="1298"/>
        <v>222619.24</v>
      </c>
      <c r="Q471" s="68">
        <f t="shared" ref="Q471:S472" si="1583">Q472</f>
        <v>0</v>
      </c>
      <c r="R471" s="68">
        <f t="shared" si="1583"/>
        <v>0</v>
      </c>
      <c r="S471" s="68">
        <f t="shared" si="1583"/>
        <v>0</v>
      </c>
      <c r="T471" s="68">
        <f t="shared" si="1520"/>
        <v>205824</v>
      </c>
      <c r="U471" s="68">
        <f t="shared" si="1521"/>
        <v>214056.95999999999</v>
      </c>
      <c r="V471" s="68">
        <f t="shared" si="1522"/>
        <v>222619.24</v>
      </c>
      <c r="W471" s="68">
        <f t="shared" ref="W471:Y472" si="1584">W472</f>
        <v>400000</v>
      </c>
      <c r="X471" s="68">
        <f t="shared" si="1584"/>
        <v>0</v>
      </c>
      <c r="Y471" s="68">
        <f t="shared" si="1584"/>
        <v>0</v>
      </c>
      <c r="Z471" s="68">
        <f t="shared" si="1524"/>
        <v>605824</v>
      </c>
      <c r="AA471" s="68">
        <f t="shared" si="1525"/>
        <v>214056.95999999999</v>
      </c>
      <c r="AB471" s="68">
        <f t="shared" si="1526"/>
        <v>222619.24</v>
      </c>
      <c r="AC471" s="68">
        <f t="shared" ref="AC471:AE472" si="1585">AC472</f>
        <v>35000</v>
      </c>
      <c r="AD471" s="68">
        <f t="shared" si="1585"/>
        <v>0</v>
      </c>
      <c r="AE471" s="68">
        <f t="shared" si="1585"/>
        <v>0</v>
      </c>
      <c r="AF471" s="68">
        <f t="shared" si="1528"/>
        <v>640824</v>
      </c>
      <c r="AG471" s="68">
        <f t="shared" si="1529"/>
        <v>214056.95999999999</v>
      </c>
      <c r="AH471" s="68">
        <f t="shared" si="1530"/>
        <v>222619.24</v>
      </c>
      <c r="AI471" s="68">
        <f t="shared" ref="AI471:AK472" si="1586">AI472</f>
        <v>0</v>
      </c>
      <c r="AJ471" s="68">
        <f t="shared" si="1586"/>
        <v>0</v>
      </c>
      <c r="AK471" s="68">
        <f t="shared" si="1586"/>
        <v>0</v>
      </c>
      <c r="AL471" s="68">
        <f t="shared" si="1532"/>
        <v>640824</v>
      </c>
      <c r="AM471" s="68">
        <f t="shared" si="1533"/>
        <v>214056.95999999999</v>
      </c>
      <c r="AN471" s="68">
        <f t="shared" si="1534"/>
        <v>222619.24</v>
      </c>
      <c r="AO471" s="68">
        <f t="shared" ref="AO471:AQ472" si="1587">AO472</f>
        <v>15000</v>
      </c>
      <c r="AP471" s="68">
        <f t="shared" si="1587"/>
        <v>0</v>
      </c>
      <c r="AQ471" s="68">
        <f t="shared" si="1587"/>
        <v>0</v>
      </c>
      <c r="AR471" s="68">
        <f t="shared" si="1536"/>
        <v>655824</v>
      </c>
      <c r="AS471" s="68">
        <f t="shared" si="1537"/>
        <v>214056.95999999999</v>
      </c>
      <c r="AT471" s="68">
        <f t="shared" si="1538"/>
        <v>222619.24</v>
      </c>
      <c r="AU471" s="68">
        <f t="shared" ref="AU471:AW472" si="1588">AU472</f>
        <v>-156889.32999999999</v>
      </c>
      <c r="AV471" s="68">
        <f t="shared" si="1588"/>
        <v>0</v>
      </c>
      <c r="AW471" s="68">
        <f t="shared" si="1588"/>
        <v>0</v>
      </c>
      <c r="AX471" s="68">
        <f t="shared" si="1540"/>
        <v>498934.67000000004</v>
      </c>
      <c r="AY471" s="68">
        <f t="shared" si="1541"/>
        <v>214056.95999999999</v>
      </c>
      <c r="AZ471" s="68">
        <f t="shared" si="1542"/>
        <v>222619.24</v>
      </c>
    </row>
    <row r="472" spans="1:52" ht="26.4">
      <c r="A472" s="261"/>
      <c r="B472" s="123" t="s">
        <v>186</v>
      </c>
      <c r="C472" s="73" t="s">
        <v>199</v>
      </c>
      <c r="D472" s="73" t="s">
        <v>21</v>
      </c>
      <c r="E472" s="73" t="s">
        <v>100</v>
      </c>
      <c r="F472" s="35" t="s">
        <v>240</v>
      </c>
      <c r="G472" s="36" t="s">
        <v>32</v>
      </c>
      <c r="H472" s="68">
        <f>H473</f>
        <v>205824</v>
      </c>
      <c r="I472" s="68">
        <f t="shared" ref="I472:M472" si="1589">I473</f>
        <v>214056.95999999999</v>
      </c>
      <c r="J472" s="68">
        <f t="shared" si="1589"/>
        <v>222619.24</v>
      </c>
      <c r="K472" s="68">
        <f t="shared" si="1589"/>
        <v>0</v>
      </c>
      <c r="L472" s="68">
        <f t="shared" si="1589"/>
        <v>0</v>
      </c>
      <c r="M472" s="68">
        <f t="shared" si="1589"/>
        <v>0</v>
      </c>
      <c r="N472" s="68">
        <f t="shared" si="1296"/>
        <v>205824</v>
      </c>
      <c r="O472" s="68">
        <f t="shared" si="1297"/>
        <v>214056.95999999999</v>
      </c>
      <c r="P472" s="68">
        <f t="shared" si="1298"/>
        <v>222619.24</v>
      </c>
      <c r="Q472" s="68">
        <f t="shared" si="1583"/>
        <v>0</v>
      </c>
      <c r="R472" s="68">
        <f t="shared" si="1583"/>
        <v>0</v>
      </c>
      <c r="S472" s="68">
        <f t="shared" si="1583"/>
        <v>0</v>
      </c>
      <c r="T472" s="68">
        <f t="shared" si="1520"/>
        <v>205824</v>
      </c>
      <c r="U472" s="68">
        <f t="shared" si="1521"/>
        <v>214056.95999999999</v>
      </c>
      <c r="V472" s="68">
        <f t="shared" si="1522"/>
        <v>222619.24</v>
      </c>
      <c r="W472" s="68">
        <f t="shared" si="1584"/>
        <v>400000</v>
      </c>
      <c r="X472" s="68">
        <f t="shared" si="1584"/>
        <v>0</v>
      </c>
      <c r="Y472" s="68">
        <f t="shared" si="1584"/>
        <v>0</v>
      </c>
      <c r="Z472" s="68">
        <f t="shared" si="1524"/>
        <v>605824</v>
      </c>
      <c r="AA472" s="68">
        <f t="shared" si="1525"/>
        <v>214056.95999999999</v>
      </c>
      <c r="AB472" s="68">
        <f t="shared" si="1526"/>
        <v>222619.24</v>
      </c>
      <c r="AC472" s="68">
        <f t="shared" si="1585"/>
        <v>35000</v>
      </c>
      <c r="AD472" s="68">
        <f t="shared" si="1585"/>
        <v>0</v>
      </c>
      <c r="AE472" s="68">
        <f t="shared" si="1585"/>
        <v>0</v>
      </c>
      <c r="AF472" s="68">
        <f t="shared" si="1528"/>
        <v>640824</v>
      </c>
      <c r="AG472" s="68">
        <f t="shared" si="1529"/>
        <v>214056.95999999999</v>
      </c>
      <c r="AH472" s="68">
        <f t="shared" si="1530"/>
        <v>222619.24</v>
      </c>
      <c r="AI472" s="68">
        <f t="shared" si="1586"/>
        <v>0</v>
      </c>
      <c r="AJ472" s="68">
        <f t="shared" si="1586"/>
        <v>0</v>
      </c>
      <c r="AK472" s="68">
        <f t="shared" si="1586"/>
        <v>0</v>
      </c>
      <c r="AL472" s="68">
        <f t="shared" si="1532"/>
        <v>640824</v>
      </c>
      <c r="AM472" s="68">
        <f t="shared" si="1533"/>
        <v>214056.95999999999</v>
      </c>
      <c r="AN472" s="68">
        <f t="shared" si="1534"/>
        <v>222619.24</v>
      </c>
      <c r="AO472" s="68">
        <f t="shared" si="1587"/>
        <v>15000</v>
      </c>
      <c r="AP472" s="68">
        <f t="shared" si="1587"/>
        <v>0</v>
      </c>
      <c r="AQ472" s="68">
        <f t="shared" si="1587"/>
        <v>0</v>
      </c>
      <c r="AR472" s="68">
        <f t="shared" si="1536"/>
        <v>655824</v>
      </c>
      <c r="AS472" s="68">
        <f t="shared" si="1537"/>
        <v>214056.95999999999</v>
      </c>
      <c r="AT472" s="68">
        <f t="shared" si="1538"/>
        <v>222619.24</v>
      </c>
      <c r="AU472" s="68">
        <f t="shared" si="1588"/>
        <v>-156889.32999999999</v>
      </c>
      <c r="AV472" s="68">
        <f t="shared" si="1588"/>
        <v>0</v>
      </c>
      <c r="AW472" s="68">
        <f t="shared" si="1588"/>
        <v>0</v>
      </c>
      <c r="AX472" s="68">
        <f t="shared" si="1540"/>
        <v>498934.67000000004</v>
      </c>
      <c r="AY472" s="68">
        <f t="shared" si="1541"/>
        <v>214056.95999999999</v>
      </c>
      <c r="AZ472" s="68">
        <f t="shared" si="1542"/>
        <v>222619.24</v>
      </c>
    </row>
    <row r="473" spans="1:52" ht="26.4">
      <c r="A473" s="261"/>
      <c r="B473" s="71" t="s">
        <v>34</v>
      </c>
      <c r="C473" s="73" t="s">
        <v>199</v>
      </c>
      <c r="D473" s="73" t="s">
        <v>21</v>
      </c>
      <c r="E473" s="73" t="s">
        <v>100</v>
      </c>
      <c r="F473" s="35" t="s">
        <v>240</v>
      </c>
      <c r="G473" s="36" t="s">
        <v>33</v>
      </c>
      <c r="H473" s="60">
        <v>205824</v>
      </c>
      <c r="I473" s="60">
        <v>214056.95999999999</v>
      </c>
      <c r="J473" s="60">
        <v>222619.24</v>
      </c>
      <c r="K473" s="60"/>
      <c r="L473" s="60"/>
      <c r="M473" s="60"/>
      <c r="N473" s="60">
        <f t="shared" si="1296"/>
        <v>205824</v>
      </c>
      <c r="O473" s="60">
        <f t="shared" si="1297"/>
        <v>214056.95999999999</v>
      </c>
      <c r="P473" s="60">
        <f t="shared" si="1298"/>
        <v>222619.24</v>
      </c>
      <c r="Q473" s="60"/>
      <c r="R473" s="60"/>
      <c r="S473" s="60"/>
      <c r="T473" s="60">
        <f t="shared" si="1520"/>
        <v>205824</v>
      </c>
      <c r="U473" s="60">
        <f t="shared" si="1521"/>
        <v>214056.95999999999</v>
      </c>
      <c r="V473" s="60">
        <f t="shared" si="1522"/>
        <v>222619.24</v>
      </c>
      <c r="W473" s="60">
        <v>400000</v>
      </c>
      <c r="X473" s="60"/>
      <c r="Y473" s="60"/>
      <c r="Z473" s="60">
        <f t="shared" si="1524"/>
        <v>605824</v>
      </c>
      <c r="AA473" s="60">
        <f t="shared" si="1525"/>
        <v>214056.95999999999</v>
      </c>
      <c r="AB473" s="60">
        <f t="shared" si="1526"/>
        <v>222619.24</v>
      </c>
      <c r="AC473" s="60">
        <v>35000</v>
      </c>
      <c r="AD473" s="60"/>
      <c r="AE473" s="60"/>
      <c r="AF473" s="60">
        <f t="shared" si="1528"/>
        <v>640824</v>
      </c>
      <c r="AG473" s="60">
        <f t="shared" si="1529"/>
        <v>214056.95999999999</v>
      </c>
      <c r="AH473" s="60">
        <f t="shared" si="1530"/>
        <v>222619.24</v>
      </c>
      <c r="AI473" s="60"/>
      <c r="AJ473" s="60"/>
      <c r="AK473" s="60"/>
      <c r="AL473" s="60">
        <f t="shared" si="1532"/>
        <v>640824</v>
      </c>
      <c r="AM473" s="60">
        <f t="shared" si="1533"/>
        <v>214056.95999999999</v>
      </c>
      <c r="AN473" s="60">
        <f t="shared" si="1534"/>
        <v>222619.24</v>
      </c>
      <c r="AO473" s="60">
        <v>15000</v>
      </c>
      <c r="AP473" s="60"/>
      <c r="AQ473" s="60"/>
      <c r="AR473" s="60">
        <f t="shared" si="1536"/>
        <v>655824</v>
      </c>
      <c r="AS473" s="60">
        <f t="shared" si="1537"/>
        <v>214056.95999999999</v>
      </c>
      <c r="AT473" s="60">
        <f t="shared" si="1538"/>
        <v>222619.24</v>
      </c>
      <c r="AU473" s="60">
        <v>-156889.32999999999</v>
      </c>
      <c r="AV473" s="60"/>
      <c r="AW473" s="60"/>
      <c r="AX473" s="60">
        <f t="shared" si="1540"/>
        <v>498934.67000000004</v>
      </c>
      <c r="AY473" s="60">
        <f t="shared" si="1541"/>
        <v>214056.95999999999</v>
      </c>
      <c r="AZ473" s="60">
        <f t="shared" si="1542"/>
        <v>222619.24</v>
      </c>
    </row>
    <row r="474" spans="1:52" ht="26.4">
      <c r="A474" s="261"/>
      <c r="B474" s="71" t="s">
        <v>241</v>
      </c>
      <c r="C474" s="73" t="s">
        <v>199</v>
      </c>
      <c r="D474" s="73" t="s">
        <v>21</v>
      </c>
      <c r="E474" s="73" t="s">
        <v>100</v>
      </c>
      <c r="F474" s="35" t="s">
        <v>242</v>
      </c>
      <c r="G474" s="36"/>
      <c r="H474" s="60">
        <f>H475</f>
        <v>400000</v>
      </c>
      <c r="I474" s="60">
        <f t="shared" ref="I474:M474" si="1590">I475</f>
        <v>200000</v>
      </c>
      <c r="J474" s="60">
        <f t="shared" si="1590"/>
        <v>200000</v>
      </c>
      <c r="K474" s="60">
        <f t="shared" si="1590"/>
        <v>0</v>
      </c>
      <c r="L474" s="60">
        <f t="shared" si="1590"/>
        <v>0</v>
      </c>
      <c r="M474" s="60">
        <f t="shared" si="1590"/>
        <v>0</v>
      </c>
      <c r="N474" s="60">
        <f t="shared" si="1296"/>
        <v>400000</v>
      </c>
      <c r="O474" s="60">
        <f t="shared" si="1297"/>
        <v>200000</v>
      </c>
      <c r="P474" s="60">
        <f t="shared" si="1298"/>
        <v>200000</v>
      </c>
      <c r="Q474" s="60">
        <f t="shared" ref="Q474:S475" si="1591">Q475</f>
        <v>0</v>
      </c>
      <c r="R474" s="60">
        <f t="shared" si="1591"/>
        <v>0</v>
      </c>
      <c r="S474" s="60">
        <f t="shared" si="1591"/>
        <v>0</v>
      </c>
      <c r="T474" s="60">
        <f t="shared" si="1520"/>
        <v>400000</v>
      </c>
      <c r="U474" s="60">
        <f t="shared" si="1521"/>
        <v>200000</v>
      </c>
      <c r="V474" s="60">
        <f t="shared" si="1522"/>
        <v>200000</v>
      </c>
      <c r="W474" s="60">
        <f t="shared" ref="W474:Y475" si="1592">W475</f>
        <v>150000</v>
      </c>
      <c r="X474" s="60">
        <f t="shared" si="1592"/>
        <v>0</v>
      </c>
      <c r="Y474" s="60">
        <f t="shared" si="1592"/>
        <v>0</v>
      </c>
      <c r="Z474" s="60">
        <f t="shared" si="1524"/>
        <v>550000</v>
      </c>
      <c r="AA474" s="60">
        <f t="shared" si="1525"/>
        <v>200000</v>
      </c>
      <c r="AB474" s="60">
        <f t="shared" si="1526"/>
        <v>200000</v>
      </c>
      <c r="AC474" s="60">
        <f t="shared" ref="AC474:AE475" si="1593">AC475</f>
        <v>0</v>
      </c>
      <c r="AD474" s="60">
        <f t="shared" si="1593"/>
        <v>0</v>
      </c>
      <c r="AE474" s="60">
        <f t="shared" si="1593"/>
        <v>0</v>
      </c>
      <c r="AF474" s="60">
        <f t="shared" si="1528"/>
        <v>550000</v>
      </c>
      <c r="AG474" s="60">
        <f t="shared" si="1529"/>
        <v>200000</v>
      </c>
      <c r="AH474" s="60">
        <f t="shared" si="1530"/>
        <v>200000</v>
      </c>
      <c r="AI474" s="60">
        <f t="shared" ref="AI474:AK475" si="1594">AI475</f>
        <v>0</v>
      </c>
      <c r="AJ474" s="60">
        <f t="shared" si="1594"/>
        <v>0</v>
      </c>
      <c r="AK474" s="60">
        <f t="shared" si="1594"/>
        <v>0</v>
      </c>
      <c r="AL474" s="60">
        <f t="shared" si="1532"/>
        <v>550000</v>
      </c>
      <c r="AM474" s="60">
        <f t="shared" si="1533"/>
        <v>200000</v>
      </c>
      <c r="AN474" s="60">
        <f t="shared" si="1534"/>
        <v>200000</v>
      </c>
      <c r="AO474" s="60">
        <f t="shared" ref="AO474:AQ475" si="1595">AO475</f>
        <v>-67000</v>
      </c>
      <c r="AP474" s="60">
        <f t="shared" si="1595"/>
        <v>0</v>
      </c>
      <c r="AQ474" s="60">
        <f t="shared" si="1595"/>
        <v>0</v>
      </c>
      <c r="AR474" s="60">
        <f t="shared" si="1536"/>
        <v>483000</v>
      </c>
      <c r="AS474" s="60">
        <f t="shared" si="1537"/>
        <v>200000</v>
      </c>
      <c r="AT474" s="60">
        <f t="shared" si="1538"/>
        <v>200000</v>
      </c>
      <c r="AU474" s="60">
        <f t="shared" ref="AU474:AW475" si="1596">AU475</f>
        <v>0</v>
      </c>
      <c r="AV474" s="60">
        <f t="shared" si="1596"/>
        <v>0</v>
      </c>
      <c r="AW474" s="60">
        <f t="shared" si="1596"/>
        <v>0</v>
      </c>
      <c r="AX474" s="60">
        <f t="shared" si="1540"/>
        <v>483000</v>
      </c>
      <c r="AY474" s="60">
        <f t="shared" si="1541"/>
        <v>200000</v>
      </c>
      <c r="AZ474" s="60">
        <f t="shared" si="1542"/>
        <v>200000</v>
      </c>
    </row>
    <row r="475" spans="1:52" ht="26.4">
      <c r="A475" s="261"/>
      <c r="B475" s="123" t="s">
        <v>186</v>
      </c>
      <c r="C475" s="73" t="s">
        <v>199</v>
      </c>
      <c r="D475" s="73" t="s">
        <v>21</v>
      </c>
      <c r="E475" s="73" t="s">
        <v>100</v>
      </c>
      <c r="F475" s="35" t="s">
        <v>242</v>
      </c>
      <c r="G475" s="36" t="s">
        <v>32</v>
      </c>
      <c r="H475" s="60">
        <f>H476</f>
        <v>400000</v>
      </c>
      <c r="I475" s="60">
        <f t="shared" ref="I475:M475" si="1597">I476</f>
        <v>200000</v>
      </c>
      <c r="J475" s="60">
        <f t="shared" si="1597"/>
        <v>200000</v>
      </c>
      <c r="K475" s="60">
        <f t="shared" si="1597"/>
        <v>0</v>
      </c>
      <c r="L475" s="60">
        <f t="shared" si="1597"/>
        <v>0</v>
      </c>
      <c r="M475" s="60">
        <f t="shared" si="1597"/>
        <v>0</v>
      </c>
      <c r="N475" s="60">
        <f t="shared" si="1296"/>
        <v>400000</v>
      </c>
      <c r="O475" s="60">
        <f t="shared" si="1297"/>
        <v>200000</v>
      </c>
      <c r="P475" s="60">
        <f t="shared" si="1298"/>
        <v>200000</v>
      </c>
      <c r="Q475" s="60">
        <f t="shared" si="1591"/>
        <v>0</v>
      </c>
      <c r="R475" s="60">
        <f t="shared" si="1591"/>
        <v>0</v>
      </c>
      <c r="S475" s="60">
        <f t="shared" si="1591"/>
        <v>0</v>
      </c>
      <c r="T475" s="60">
        <f t="shared" si="1520"/>
        <v>400000</v>
      </c>
      <c r="U475" s="60">
        <f t="shared" si="1521"/>
        <v>200000</v>
      </c>
      <c r="V475" s="60">
        <f t="shared" si="1522"/>
        <v>200000</v>
      </c>
      <c r="W475" s="60">
        <f t="shared" si="1592"/>
        <v>150000</v>
      </c>
      <c r="X475" s="60">
        <f t="shared" si="1592"/>
        <v>0</v>
      </c>
      <c r="Y475" s="60">
        <f t="shared" si="1592"/>
        <v>0</v>
      </c>
      <c r="Z475" s="60">
        <f t="shared" si="1524"/>
        <v>550000</v>
      </c>
      <c r="AA475" s="60">
        <f t="shared" si="1525"/>
        <v>200000</v>
      </c>
      <c r="AB475" s="60">
        <f t="shared" si="1526"/>
        <v>200000</v>
      </c>
      <c r="AC475" s="60">
        <f t="shared" si="1593"/>
        <v>0</v>
      </c>
      <c r="AD475" s="60">
        <f t="shared" si="1593"/>
        <v>0</v>
      </c>
      <c r="AE475" s="60">
        <f t="shared" si="1593"/>
        <v>0</v>
      </c>
      <c r="AF475" s="60">
        <f t="shared" si="1528"/>
        <v>550000</v>
      </c>
      <c r="AG475" s="60">
        <f t="shared" si="1529"/>
        <v>200000</v>
      </c>
      <c r="AH475" s="60">
        <f t="shared" si="1530"/>
        <v>200000</v>
      </c>
      <c r="AI475" s="60">
        <f t="shared" si="1594"/>
        <v>0</v>
      </c>
      <c r="AJ475" s="60">
        <f t="shared" si="1594"/>
        <v>0</v>
      </c>
      <c r="AK475" s="60">
        <f t="shared" si="1594"/>
        <v>0</v>
      </c>
      <c r="AL475" s="60">
        <f t="shared" si="1532"/>
        <v>550000</v>
      </c>
      <c r="AM475" s="60">
        <f t="shared" si="1533"/>
        <v>200000</v>
      </c>
      <c r="AN475" s="60">
        <f t="shared" si="1534"/>
        <v>200000</v>
      </c>
      <c r="AO475" s="60">
        <f t="shared" si="1595"/>
        <v>-67000</v>
      </c>
      <c r="AP475" s="60">
        <f t="shared" si="1595"/>
        <v>0</v>
      </c>
      <c r="AQ475" s="60">
        <f t="shared" si="1595"/>
        <v>0</v>
      </c>
      <c r="AR475" s="60">
        <f t="shared" si="1536"/>
        <v>483000</v>
      </c>
      <c r="AS475" s="60">
        <f t="shared" si="1537"/>
        <v>200000</v>
      </c>
      <c r="AT475" s="60">
        <f t="shared" si="1538"/>
        <v>200000</v>
      </c>
      <c r="AU475" s="60">
        <f t="shared" si="1596"/>
        <v>0</v>
      </c>
      <c r="AV475" s="60">
        <f t="shared" si="1596"/>
        <v>0</v>
      </c>
      <c r="AW475" s="60">
        <f t="shared" si="1596"/>
        <v>0</v>
      </c>
      <c r="AX475" s="60">
        <f t="shared" si="1540"/>
        <v>483000</v>
      </c>
      <c r="AY475" s="60">
        <f t="shared" si="1541"/>
        <v>200000</v>
      </c>
      <c r="AZ475" s="60">
        <f t="shared" si="1542"/>
        <v>200000</v>
      </c>
    </row>
    <row r="476" spans="1:52" ht="26.4">
      <c r="A476" s="261"/>
      <c r="B476" s="71" t="s">
        <v>34</v>
      </c>
      <c r="C476" s="73" t="s">
        <v>199</v>
      </c>
      <c r="D476" s="73" t="s">
        <v>21</v>
      </c>
      <c r="E476" s="73" t="s">
        <v>100</v>
      </c>
      <c r="F476" s="35" t="s">
        <v>242</v>
      </c>
      <c r="G476" s="36" t="s">
        <v>33</v>
      </c>
      <c r="H476" s="60">
        <v>400000</v>
      </c>
      <c r="I476" s="60">
        <v>200000</v>
      </c>
      <c r="J476" s="60">
        <v>200000</v>
      </c>
      <c r="K476" s="60"/>
      <c r="L476" s="60"/>
      <c r="M476" s="60"/>
      <c r="N476" s="60">
        <f t="shared" si="1296"/>
        <v>400000</v>
      </c>
      <c r="O476" s="60">
        <f t="shared" si="1297"/>
        <v>200000</v>
      </c>
      <c r="P476" s="60">
        <f t="shared" si="1298"/>
        <v>200000</v>
      </c>
      <c r="Q476" s="60"/>
      <c r="R476" s="60"/>
      <c r="S476" s="60"/>
      <c r="T476" s="60">
        <f t="shared" si="1520"/>
        <v>400000</v>
      </c>
      <c r="U476" s="60">
        <f t="shared" si="1521"/>
        <v>200000</v>
      </c>
      <c r="V476" s="60">
        <f t="shared" si="1522"/>
        <v>200000</v>
      </c>
      <c r="W476" s="60">
        <v>150000</v>
      </c>
      <c r="X476" s="60"/>
      <c r="Y476" s="60"/>
      <c r="Z476" s="60">
        <f t="shared" si="1524"/>
        <v>550000</v>
      </c>
      <c r="AA476" s="60">
        <f t="shared" si="1525"/>
        <v>200000</v>
      </c>
      <c r="AB476" s="60">
        <f t="shared" si="1526"/>
        <v>200000</v>
      </c>
      <c r="AC476" s="60"/>
      <c r="AD476" s="60"/>
      <c r="AE476" s="60"/>
      <c r="AF476" s="60">
        <f t="shared" si="1528"/>
        <v>550000</v>
      </c>
      <c r="AG476" s="60">
        <f t="shared" si="1529"/>
        <v>200000</v>
      </c>
      <c r="AH476" s="60">
        <f t="shared" si="1530"/>
        <v>200000</v>
      </c>
      <c r="AI476" s="60"/>
      <c r="AJ476" s="60"/>
      <c r="AK476" s="60"/>
      <c r="AL476" s="60">
        <f t="shared" si="1532"/>
        <v>550000</v>
      </c>
      <c r="AM476" s="60">
        <f t="shared" si="1533"/>
        <v>200000</v>
      </c>
      <c r="AN476" s="60">
        <f t="shared" si="1534"/>
        <v>200000</v>
      </c>
      <c r="AO476" s="60">
        <v>-67000</v>
      </c>
      <c r="AP476" s="60"/>
      <c r="AQ476" s="60"/>
      <c r="AR476" s="60">
        <f t="shared" si="1536"/>
        <v>483000</v>
      </c>
      <c r="AS476" s="60">
        <f t="shared" si="1537"/>
        <v>200000</v>
      </c>
      <c r="AT476" s="60">
        <f t="shared" si="1538"/>
        <v>200000</v>
      </c>
      <c r="AU476" s="60"/>
      <c r="AV476" s="60"/>
      <c r="AW476" s="60"/>
      <c r="AX476" s="60">
        <f t="shared" si="1540"/>
        <v>483000</v>
      </c>
      <c r="AY476" s="60">
        <f t="shared" si="1541"/>
        <v>200000</v>
      </c>
      <c r="AZ476" s="60">
        <f t="shared" si="1542"/>
        <v>200000</v>
      </c>
    </row>
    <row r="477" spans="1:52">
      <c r="A477" s="261"/>
      <c r="B477" s="74" t="s">
        <v>243</v>
      </c>
      <c r="C477" s="73" t="s">
        <v>199</v>
      </c>
      <c r="D477" s="73" t="s">
        <v>21</v>
      </c>
      <c r="E477" s="73" t="s">
        <v>100</v>
      </c>
      <c r="F477" s="35" t="s">
        <v>193</v>
      </c>
      <c r="G477" s="36"/>
      <c r="H477" s="60">
        <f>H478</f>
        <v>220000</v>
      </c>
      <c r="I477" s="60">
        <f t="shared" ref="I477:M477" si="1598">I478</f>
        <v>220000</v>
      </c>
      <c r="J477" s="60">
        <f t="shared" si="1598"/>
        <v>100000</v>
      </c>
      <c r="K477" s="60">
        <f t="shared" si="1598"/>
        <v>-220000</v>
      </c>
      <c r="L477" s="60">
        <f t="shared" si="1598"/>
        <v>0</v>
      </c>
      <c r="M477" s="60">
        <f t="shared" si="1598"/>
        <v>0</v>
      </c>
      <c r="N477" s="60">
        <f t="shared" si="1296"/>
        <v>0</v>
      </c>
      <c r="O477" s="60">
        <f t="shared" si="1297"/>
        <v>220000</v>
      </c>
      <c r="P477" s="60">
        <f t="shared" si="1298"/>
        <v>100000</v>
      </c>
      <c r="Q477" s="60">
        <f t="shared" ref="Q477:S478" si="1599">Q478</f>
        <v>100000</v>
      </c>
      <c r="R477" s="60">
        <f t="shared" si="1599"/>
        <v>0</v>
      </c>
      <c r="S477" s="60">
        <f t="shared" si="1599"/>
        <v>0</v>
      </c>
      <c r="T477" s="60">
        <f t="shared" si="1520"/>
        <v>100000</v>
      </c>
      <c r="U477" s="60">
        <f t="shared" si="1521"/>
        <v>220000</v>
      </c>
      <c r="V477" s="60">
        <f t="shared" si="1522"/>
        <v>100000</v>
      </c>
      <c r="W477" s="60">
        <f t="shared" ref="W477:Y478" si="1600">W478</f>
        <v>0</v>
      </c>
      <c r="X477" s="60">
        <f t="shared" si="1600"/>
        <v>0</v>
      </c>
      <c r="Y477" s="60">
        <f t="shared" si="1600"/>
        <v>0</v>
      </c>
      <c r="Z477" s="60">
        <f t="shared" si="1524"/>
        <v>100000</v>
      </c>
      <c r="AA477" s="60">
        <f t="shared" si="1525"/>
        <v>220000</v>
      </c>
      <c r="AB477" s="60">
        <f t="shared" si="1526"/>
        <v>100000</v>
      </c>
      <c r="AC477" s="60">
        <f t="shared" ref="AC477:AE478" si="1601">AC478</f>
        <v>0</v>
      </c>
      <c r="AD477" s="60">
        <f t="shared" si="1601"/>
        <v>0</v>
      </c>
      <c r="AE477" s="60">
        <f t="shared" si="1601"/>
        <v>0</v>
      </c>
      <c r="AF477" s="60">
        <f t="shared" si="1528"/>
        <v>100000</v>
      </c>
      <c r="AG477" s="60">
        <f t="shared" si="1529"/>
        <v>220000</v>
      </c>
      <c r="AH477" s="60">
        <f t="shared" si="1530"/>
        <v>100000</v>
      </c>
      <c r="AI477" s="60">
        <f t="shared" ref="AI477:AK478" si="1602">AI478</f>
        <v>0</v>
      </c>
      <c r="AJ477" s="60">
        <f t="shared" si="1602"/>
        <v>0</v>
      </c>
      <c r="AK477" s="60">
        <f t="shared" si="1602"/>
        <v>0</v>
      </c>
      <c r="AL477" s="60">
        <f t="shared" si="1532"/>
        <v>100000</v>
      </c>
      <c r="AM477" s="60">
        <f t="shared" si="1533"/>
        <v>220000</v>
      </c>
      <c r="AN477" s="60">
        <f t="shared" si="1534"/>
        <v>100000</v>
      </c>
      <c r="AO477" s="60">
        <f t="shared" ref="AO477:AQ478" si="1603">AO478</f>
        <v>67000</v>
      </c>
      <c r="AP477" s="60">
        <f t="shared" si="1603"/>
        <v>0</v>
      </c>
      <c r="AQ477" s="60">
        <f t="shared" si="1603"/>
        <v>0</v>
      </c>
      <c r="AR477" s="60">
        <f t="shared" si="1536"/>
        <v>167000</v>
      </c>
      <c r="AS477" s="60">
        <f t="shared" si="1537"/>
        <v>220000</v>
      </c>
      <c r="AT477" s="60">
        <f t="shared" si="1538"/>
        <v>100000</v>
      </c>
      <c r="AU477" s="60">
        <f t="shared" ref="AU477:AW478" si="1604">AU478</f>
        <v>0</v>
      </c>
      <c r="AV477" s="60">
        <f t="shared" si="1604"/>
        <v>0</v>
      </c>
      <c r="AW477" s="60">
        <f t="shared" si="1604"/>
        <v>0</v>
      </c>
      <c r="AX477" s="60">
        <f t="shared" si="1540"/>
        <v>167000</v>
      </c>
      <c r="AY477" s="60">
        <f t="shared" si="1541"/>
        <v>220000</v>
      </c>
      <c r="AZ477" s="60">
        <f t="shared" si="1542"/>
        <v>100000</v>
      </c>
    </row>
    <row r="478" spans="1:52" ht="26.4">
      <c r="A478" s="261"/>
      <c r="B478" s="123" t="s">
        <v>186</v>
      </c>
      <c r="C478" s="73" t="s">
        <v>199</v>
      </c>
      <c r="D478" s="73" t="s">
        <v>21</v>
      </c>
      <c r="E478" s="73" t="s">
        <v>100</v>
      </c>
      <c r="F478" s="35" t="s">
        <v>193</v>
      </c>
      <c r="G478" s="36" t="s">
        <v>32</v>
      </c>
      <c r="H478" s="60">
        <f>H479</f>
        <v>220000</v>
      </c>
      <c r="I478" s="60">
        <f t="shared" ref="I478:M478" si="1605">I479</f>
        <v>220000</v>
      </c>
      <c r="J478" s="60">
        <f t="shared" si="1605"/>
        <v>100000</v>
      </c>
      <c r="K478" s="60">
        <f t="shared" si="1605"/>
        <v>-220000</v>
      </c>
      <c r="L478" s="60">
        <f t="shared" si="1605"/>
        <v>0</v>
      </c>
      <c r="M478" s="60">
        <f t="shared" si="1605"/>
        <v>0</v>
      </c>
      <c r="N478" s="60">
        <f t="shared" si="1296"/>
        <v>0</v>
      </c>
      <c r="O478" s="60">
        <f t="shared" si="1297"/>
        <v>220000</v>
      </c>
      <c r="P478" s="60">
        <f t="shared" si="1298"/>
        <v>100000</v>
      </c>
      <c r="Q478" s="60">
        <f t="shared" si="1599"/>
        <v>100000</v>
      </c>
      <c r="R478" s="60">
        <f t="shared" si="1599"/>
        <v>0</v>
      </c>
      <c r="S478" s="60">
        <f t="shared" si="1599"/>
        <v>0</v>
      </c>
      <c r="T478" s="60">
        <f t="shared" si="1520"/>
        <v>100000</v>
      </c>
      <c r="U478" s="60">
        <f t="shared" si="1521"/>
        <v>220000</v>
      </c>
      <c r="V478" s="60">
        <f t="shared" si="1522"/>
        <v>100000</v>
      </c>
      <c r="W478" s="60">
        <f t="shared" si="1600"/>
        <v>0</v>
      </c>
      <c r="X478" s="60">
        <f t="shared" si="1600"/>
        <v>0</v>
      </c>
      <c r="Y478" s="60">
        <f t="shared" si="1600"/>
        <v>0</v>
      </c>
      <c r="Z478" s="60">
        <f t="shared" si="1524"/>
        <v>100000</v>
      </c>
      <c r="AA478" s="60">
        <f t="shared" si="1525"/>
        <v>220000</v>
      </c>
      <c r="AB478" s="60">
        <f t="shared" si="1526"/>
        <v>100000</v>
      </c>
      <c r="AC478" s="60">
        <f t="shared" si="1601"/>
        <v>0</v>
      </c>
      <c r="AD478" s="60">
        <f t="shared" si="1601"/>
        <v>0</v>
      </c>
      <c r="AE478" s="60">
        <f t="shared" si="1601"/>
        <v>0</v>
      </c>
      <c r="AF478" s="60">
        <f t="shared" si="1528"/>
        <v>100000</v>
      </c>
      <c r="AG478" s="60">
        <f t="shared" si="1529"/>
        <v>220000</v>
      </c>
      <c r="AH478" s="60">
        <f t="shared" si="1530"/>
        <v>100000</v>
      </c>
      <c r="AI478" s="60">
        <f t="shared" si="1602"/>
        <v>0</v>
      </c>
      <c r="AJ478" s="60">
        <f t="shared" si="1602"/>
        <v>0</v>
      </c>
      <c r="AK478" s="60">
        <f t="shared" si="1602"/>
        <v>0</v>
      </c>
      <c r="AL478" s="60">
        <f t="shared" si="1532"/>
        <v>100000</v>
      </c>
      <c r="AM478" s="60">
        <f t="shared" si="1533"/>
        <v>220000</v>
      </c>
      <c r="AN478" s="60">
        <f t="shared" si="1534"/>
        <v>100000</v>
      </c>
      <c r="AO478" s="60">
        <f t="shared" si="1603"/>
        <v>67000</v>
      </c>
      <c r="AP478" s="60">
        <f t="shared" si="1603"/>
        <v>0</v>
      </c>
      <c r="AQ478" s="60">
        <f t="shared" si="1603"/>
        <v>0</v>
      </c>
      <c r="AR478" s="60">
        <f t="shared" si="1536"/>
        <v>167000</v>
      </c>
      <c r="AS478" s="60">
        <f t="shared" si="1537"/>
        <v>220000</v>
      </c>
      <c r="AT478" s="60">
        <f t="shared" si="1538"/>
        <v>100000</v>
      </c>
      <c r="AU478" s="60">
        <f t="shared" si="1604"/>
        <v>0</v>
      </c>
      <c r="AV478" s="60">
        <f t="shared" si="1604"/>
        <v>0</v>
      </c>
      <c r="AW478" s="60">
        <f t="shared" si="1604"/>
        <v>0</v>
      </c>
      <c r="AX478" s="60">
        <f t="shared" si="1540"/>
        <v>167000</v>
      </c>
      <c r="AY478" s="60">
        <f t="shared" si="1541"/>
        <v>220000</v>
      </c>
      <c r="AZ478" s="60">
        <f t="shared" si="1542"/>
        <v>100000</v>
      </c>
    </row>
    <row r="479" spans="1:52" ht="26.4">
      <c r="A479" s="261"/>
      <c r="B479" s="71" t="s">
        <v>34</v>
      </c>
      <c r="C479" s="73" t="s">
        <v>199</v>
      </c>
      <c r="D479" s="73" t="s">
        <v>21</v>
      </c>
      <c r="E479" s="73" t="s">
        <v>100</v>
      </c>
      <c r="F479" s="35" t="s">
        <v>193</v>
      </c>
      <c r="G479" s="36" t="s">
        <v>33</v>
      </c>
      <c r="H479" s="60">
        <f>255000-35000</f>
        <v>220000</v>
      </c>
      <c r="I479" s="60">
        <f>255000-35000</f>
        <v>220000</v>
      </c>
      <c r="J479" s="60">
        <f>135000-35000</f>
        <v>100000</v>
      </c>
      <c r="K479" s="60">
        <v>-220000</v>
      </c>
      <c r="L479" s="60"/>
      <c r="M479" s="60"/>
      <c r="N479" s="60">
        <f t="shared" si="1296"/>
        <v>0</v>
      </c>
      <c r="O479" s="60">
        <f t="shared" si="1297"/>
        <v>220000</v>
      </c>
      <c r="P479" s="60">
        <f t="shared" si="1298"/>
        <v>100000</v>
      </c>
      <c r="Q479" s="60">
        <v>100000</v>
      </c>
      <c r="R479" s="60"/>
      <c r="S479" s="60"/>
      <c r="T479" s="60">
        <f t="shared" si="1520"/>
        <v>100000</v>
      </c>
      <c r="U479" s="60">
        <f t="shared" si="1521"/>
        <v>220000</v>
      </c>
      <c r="V479" s="60">
        <f t="shared" si="1522"/>
        <v>100000</v>
      </c>
      <c r="W479" s="60"/>
      <c r="X479" s="60"/>
      <c r="Y479" s="60"/>
      <c r="Z479" s="60">
        <f t="shared" si="1524"/>
        <v>100000</v>
      </c>
      <c r="AA479" s="60">
        <f t="shared" si="1525"/>
        <v>220000</v>
      </c>
      <c r="AB479" s="60">
        <f t="shared" si="1526"/>
        <v>100000</v>
      </c>
      <c r="AC479" s="60"/>
      <c r="AD479" s="60"/>
      <c r="AE479" s="60"/>
      <c r="AF479" s="60">
        <f t="shared" si="1528"/>
        <v>100000</v>
      </c>
      <c r="AG479" s="60">
        <f t="shared" si="1529"/>
        <v>220000</v>
      </c>
      <c r="AH479" s="60">
        <f t="shared" si="1530"/>
        <v>100000</v>
      </c>
      <c r="AI479" s="60"/>
      <c r="AJ479" s="60"/>
      <c r="AK479" s="60"/>
      <c r="AL479" s="60">
        <f t="shared" si="1532"/>
        <v>100000</v>
      </c>
      <c r="AM479" s="60">
        <f t="shared" si="1533"/>
        <v>220000</v>
      </c>
      <c r="AN479" s="60">
        <f t="shared" si="1534"/>
        <v>100000</v>
      </c>
      <c r="AO479" s="60">
        <v>67000</v>
      </c>
      <c r="AP479" s="60"/>
      <c r="AQ479" s="60"/>
      <c r="AR479" s="60">
        <f t="shared" si="1536"/>
        <v>167000</v>
      </c>
      <c r="AS479" s="60">
        <f t="shared" si="1537"/>
        <v>220000</v>
      </c>
      <c r="AT479" s="60">
        <f t="shared" si="1538"/>
        <v>100000</v>
      </c>
      <c r="AU479" s="60"/>
      <c r="AV479" s="60"/>
      <c r="AW479" s="60"/>
      <c r="AX479" s="60">
        <f t="shared" si="1540"/>
        <v>167000</v>
      </c>
      <c r="AY479" s="60">
        <f t="shared" si="1541"/>
        <v>220000</v>
      </c>
      <c r="AZ479" s="60">
        <f t="shared" si="1542"/>
        <v>100000</v>
      </c>
    </row>
    <row r="480" spans="1:52" ht="39.6">
      <c r="A480" s="261"/>
      <c r="B480" s="82" t="s">
        <v>59</v>
      </c>
      <c r="C480" s="73" t="s">
        <v>199</v>
      </c>
      <c r="D480" s="73" t="s">
        <v>21</v>
      </c>
      <c r="E480" s="73" t="s">
        <v>100</v>
      </c>
      <c r="F480" s="35" t="s">
        <v>326</v>
      </c>
      <c r="G480" s="36"/>
      <c r="H480" s="60">
        <f>H483</f>
        <v>42000</v>
      </c>
      <c r="I480" s="60">
        <f t="shared" ref="I480:J480" si="1606">I483</f>
        <v>42000</v>
      </c>
      <c r="J480" s="60">
        <f t="shared" si="1606"/>
        <v>42000</v>
      </c>
      <c r="K480" s="60">
        <f>K481+K483</f>
        <v>0</v>
      </c>
      <c r="L480" s="60">
        <f t="shared" ref="L480:M480" si="1607">L481+L483</f>
        <v>0</v>
      </c>
      <c r="M480" s="60">
        <f t="shared" si="1607"/>
        <v>0</v>
      </c>
      <c r="N480" s="60">
        <f t="shared" si="1296"/>
        <v>42000</v>
      </c>
      <c r="O480" s="60">
        <f t="shared" si="1297"/>
        <v>42000</v>
      </c>
      <c r="P480" s="60">
        <f t="shared" si="1298"/>
        <v>42000</v>
      </c>
      <c r="Q480" s="60">
        <f>Q481+Q483</f>
        <v>0</v>
      </c>
      <c r="R480" s="60">
        <f t="shared" ref="R480:S480" si="1608">R481+R483</f>
        <v>0</v>
      </c>
      <c r="S480" s="60">
        <f t="shared" si="1608"/>
        <v>0</v>
      </c>
      <c r="T480" s="60">
        <f t="shared" si="1520"/>
        <v>42000</v>
      </c>
      <c r="U480" s="60">
        <f t="shared" si="1521"/>
        <v>42000</v>
      </c>
      <c r="V480" s="60">
        <f t="shared" si="1522"/>
        <v>42000</v>
      </c>
      <c r="W480" s="60">
        <f>W481+W483</f>
        <v>0</v>
      </c>
      <c r="X480" s="60">
        <f t="shared" ref="X480:Y480" si="1609">X481+X483</f>
        <v>0</v>
      </c>
      <c r="Y480" s="60">
        <f t="shared" si="1609"/>
        <v>0</v>
      </c>
      <c r="Z480" s="60">
        <f t="shared" si="1524"/>
        <v>42000</v>
      </c>
      <c r="AA480" s="60">
        <f t="shared" si="1525"/>
        <v>42000</v>
      </c>
      <c r="AB480" s="60">
        <f t="shared" si="1526"/>
        <v>42000</v>
      </c>
      <c r="AC480" s="60">
        <f>AC481+AC483</f>
        <v>0</v>
      </c>
      <c r="AD480" s="60">
        <f t="shared" ref="AD480:AE480" si="1610">AD481+AD483</f>
        <v>0</v>
      </c>
      <c r="AE480" s="60">
        <f t="shared" si="1610"/>
        <v>0</v>
      </c>
      <c r="AF480" s="60">
        <f t="shared" si="1528"/>
        <v>42000</v>
      </c>
      <c r="AG480" s="60">
        <f t="shared" si="1529"/>
        <v>42000</v>
      </c>
      <c r="AH480" s="60">
        <f t="shared" si="1530"/>
        <v>42000</v>
      </c>
      <c r="AI480" s="60">
        <f>AI481+AI483</f>
        <v>0</v>
      </c>
      <c r="AJ480" s="60">
        <f t="shared" ref="AJ480:AK480" si="1611">AJ481+AJ483</f>
        <v>0</v>
      </c>
      <c r="AK480" s="60">
        <f t="shared" si="1611"/>
        <v>0</v>
      </c>
      <c r="AL480" s="60">
        <f t="shared" si="1532"/>
        <v>42000</v>
      </c>
      <c r="AM480" s="60">
        <f t="shared" si="1533"/>
        <v>42000</v>
      </c>
      <c r="AN480" s="60">
        <f t="shared" si="1534"/>
        <v>42000</v>
      </c>
      <c r="AO480" s="60">
        <f>AO481+AO483</f>
        <v>0</v>
      </c>
      <c r="AP480" s="60">
        <f t="shared" ref="AP480:AQ480" si="1612">AP481+AP483</f>
        <v>0</v>
      </c>
      <c r="AQ480" s="60">
        <f t="shared" si="1612"/>
        <v>0</v>
      </c>
      <c r="AR480" s="60">
        <f t="shared" si="1536"/>
        <v>42000</v>
      </c>
      <c r="AS480" s="60">
        <f t="shared" si="1537"/>
        <v>42000</v>
      </c>
      <c r="AT480" s="60">
        <f t="shared" si="1538"/>
        <v>42000</v>
      </c>
      <c r="AU480" s="60">
        <f>AU481+AU483</f>
        <v>0</v>
      </c>
      <c r="AV480" s="60">
        <f t="shared" ref="AV480:AW480" si="1613">AV481+AV483</f>
        <v>0</v>
      </c>
      <c r="AW480" s="60">
        <f t="shared" si="1613"/>
        <v>0</v>
      </c>
      <c r="AX480" s="60">
        <f t="shared" si="1540"/>
        <v>42000</v>
      </c>
      <c r="AY480" s="60">
        <f t="shared" si="1541"/>
        <v>42000</v>
      </c>
      <c r="AZ480" s="60">
        <f t="shared" si="1542"/>
        <v>42000</v>
      </c>
    </row>
    <row r="481" spans="1:52" ht="39.6">
      <c r="A481" s="261"/>
      <c r="B481" s="71" t="s">
        <v>51</v>
      </c>
      <c r="C481" s="73" t="s">
        <v>199</v>
      </c>
      <c r="D481" s="73" t="s">
        <v>21</v>
      </c>
      <c r="E481" s="73" t="s">
        <v>100</v>
      </c>
      <c r="F481" s="35" t="s">
        <v>326</v>
      </c>
      <c r="G481" s="36" t="s">
        <v>49</v>
      </c>
      <c r="H481" s="60"/>
      <c r="I481" s="60"/>
      <c r="J481" s="60"/>
      <c r="K481" s="60">
        <f>K482</f>
        <v>9000</v>
      </c>
      <c r="L481" s="60">
        <f t="shared" ref="L481:M481" si="1614">L482</f>
        <v>0</v>
      </c>
      <c r="M481" s="60">
        <f t="shared" si="1614"/>
        <v>0</v>
      </c>
      <c r="N481" s="60">
        <f t="shared" ref="N481:N482" si="1615">H481+K481</f>
        <v>9000</v>
      </c>
      <c r="O481" s="60">
        <f t="shared" ref="O481:O482" si="1616">I481+L481</f>
        <v>0</v>
      </c>
      <c r="P481" s="60">
        <f t="shared" ref="P481:P482" si="1617">J481+M481</f>
        <v>0</v>
      </c>
      <c r="Q481" s="60">
        <f>Q482</f>
        <v>5200</v>
      </c>
      <c r="R481" s="60">
        <f t="shared" ref="R481:S481" si="1618">R482</f>
        <v>0</v>
      </c>
      <c r="S481" s="60">
        <f t="shared" si="1618"/>
        <v>0</v>
      </c>
      <c r="T481" s="60">
        <f t="shared" si="1520"/>
        <v>14200</v>
      </c>
      <c r="U481" s="60">
        <f t="shared" si="1521"/>
        <v>0</v>
      </c>
      <c r="V481" s="60">
        <f t="shared" si="1522"/>
        <v>0</v>
      </c>
      <c r="W481" s="60">
        <f>W482</f>
        <v>0</v>
      </c>
      <c r="X481" s="60">
        <f t="shared" ref="X481:Y481" si="1619">X482</f>
        <v>0</v>
      </c>
      <c r="Y481" s="60">
        <f t="shared" si="1619"/>
        <v>0</v>
      </c>
      <c r="Z481" s="60">
        <f t="shared" si="1524"/>
        <v>14200</v>
      </c>
      <c r="AA481" s="60">
        <f t="shared" si="1525"/>
        <v>0</v>
      </c>
      <c r="AB481" s="60">
        <f t="shared" si="1526"/>
        <v>0</v>
      </c>
      <c r="AC481" s="60">
        <f>AC482</f>
        <v>0</v>
      </c>
      <c r="AD481" s="60">
        <f t="shared" ref="AD481:AE481" si="1620">AD482</f>
        <v>0</v>
      </c>
      <c r="AE481" s="60">
        <f t="shared" si="1620"/>
        <v>0</v>
      </c>
      <c r="AF481" s="60">
        <f t="shared" si="1528"/>
        <v>14200</v>
      </c>
      <c r="AG481" s="60">
        <f t="shared" si="1529"/>
        <v>0</v>
      </c>
      <c r="AH481" s="60">
        <f t="shared" si="1530"/>
        <v>0</v>
      </c>
      <c r="AI481" s="60">
        <f>AI482</f>
        <v>0</v>
      </c>
      <c r="AJ481" s="60">
        <f t="shared" ref="AJ481:AK481" si="1621">AJ482</f>
        <v>0</v>
      </c>
      <c r="AK481" s="60">
        <f t="shared" si="1621"/>
        <v>0</v>
      </c>
      <c r="AL481" s="60">
        <f t="shared" si="1532"/>
        <v>14200</v>
      </c>
      <c r="AM481" s="60">
        <f t="shared" si="1533"/>
        <v>0</v>
      </c>
      <c r="AN481" s="60">
        <f t="shared" si="1534"/>
        <v>0</v>
      </c>
      <c r="AO481" s="60">
        <f>AO482</f>
        <v>0</v>
      </c>
      <c r="AP481" s="60">
        <f t="shared" ref="AP481:AQ481" si="1622">AP482</f>
        <v>0</v>
      </c>
      <c r="AQ481" s="60">
        <f t="shared" si="1622"/>
        <v>0</v>
      </c>
      <c r="AR481" s="60">
        <f t="shared" si="1536"/>
        <v>14200</v>
      </c>
      <c r="AS481" s="60">
        <f t="shared" si="1537"/>
        <v>0</v>
      </c>
      <c r="AT481" s="60">
        <f t="shared" si="1538"/>
        <v>0</v>
      </c>
      <c r="AU481" s="60">
        <f>AU482</f>
        <v>0</v>
      </c>
      <c r="AV481" s="60">
        <f t="shared" ref="AV481:AW481" si="1623">AV482</f>
        <v>0</v>
      </c>
      <c r="AW481" s="60">
        <f t="shared" si="1623"/>
        <v>0</v>
      </c>
      <c r="AX481" s="60">
        <f t="shared" si="1540"/>
        <v>14200</v>
      </c>
      <c r="AY481" s="60">
        <f t="shared" si="1541"/>
        <v>0</v>
      </c>
      <c r="AZ481" s="60">
        <f t="shared" si="1542"/>
        <v>0</v>
      </c>
    </row>
    <row r="482" spans="1:52">
      <c r="A482" s="261"/>
      <c r="B482" s="71" t="s">
        <v>52</v>
      </c>
      <c r="C482" s="73" t="s">
        <v>199</v>
      </c>
      <c r="D482" s="73" t="s">
        <v>21</v>
      </c>
      <c r="E482" s="73" t="s">
        <v>100</v>
      </c>
      <c r="F482" s="35" t="s">
        <v>326</v>
      </c>
      <c r="G482" s="36" t="s">
        <v>50</v>
      </c>
      <c r="H482" s="60"/>
      <c r="I482" s="60"/>
      <c r="J482" s="60"/>
      <c r="K482" s="60">
        <v>9000</v>
      </c>
      <c r="L482" s="60"/>
      <c r="M482" s="60"/>
      <c r="N482" s="60">
        <f t="shared" si="1615"/>
        <v>9000</v>
      </c>
      <c r="O482" s="60">
        <f t="shared" si="1616"/>
        <v>0</v>
      </c>
      <c r="P482" s="60">
        <f t="shared" si="1617"/>
        <v>0</v>
      </c>
      <c r="Q482" s="60">
        <v>5200</v>
      </c>
      <c r="R482" s="60"/>
      <c r="S482" s="60"/>
      <c r="T482" s="60">
        <f t="shared" si="1520"/>
        <v>14200</v>
      </c>
      <c r="U482" s="60">
        <f t="shared" si="1521"/>
        <v>0</v>
      </c>
      <c r="V482" s="60">
        <f t="shared" si="1522"/>
        <v>0</v>
      </c>
      <c r="W482" s="60"/>
      <c r="X482" s="60"/>
      <c r="Y482" s="60"/>
      <c r="Z482" s="60">
        <f t="shared" si="1524"/>
        <v>14200</v>
      </c>
      <c r="AA482" s="60">
        <f t="shared" si="1525"/>
        <v>0</v>
      </c>
      <c r="AB482" s="60">
        <f t="shared" si="1526"/>
        <v>0</v>
      </c>
      <c r="AC482" s="60"/>
      <c r="AD482" s="60"/>
      <c r="AE482" s="60"/>
      <c r="AF482" s="60">
        <f t="shared" si="1528"/>
        <v>14200</v>
      </c>
      <c r="AG482" s="60">
        <f t="shared" si="1529"/>
        <v>0</v>
      </c>
      <c r="AH482" s="60">
        <f t="shared" si="1530"/>
        <v>0</v>
      </c>
      <c r="AI482" s="60"/>
      <c r="AJ482" s="60"/>
      <c r="AK482" s="60"/>
      <c r="AL482" s="60">
        <f t="shared" si="1532"/>
        <v>14200</v>
      </c>
      <c r="AM482" s="60">
        <f t="shared" si="1533"/>
        <v>0</v>
      </c>
      <c r="AN482" s="60">
        <f t="shared" si="1534"/>
        <v>0</v>
      </c>
      <c r="AO482" s="60"/>
      <c r="AP482" s="60"/>
      <c r="AQ482" s="60"/>
      <c r="AR482" s="60">
        <f t="shared" si="1536"/>
        <v>14200</v>
      </c>
      <c r="AS482" s="60">
        <f t="shared" si="1537"/>
        <v>0</v>
      </c>
      <c r="AT482" s="60">
        <f t="shared" si="1538"/>
        <v>0</v>
      </c>
      <c r="AU482" s="60"/>
      <c r="AV482" s="60"/>
      <c r="AW482" s="60"/>
      <c r="AX482" s="60">
        <f t="shared" si="1540"/>
        <v>14200</v>
      </c>
      <c r="AY482" s="60">
        <f t="shared" si="1541"/>
        <v>0</v>
      </c>
      <c r="AZ482" s="60">
        <f t="shared" si="1542"/>
        <v>0</v>
      </c>
    </row>
    <row r="483" spans="1:52" ht="26.4">
      <c r="A483" s="261"/>
      <c r="B483" s="123" t="s">
        <v>186</v>
      </c>
      <c r="C483" s="73" t="s">
        <v>199</v>
      </c>
      <c r="D483" s="73" t="s">
        <v>21</v>
      </c>
      <c r="E483" s="73" t="s">
        <v>100</v>
      </c>
      <c r="F483" s="35" t="s">
        <v>326</v>
      </c>
      <c r="G483" s="36" t="s">
        <v>32</v>
      </c>
      <c r="H483" s="60">
        <f>H484</f>
        <v>42000</v>
      </c>
      <c r="I483" s="60">
        <f t="shared" ref="I483:M483" si="1624">I484</f>
        <v>42000</v>
      </c>
      <c r="J483" s="60">
        <f t="shared" si="1624"/>
        <v>42000</v>
      </c>
      <c r="K483" s="60">
        <f t="shared" si="1624"/>
        <v>-9000</v>
      </c>
      <c r="L483" s="60">
        <f t="shared" si="1624"/>
        <v>0</v>
      </c>
      <c r="M483" s="60">
        <f t="shared" si="1624"/>
        <v>0</v>
      </c>
      <c r="N483" s="60">
        <f t="shared" si="1296"/>
        <v>33000</v>
      </c>
      <c r="O483" s="60">
        <f t="shared" si="1297"/>
        <v>42000</v>
      </c>
      <c r="P483" s="60">
        <f t="shared" si="1298"/>
        <v>42000</v>
      </c>
      <c r="Q483" s="60">
        <f t="shared" ref="Q483:S483" si="1625">Q484</f>
        <v>-5200</v>
      </c>
      <c r="R483" s="60">
        <f t="shared" si="1625"/>
        <v>0</v>
      </c>
      <c r="S483" s="60">
        <f t="shared" si="1625"/>
        <v>0</v>
      </c>
      <c r="T483" s="60">
        <f t="shared" si="1520"/>
        <v>27800</v>
      </c>
      <c r="U483" s="60">
        <f t="shared" si="1521"/>
        <v>42000</v>
      </c>
      <c r="V483" s="60">
        <f t="shared" si="1522"/>
        <v>42000</v>
      </c>
      <c r="W483" s="60">
        <f t="shared" ref="W483:Y483" si="1626">W484</f>
        <v>0</v>
      </c>
      <c r="X483" s="60">
        <f t="shared" si="1626"/>
        <v>0</v>
      </c>
      <c r="Y483" s="60">
        <f t="shared" si="1626"/>
        <v>0</v>
      </c>
      <c r="Z483" s="60">
        <f t="shared" si="1524"/>
        <v>27800</v>
      </c>
      <c r="AA483" s="60">
        <f t="shared" si="1525"/>
        <v>42000</v>
      </c>
      <c r="AB483" s="60">
        <f t="shared" si="1526"/>
        <v>42000</v>
      </c>
      <c r="AC483" s="60">
        <f t="shared" ref="AC483:AE483" si="1627">AC484</f>
        <v>0</v>
      </c>
      <c r="AD483" s="60">
        <f t="shared" si="1627"/>
        <v>0</v>
      </c>
      <c r="AE483" s="60">
        <f t="shared" si="1627"/>
        <v>0</v>
      </c>
      <c r="AF483" s="60">
        <f t="shared" si="1528"/>
        <v>27800</v>
      </c>
      <c r="AG483" s="60">
        <f t="shared" si="1529"/>
        <v>42000</v>
      </c>
      <c r="AH483" s="60">
        <f t="shared" si="1530"/>
        <v>42000</v>
      </c>
      <c r="AI483" s="60">
        <f t="shared" ref="AI483:AK483" si="1628">AI484</f>
        <v>0</v>
      </c>
      <c r="AJ483" s="60">
        <f t="shared" si="1628"/>
        <v>0</v>
      </c>
      <c r="AK483" s="60">
        <f t="shared" si="1628"/>
        <v>0</v>
      </c>
      <c r="AL483" s="60">
        <f t="shared" si="1532"/>
        <v>27800</v>
      </c>
      <c r="AM483" s="60">
        <f t="shared" si="1533"/>
        <v>42000</v>
      </c>
      <c r="AN483" s="60">
        <f t="shared" si="1534"/>
        <v>42000</v>
      </c>
      <c r="AO483" s="60">
        <f t="shared" ref="AO483:AQ483" si="1629">AO484</f>
        <v>0</v>
      </c>
      <c r="AP483" s="60">
        <f t="shared" si="1629"/>
        <v>0</v>
      </c>
      <c r="AQ483" s="60">
        <f t="shared" si="1629"/>
        <v>0</v>
      </c>
      <c r="AR483" s="60">
        <f t="shared" si="1536"/>
        <v>27800</v>
      </c>
      <c r="AS483" s="60">
        <f t="shared" si="1537"/>
        <v>42000</v>
      </c>
      <c r="AT483" s="60">
        <f t="shared" si="1538"/>
        <v>42000</v>
      </c>
      <c r="AU483" s="60">
        <f t="shared" ref="AU483:AW483" si="1630">AU484</f>
        <v>0</v>
      </c>
      <c r="AV483" s="60">
        <f t="shared" si="1630"/>
        <v>0</v>
      </c>
      <c r="AW483" s="60">
        <f t="shared" si="1630"/>
        <v>0</v>
      </c>
      <c r="AX483" s="60">
        <f t="shared" si="1540"/>
        <v>27800</v>
      </c>
      <c r="AY483" s="60">
        <f t="shared" si="1541"/>
        <v>42000</v>
      </c>
      <c r="AZ483" s="60">
        <f t="shared" si="1542"/>
        <v>42000</v>
      </c>
    </row>
    <row r="484" spans="1:52" ht="26.4">
      <c r="A484" s="261"/>
      <c r="B484" s="71" t="s">
        <v>34</v>
      </c>
      <c r="C484" s="73" t="s">
        <v>199</v>
      </c>
      <c r="D484" s="73" t="s">
        <v>21</v>
      </c>
      <c r="E484" s="73" t="s">
        <v>100</v>
      </c>
      <c r="F484" s="35" t="s">
        <v>326</v>
      </c>
      <c r="G484" s="36" t="s">
        <v>33</v>
      </c>
      <c r="H484" s="60">
        <v>42000</v>
      </c>
      <c r="I484" s="60">
        <v>42000</v>
      </c>
      <c r="J484" s="60">
        <v>42000</v>
      </c>
      <c r="K484" s="60">
        <v>-9000</v>
      </c>
      <c r="L484" s="60"/>
      <c r="M484" s="60"/>
      <c r="N484" s="60">
        <f t="shared" si="1296"/>
        <v>33000</v>
      </c>
      <c r="O484" s="60">
        <f t="shared" si="1297"/>
        <v>42000</v>
      </c>
      <c r="P484" s="60">
        <f t="shared" si="1298"/>
        <v>42000</v>
      </c>
      <c r="Q484" s="60">
        <v>-5200</v>
      </c>
      <c r="R484" s="60"/>
      <c r="S484" s="60"/>
      <c r="T484" s="60">
        <f t="shared" si="1520"/>
        <v>27800</v>
      </c>
      <c r="U484" s="60">
        <f t="shared" si="1521"/>
        <v>42000</v>
      </c>
      <c r="V484" s="60">
        <f t="shared" si="1522"/>
        <v>42000</v>
      </c>
      <c r="W484" s="60"/>
      <c r="X484" s="60"/>
      <c r="Y484" s="60"/>
      <c r="Z484" s="60">
        <f t="shared" si="1524"/>
        <v>27800</v>
      </c>
      <c r="AA484" s="60">
        <f t="shared" si="1525"/>
        <v>42000</v>
      </c>
      <c r="AB484" s="60">
        <f t="shared" si="1526"/>
        <v>42000</v>
      </c>
      <c r="AC484" s="60"/>
      <c r="AD484" s="60"/>
      <c r="AE484" s="60"/>
      <c r="AF484" s="60">
        <f t="shared" si="1528"/>
        <v>27800</v>
      </c>
      <c r="AG484" s="60">
        <f t="shared" si="1529"/>
        <v>42000</v>
      </c>
      <c r="AH484" s="60">
        <f t="shared" si="1530"/>
        <v>42000</v>
      </c>
      <c r="AI484" s="60"/>
      <c r="AJ484" s="60"/>
      <c r="AK484" s="60"/>
      <c r="AL484" s="60">
        <f t="shared" si="1532"/>
        <v>27800</v>
      </c>
      <c r="AM484" s="60">
        <f t="shared" si="1533"/>
        <v>42000</v>
      </c>
      <c r="AN484" s="60">
        <f t="shared" si="1534"/>
        <v>42000</v>
      </c>
      <c r="AO484" s="60"/>
      <c r="AP484" s="60"/>
      <c r="AQ484" s="60"/>
      <c r="AR484" s="60">
        <f t="shared" si="1536"/>
        <v>27800</v>
      </c>
      <c r="AS484" s="60">
        <f t="shared" si="1537"/>
        <v>42000</v>
      </c>
      <c r="AT484" s="60">
        <f t="shared" si="1538"/>
        <v>42000</v>
      </c>
      <c r="AU484" s="60"/>
      <c r="AV484" s="60"/>
      <c r="AW484" s="60"/>
      <c r="AX484" s="60">
        <f t="shared" si="1540"/>
        <v>27800</v>
      </c>
      <c r="AY484" s="60">
        <f t="shared" si="1541"/>
        <v>42000</v>
      </c>
      <c r="AZ484" s="60">
        <f t="shared" si="1542"/>
        <v>42000</v>
      </c>
    </row>
    <row r="485" spans="1:52" ht="26.4">
      <c r="A485" s="261"/>
      <c r="B485" s="71" t="s">
        <v>221</v>
      </c>
      <c r="C485" s="35" t="s">
        <v>199</v>
      </c>
      <c r="D485" s="35" t="s">
        <v>21</v>
      </c>
      <c r="E485" s="35" t="s">
        <v>100</v>
      </c>
      <c r="F485" s="118" t="s">
        <v>320</v>
      </c>
      <c r="G485" s="36"/>
      <c r="H485" s="60"/>
      <c r="I485" s="60"/>
      <c r="J485" s="60"/>
      <c r="K485" s="60">
        <f>K486</f>
        <v>100000</v>
      </c>
      <c r="L485" s="60">
        <f t="shared" ref="L485:M486" si="1631">L486</f>
        <v>0</v>
      </c>
      <c r="M485" s="60">
        <f t="shared" si="1631"/>
        <v>0</v>
      </c>
      <c r="N485" s="60">
        <f t="shared" ref="N485:N487" si="1632">H485+K485</f>
        <v>100000</v>
      </c>
      <c r="O485" s="60">
        <f t="shared" ref="O485:O487" si="1633">I485+L485</f>
        <v>0</v>
      </c>
      <c r="P485" s="60">
        <f t="shared" ref="P485:P487" si="1634">J485+M485</f>
        <v>0</v>
      </c>
      <c r="Q485" s="60">
        <f>Q486</f>
        <v>0</v>
      </c>
      <c r="R485" s="60">
        <f t="shared" ref="R485:S486" si="1635">R486</f>
        <v>0</v>
      </c>
      <c r="S485" s="60">
        <f t="shared" si="1635"/>
        <v>0</v>
      </c>
      <c r="T485" s="60">
        <f t="shared" si="1520"/>
        <v>100000</v>
      </c>
      <c r="U485" s="60">
        <f t="shared" si="1521"/>
        <v>0</v>
      </c>
      <c r="V485" s="60">
        <f t="shared" si="1522"/>
        <v>0</v>
      </c>
      <c r="W485" s="60">
        <f>W486</f>
        <v>0</v>
      </c>
      <c r="X485" s="60">
        <f t="shared" ref="X485:Y486" si="1636">X486</f>
        <v>0</v>
      </c>
      <c r="Y485" s="60">
        <f t="shared" si="1636"/>
        <v>0</v>
      </c>
      <c r="Z485" s="60">
        <f t="shared" si="1524"/>
        <v>100000</v>
      </c>
      <c r="AA485" s="60">
        <f t="shared" si="1525"/>
        <v>0</v>
      </c>
      <c r="AB485" s="60">
        <f t="shared" si="1526"/>
        <v>0</v>
      </c>
      <c r="AC485" s="60">
        <f>AC486</f>
        <v>0</v>
      </c>
      <c r="AD485" s="60">
        <f t="shared" ref="AD485:AE486" si="1637">AD486</f>
        <v>0</v>
      </c>
      <c r="AE485" s="60">
        <f t="shared" si="1637"/>
        <v>0</v>
      </c>
      <c r="AF485" s="60">
        <f t="shared" si="1528"/>
        <v>100000</v>
      </c>
      <c r="AG485" s="60">
        <f t="shared" si="1529"/>
        <v>0</v>
      </c>
      <c r="AH485" s="60">
        <f t="shared" si="1530"/>
        <v>0</v>
      </c>
      <c r="AI485" s="60">
        <f>AI486</f>
        <v>0</v>
      </c>
      <c r="AJ485" s="60">
        <f t="shared" ref="AJ485:AK486" si="1638">AJ486</f>
        <v>0</v>
      </c>
      <c r="AK485" s="60">
        <f t="shared" si="1638"/>
        <v>0</v>
      </c>
      <c r="AL485" s="60">
        <f t="shared" si="1532"/>
        <v>100000</v>
      </c>
      <c r="AM485" s="60">
        <f t="shared" si="1533"/>
        <v>0</v>
      </c>
      <c r="AN485" s="60">
        <f t="shared" si="1534"/>
        <v>0</v>
      </c>
      <c r="AO485" s="60">
        <f>AO486</f>
        <v>0</v>
      </c>
      <c r="AP485" s="60">
        <f t="shared" ref="AP485:AQ486" si="1639">AP486</f>
        <v>0</v>
      </c>
      <c r="AQ485" s="60">
        <f t="shared" si="1639"/>
        <v>0</v>
      </c>
      <c r="AR485" s="60">
        <f t="shared" si="1536"/>
        <v>100000</v>
      </c>
      <c r="AS485" s="60">
        <f t="shared" si="1537"/>
        <v>0</v>
      </c>
      <c r="AT485" s="60">
        <f t="shared" si="1538"/>
        <v>0</v>
      </c>
      <c r="AU485" s="60">
        <f>AU486</f>
        <v>0</v>
      </c>
      <c r="AV485" s="60">
        <f t="shared" ref="AV485:AW486" si="1640">AV486</f>
        <v>0</v>
      </c>
      <c r="AW485" s="60">
        <f t="shared" si="1640"/>
        <v>0</v>
      </c>
      <c r="AX485" s="60">
        <f t="shared" si="1540"/>
        <v>100000</v>
      </c>
      <c r="AY485" s="60">
        <f t="shared" si="1541"/>
        <v>0</v>
      </c>
      <c r="AZ485" s="60">
        <f t="shared" si="1542"/>
        <v>0</v>
      </c>
    </row>
    <row r="486" spans="1:52" ht="26.4">
      <c r="A486" s="261"/>
      <c r="B486" s="123" t="s">
        <v>186</v>
      </c>
      <c r="C486" s="35" t="s">
        <v>199</v>
      </c>
      <c r="D486" s="35" t="s">
        <v>21</v>
      </c>
      <c r="E486" s="35" t="s">
        <v>100</v>
      </c>
      <c r="F486" s="118" t="s">
        <v>320</v>
      </c>
      <c r="G486" s="36" t="s">
        <v>32</v>
      </c>
      <c r="H486" s="60"/>
      <c r="I486" s="60"/>
      <c r="J486" s="60"/>
      <c r="K486" s="60">
        <f>K487</f>
        <v>100000</v>
      </c>
      <c r="L486" s="60">
        <f t="shared" si="1631"/>
        <v>0</v>
      </c>
      <c r="M486" s="60">
        <f t="shared" si="1631"/>
        <v>0</v>
      </c>
      <c r="N486" s="60">
        <f t="shared" si="1632"/>
        <v>100000</v>
      </c>
      <c r="O486" s="60">
        <f t="shared" si="1633"/>
        <v>0</v>
      </c>
      <c r="P486" s="60">
        <f t="shared" si="1634"/>
        <v>0</v>
      </c>
      <c r="Q486" s="60">
        <f>Q487</f>
        <v>0</v>
      </c>
      <c r="R486" s="60">
        <f t="shared" si="1635"/>
        <v>0</v>
      </c>
      <c r="S486" s="60">
        <f t="shared" si="1635"/>
        <v>0</v>
      </c>
      <c r="T486" s="60">
        <f t="shared" si="1520"/>
        <v>100000</v>
      </c>
      <c r="U486" s="60">
        <f t="shared" si="1521"/>
        <v>0</v>
      </c>
      <c r="V486" s="60">
        <f t="shared" si="1522"/>
        <v>0</v>
      </c>
      <c r="W486" s="60">
        <f>W487</f>
        <v>0</v>
      </c>
      <c r="X486" s="60">
        <f t="shared" si="1636"/>
        <v>0</v>
      </c>
      <c r="Y486" s="60">
        <f t="shared" si="1636"/>
        <v>0</v>
      </c>
      <c r="Z486" s="60">
        <f t="shared" si="1524"/>
        <v>100000</v>
      </c>
      <c r="AA486" s="60">
        <f t="shared" si="1525"/>
        <v>0</v>
      </c>
      <c r="AB486" s="60">
        <f t="shared" si="1526"/>
        <v>0</v>
      </c>
      <c r="AC486" s="60">
        <f>AC487</f>
        <v>0</v>
      </c>
      <c r="AD486" s="60">
        <f t="shared" si="1637"/>
        <v>0</v>
      </c>
      <c r="AE486" s="60">
        <f t="shared" si="1637"/>
        <v>0</v>
      </c>
      <c r="AF486" s="60">
        <f t="shared" si="1528"/>
        <v>100000</v>
      </c>
      <c r="AG486" s="60">
        <f t="shared" si="1529"/>
        <v>0</v>
      </c>
      <c r="AH486" s="60">
        <f t="shared" si="1530"/>
        <v>0</v>
      </c>
      <c r="AI486" s="60">
        <f>AI487</f>
        <v>0</v>
      </c>
      <c r="AJ486" s="60">
        <f t="shared" si="1638"/>
        <v>0</v>
      </c>
      <c r="AK486" s="60">
        <f t="shared" si="1638"/>
        <v>0</v>
      </c>
      <c r="AL486" s="60">
        <f t="shared" si="1532"/>
        <v>100000</v>
      </c>
      <c r="AM486" s="60">
        <f t="shared" si="1533"/>
        <v>0</v>
      </c>
      <c r="AN486" s="60">
        <f t="shared" si="1534"/>
        <v>0</v>
      </c>
      <c r="AO486" s="60">
        <f>AO487</f>
        <v>0</v>
      </c>
      <c r="AP486" s="60">
        <f t="shared" si="1639"/>
        <v>0</v>
      </c>
      <c r="AQ486" s="60">
        <f t="shared" si="1639"/>
        <v>0</v>
      </c>
      <c r="AR486" s="60">
        <f t="shared" si="1536"/>
        <v>100000</v>
      </c>
      <c r="AS486" s="60">
        <f t="shared" si="1537"/>
        <v>0</v>
      </c>
      <c r="AT486" s="60">
        <f t="shared" si="1538"/>
        <v>0</v>
      </c>
      <c r="AU486" s="60">
        <f>AU487</f>
        <v>0</v>
      </c>
      <c r="AV486" s="60">
        <f t="shared" si="1640"/>
        <v>0</v>
      </c>
      <c r="AW486" s="60">
        <f t="shared" si="1640"/>
        <v>0</v>
      </c>
      <c r="AX486" s="60">
        <f t="shared" si="1540"/>
        <v>100000</v>
      </c>
      <c r="AY486" s="60">
        <f t="shared" si="1541"/>
        <v>0</v>
      </c>
      <c r="AZ486" s="60">
        <f t="shared" si="1542"/>
        <v>0</v>
      </c>
    </row>
    <row r="487" spans="1:52" ht="26.4">
      <c r="A487" s="261"/>
      <c r="B487" s="71" t="s">
        <v>34</v>
      </c>
      <c r="C487" s="35" t="s">
        <v>199</v>
      </c>
      <c r="D487" s="35" t="s">
        <v>21</v>
      </c>
      <c r="E487" s="35" t="s">
        <v>100</v>
      </c>
      <c r="F487" s="118" t="s">
        <v>320</v>
      </c>
      <c r="G487" s="36" t="s">
        <v>33</v>
      </c>
      <c r="H487" s="60"/>
      <c r="I487" s="60"/>
      <c r="J487" s="60"/>
      <c r="K487" s="60">
        <v>100000</v>
      </c>
      <c r="L487" s="60"/>
      <c r="M487" s="60"/>
      <c r="N487" s="60">
        <f t="shared" si="1632"/>
        <v>100000</v>
      </c>
      <c r="O487" s="60">
        <f t="shared" si="1633"/>
        <v>0</v>
      </c>
      <c r="P487" s="60">
        <f t="shared" si="1634"/>
        <v>0</v>
      </c>
      <c r="Q487" s="60"/>
      <c r="R487" s="60"/>
      <c r="S487" s="60"/>
      <c r="T487" s="60">
        <f t="shared" si="1520"/>
        <v>100000</v>
      </c>
      <c r="U487" s="60">
        <f t="shared" si="1521"/>
        <v>0</v>
      </c>
      <c r="V487" s="60">
        <f t="shared" si="1522"/>
        <v>0</v>
      </c>
      <c r="W487" s="60"/>
      <c r="X487" s="60"/>
      <c r="Y487" s="60"/>
      <c r="Z487" s="60">
        <f t="shared" si="1524"/>
        <v>100000</v>
      </c>
      <c r="AA487" s="60">
        <f t="shared" si="1525"/>
        <v>0</v>
      </c>
      <c r="AB487" s="60">
        <f t="shared" si="1526"/>
        <v>0</v>
      </c>
      <c r="AC487" s="60"/>
      <c r="AD487" s="60"/>
      <c r="AE487" s="60"/>
      <c r="AF487" s="60">
        <f t="shared" si="1528"/>
        <v>100000</v>
      </c>
      <c r="AG487" s="60">
        <f t="shared" si="1529"/>
        <v>0</v>
      </c>
      <c r="AH487" s="60">
        <f t="shared" si="1530"/>
        <v>0</v>
      </c>
      <c r="AI487" s="60"/>
      <c r="AJ487" s="60"/>
      <c r="AK487" s="60"/>
      <c r="AL487" s="60">
        <f t="shared" si="1532"/>
        <v>100000</v>
      </c>
      <c r="AM487" s="60">
        <f t="shared" si="1533"/>
        <v>0</v>
      </c>
      <c r="AN487" s="60">
        <f t="shared" si="1534"/>
        <v>0</v>
      </c>
      <c r="AO487" s="60"/>
      <c r="AP487" s="60"/>
      <c r="AQ487" s="60"/>
      <c r="AR487" s="60">
        <f t="shared" si="1536"/>
        <v>100000</v>
      </c>
      <c r="AS487" s="60">
        <f t="shared" si="1537"/>
        <v>0</v>
      </c>
      <c r="AT487" s="60">
        <f t="shared" si="1538"/>
        <v>0</v>
      </c>
      <c r="AU487" s="60"/>
      <c r="AV487" s="60"/>
      <c r="AW487" s="60"/>
      <c r="AX487" s="60">
        <f t="shared" si="1540"/>
        <v>100000</v>
      </c>
      <c r="AY487" s="60">
        <f t="shared" si="1541"/>
        <v>0</v>
      </c>
      <c r="AZ487" s="60">
        <f t="shared" si="1542"/>
        <v>0</v>
      </c>
    </row>
    <row r="488" spans="1:52" ht="26.4">
      <c r="A488" s="261"/>
      <c r="B488" s="71" t="s">
        <v>374</v>
      </c>
      <c r="C488" s="73" t="s">
        <v>199</v>
      </c>
      <c r="D488" s="73" t="s">
        <v>21</v>
      </c>
      <c r="E488" s="73" t="s">
        <v>100</v>
      </c>
      <c r="F488" s="140" t="s">
        <v>373</v>
      </c>
      <c r="G488" s="113"/>
      <c r="H488" s="60"/>
      <c r="I488" s="60"/>
      <c r="J488" s="60"/>
      <c r="K488" s="60">
        <f>K489</f>
        <v>1000000</v>
      </c>
      <c r="L488" s="60">
        <f t="shared" ref="L488:M489" si="1641">L489</f>
        <v>0</v>
      </c>
      <c r="M488" s="60">
        <f t="shared" si="1641"/>
        <v>0</v>
      </c>
      <c r="N488" s="60">
        <f t="shared" ref="N488:N490" si="1642">H488+K488</f>
        <v>1000000</v>
      </c>
      <c r="O488" s="60">
        <f t="shared" ref="O488:O490" si="1643">I488+L488</f>
        <v>0</v>
      </c>
      <c r="P488" s="60">
        <f t="shared" ref="P488:P490" si="1644">J488+M488</f>
        <v>0</v>
      </c>
      <c r="Q488" s="60">
        <f>Q489</f>
        <v>0</v>
      </c>
      <c r="R488" s="60">
        <f t="shared" ref="R488:S489" si="1645">R489</f>
        <v>0</v>
      </c>
      <c r="S488" s="60">
        <f t="shared" si="1645"/>
        <v>0</v>
      </c>
      <c r="T488" s="60">
        <f t="shared" si="1520"/>
        <v>1000000</v>
      </c>
      <c r="U488" s="60">
        <f t="shared" si="1521"/>
        <v>0</v>
      </c>
      <c r="V488" s="60">
        <f t="shared" si="1522"/>
        <v>0</v>
      </c>
      <c r="W488" s="60">
        <f>W489</f>
        <v>0</v>
      </c>
      <c r="X488" s="60">
        <f t="shared" ref="X488:Y489" si="1646">X489</f>
        <v>0</v>
      </c>
      <c r="Y488" s="60">
        <f t="shared" si="1646"/>
        <v>0</v>
      </c>
      <c r="Z488" s="60">
        <f t="shared" si="1524"/>
        <v>1000000</v>
      </c>
      <c r="AA488" s="60">
        <f t="shared" si="1525"/>
        <v>0</v>
      </c>
      <c r="AB488" s="60">
        <f t="shared" si="1526"/>
        <v>0</v>
      </c>
      <c r="AC488" s="60">
        <f>AC489</f>
        <v>-400000</v>
      </c>
      <c r="AD488" s="60">
        <f t="shared" ref="AD488:AE489" si="1647">AD489</f>
        <v>0</v>
      </c>
      <c r="AE488" s="60">
        <f t="shared" si="1647"/>
        <v>0</v>
      </c>
      <c r="AF488" s="60">
        <f t="shared" si="1528"/>
        <v>600000</v>
      </c>
      <c r="AG488" s="60">
        <f t="shared" si="1529"/>
        <v>0</v>
      </c>
      <c r="AH488" s="60">
        <f t="shared" si="1530"/>
        <v>0</v>
      </c>
      <c r="AI488" s="60">
        <f>AI489</f>
        <v>0</v>
      </c>
      <c r="AJ488" s="60">
        <f t="shared" ref="AJ488:AK489" si="1648">AJ489</f>
        <v>0</v>
      </c>
      <c r="AK488" s="60">
        <f t="shared" si="1648"/>
        <v>0</v>
      </c>
      <c r="AL488" s="60">
        <f t="shared" si="1532"/>
        <v>600000</v>
      </c>
      <c r="AM488" s="60">
        <f t="shared" si="1533"/>
        <v>0</v>
      </c>
      <c r="AN488" s="60">
        <f t="shared" si="1534"/>
        <v>0</v>
      </c>
      <c r="AO488" s="60">
        <f>AO489</f>
        <v>0</v>
      </c>
      <c r="AP488" s="60">
        <f t="shared" ref="AP488:AQ489" si="1649">AP489</f>
        <v>0</v>
      </c>
      <c r="AQ488" s="60">
        <f t="shared" si="1649"/>
        <v>0</v>
      </c>
      <c r="AR488" s="60">
        <f t="shared" si="1536"/>
        <v>600000</v>
      </c>
      <c r="AS488" s="60">
        <f t="shared" si="1537"/>
        <v>0</v>
      </c>
      <c r="AT488" s="60">
        <f t="shared" si="1538"/>
        <v>0</v>
      </c>
      <c r="AU488" s="60">
        <f>AU489</f>
        <v>0</v>
      </c>
      <c r="AV488" s="60">
        <f t="shared" ref="AV488:AW489" si="1650">AV489</f>
        <v>0</v>
      </c>
      <c r="AW488" s="60">
        <f t="shared" si="1650"/>
        <v>0</v>
      </c>
      <c r="AX488" s="60">
        <f t="shared" si="1540"/>
        <v>600000</v>
      </c>
      <c r="AY488" s="60">
        <f t="shared" si="1541"/>
        <v>0</v>
      </c>
      <c r="AZ488" s="60">
        <f t="shared" si="1542"/>
        <v>0</v>
      </c>
    </row>
    <row r="489" spans="1:52" ht="26.4">
      <c r="A489" s="261"/>
      <c r="B489" s="123" t="s">
        <v>186</v>
      </c>
      <c r="C489" s="73" t="s">
        <v>199</v>
      </c>
      <c r="D489" s="73" t="s">
        <v>21</v>
      </c>
      <c r="E489" s="73" t="s">
        <v>100</v>
      </c>
      <c r="F489" s="140" t="s">
        <v>373</v>
      </c>
      <c r="G489" s="113" t="s">
        <v>32</v>
      </c>
      <c r="H489" s="60"/>
      <c r="I489" s="60"/>
      <c r="J489" s="60"/>
      <c r="K489" s="60">
        <f>K490</f>
        <v>1000000</v>
      </c>
      <c r="L489" s="60">
        <f t="shared" si="1641"/>
        <v>0</v>
      </c>
      <c r="M489" s="60">
        <f t="shared" si="1641"/>
        <v>0</v>
      </c>
      <c r="N489" s="60">
        <f t="shared" si="1642"/>
        <v>1000000</v>
      </c>
      <c r="O489" s="60">
        <f t="shared" si="1643"/>
        <v>0</v>
      </c>
      <c r="P489" s="60">
        <f t="shared" si="1644"/>
        <v>0</v>
      </c>
      <c r="Q489" s="60">
        <f>Q490</f>
        <v>0</v>
      </c>
      <c r="R489" s="60">
        <f t="shared" si="1645"/>
        <v>0</v>
      </c>
      <c r="S489" s="60">
        <f t="shared" si="1645"/>
        <v>0</v>
      </c>
      <c r="T489" s="60">
        <f t="shared" si="1520"/>
        <v>1000000</v>
      </c>
      <c r="U489" s="60">
        <f t="shared" si="1521"/>
        <v>0</v>
      </c>
      <c r="V489" s="60">
        <f t="shared" si="1522"/>
        <v>0</v>
      </c>
      <c r="W489" s="60">
        <f>W490</f>
        <v>0</v>
      </c>
      <c r="X489" s="60">
        <f t="shared" si="1646"/>
        <v>0</v>
      </c>
      <c r="Y489" s="60">
        <f t="shared" si="1646"/>
        <v>0</v>
      </c>
      <c r="Z489" s="60">
        <f t="shared" si="1524"/>
        <v>1000000</v>
      </c>
      <c r="AA489" s="60">
        <f t="shared" si="1525"/>
        <v>0</v>
      </c>
      <c r="AB489" s="60">
        <f t="shared" si="1526"/>
        <v>0</v>
      </c>
      <c r="AC489" s="60">
        <f>AC490</f>
        <v>-400000</v>
      </c>
      <c r="AD489" s="60">
        <f t="shared" si="1647"/>
        <v>0</v>
      </c>
      <c r="AE489" s="60">
        <f t="shared" si="1647"/>
        <v>0</v>
      </c>
      <c r="AF489" s="60">
        <f t="shared" si="1528"/>
        <v>600000</v>
      </c>
      <c r="AG489" s="60">
        <f t="shared" si="1529"/>
        <v>0</v>
      </c>
      <c r="AH489" s="60">
        <f t="shared" si="1530"/>
        <v>0</v>
      </c>
      <c r="AI489" s="60">
        <f>AI490</f>
        <v>0</v>
      </c>
      <c r="AJ489" s="60">
        <f t="shared" si="1648"/>
        <v>0</v>
      </c>
      <c r="AK489" s="60">
        <f t="shared" si="1648"/>
        <v>0</v>
      </c>
      <c r="AL489" s="60">
        <f t="shared" si="1532"/>
        <v>600000</v>
      </c>
      <c r="AM489" s="60">
        <f t="shared" si="1533"/>
        <v>0</v>
      </c>
      <c r="AN489" s="60">
        <f t="shared" si="1534"/>
        <v>0</v>
      </c>
      <c r="AO489" s="60">
        <f>AO490</f>
        <v>0</v>
      </c>
      <c r="AP489" s="60">
        <f t="shared" si="1649"/>
        <v>0</v>
      </c>
      <c r="AQ489" s="60">
        <f t="shared" si="1649"/>
        <v>0</v>
      </c>
      <c r="AR489" s="60">
        <f t="shared" si="1536"/>
        <v>600000</v>
      </c>
      <c r="AS489" s="60">
        <f t="shared" si="1537"/>
        <v>0</v>
      </c>
      <c r="AT489" s="60">
        <f t="shared" si="1538"/>
        <v>0</v>
      </c>
      <c r="AU489" s="60">
        <f>AU490</f>
        <v>0</v>
      </c>
      <c r="AV489" s="60">
        <f t="shared" si="1650"/>
        <v>0</v>
      </c>
      <c r="AW489" s="60">
        <f t="shared" si="1650"/>
        <v>0</v>
      </c>
      <c r="AX489" s="60">
        <f t="shared" si="1540"/>
        <v>600000</v>
      </c>
      <c r="AY489" s="60">
        <f t="shared" si="1541"/>
        <v>0</v>
      </c>
      <c r="AZ489" s="60">
        <f t="shared" si="1542"/>
        <v>0</v>
      </c>
    </row>
    <row r="490" spans="1:52" ht="26.4">
      <c r="A490" s="261"/>
      <c r="B490" s="71" t="s">
        <v>34</v>
      </c>
      <c r="C490" s="73" t="s">
        <v>199</v>
      </c>
      <c r="D490" s="73" t="s">
        <v>21</v>
      </c>
      <c r="E490" s="73" t="s">
        <v>100</v>
      </c>
      <c r="F490" s="140" t="s">
        <v>373</v>
      </c>
      <c r="G490" s="113" t="s">
        <v>33</v>
      </c>
      <c r="H490" s="60"/>
      <c r="I490" s="60"/>
      <c r="J490" s="60"/>
      <c r="K490" s="60">
        <v>1000000</v>
      </c>
      <c r="L490" s="60"/>
      <c r="M490" s="60"/>
      <c r="N490" s="60">
        <f t="shared" si="1642"/>
        <v>1000000</v>
      </c>
      <c r="O490" s="60">
        <f t="shared" si="1643"/>
        <v>0</v>
      </c>
      <c r="P490" s="60">
        <f t="shared" si="1644"/>
        <v>0</v>
      </c>
      <c r="Q490" s="60"/>
      <c r="R490" s="60"/>
      <c r="S490" s="60"/>
      <c r="T490" s="60">
        <f t="shared" si="1520"/>
        <v>1000000</v>
      </c>
      <c r="U490" s="60">
        <f t="shared" si="1521"/>
        <v>0</v>
      </c>
      <c r="V490" s="60">
        <f t="shared" si="1522"/>
        <v>0</v>
      </c>
      <c r="W490" s="60"/>
      <c r="X490" s="60"/>
      <c r="Y490" s="60"/>
      <c r="Z490" s="60">
        <f t="shared" si="1524"/>
        <v>1000000</v>
      </c>
      <c r="AA490" s="60">
        <f t="shared" si="1525"/>
        <v>0</v>
      </c>
      <c r="AB490" s="60">
        <f t="shared" si="1526"/>
        <v>0</v>
      </c>
      <c r="AC490" s="68">
        <f>-312000-88000</f>
        <v>-400000</v>
      </c>
      <c r="AD490" s="60"/>
      <c r="AE490" s="60"/>
      <c r="AF490" s="60">
        <f t="shared" si="1528"/>
        <v>600000</v>
      </c>
      <c r="AG490" s="60">
        <f t="shared" si="1529"/>
        <v>0</v>
      </c>
      <c r="AH490" s="60">
        <f t="shared" si="1530"/>
        <v>0</v>
      </c>
      <c r="AI490" s="68"/>
      <c r="AJ490" s="60"/>
      <c r="AK490" s="60"/>
      <c r="AL490" s="60">
        <f t="shared" si="1532"/>
        <v>600000</v>
      </c>
      <c r="AM490" s="60">
        <f t="shared" si="1533"/>
        <v>0</v>
      </c>
      <c r="AN490" s="60">
        <f t="shared" si="1534"/>
        <v>0</v>
      </c>
      <c r="AO490" s="68"/>
      <c r="AP490" s="60"/>
      <c r="AQ490" s="60"/>
      <c r="AR490" s="60">
        <f t="shared" si="1536"/>
        <v>600000</v>
      </c>
      <c r="AS490" s="60">
        <f t="shared" si="1537"/>
        <v>0</v>
      </c>
      <c r="AT490" s="60">
        <f t="shared" si="1538"/>
        <v>0</v>
      </c>
      <c r="AU490" s="68"/>
      <c r="AV490" s="60"/>
      <c r="AW490" s="60"/>
      <c r="AX490" s="60">
        <f t="shared" si="1540"/>
        <v>600000</v>
      </c>
      <c r="AY490" s="60">
        <f t="shared" si="1541"/>
        <v>0</v>
      </c>
      <c r="AZ490" s="60">
        <f t="shared" si="1542"/>
        <v>0</v>
      </c>
    </row>
    <row r="491" spans="1:52">
      <c r="A491" s="261"/>
      <c r="B491" s="71" t="s">
        <v>453</v>
      </c>
      <c r="C491" s="73" t="s">
        <v>199</v>
      </c>
      <c r="D491" s="73" t="s">
        <v>21</v>
      </c>
      <c r="E491" s="73" t="s">
        <v>100</v>
      </c>
      <c r="F491" s="140" t="s">
        <v>454</v>
      </c>
      <c r="G491" s="113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8">
        <f>AC492</f>
        <v>400000</v>
      </c>
      <c r="AD491" s="68">
        <f t="shared" ref="AD491:AE492" si="1651">AD492</f>
        <v>0</v>
      </c>
      <c r="AE491" s="68">
        <f t="shared" si="1651"/>
        <v>0</v>
      </c>
      <c r="AF491" s="60">
        <f t="shared" ref="AF491:AF493" si="1652">Z491+AC491</f>
        <v>400000</v>
      </c>
      <c r="AG491" s="60">
        <f t="shared" ref="AG491:AG493" si="1653">AA491+AD491</f>
        <v>0</v>
      </c>
      <c r="AH491" s="60">
        <f t="shared" ref="AH491:AH493" si="1654">AB491+AE491</f>
        <v>0</v>
      </c>
      <c r="AI491" s="68">
        <f>AI492</f>
        <v>0</v>
      </c>
      <c r="AJ491" s="68">
        <f t="shared" ref="AJ491:AK492" si="1655">AJ492</f>
        <v>0</v>
      </c>
      <c r="AK491" s="68">
        <f t="shared" si="1655"/>
        <v>0</v>
      </c>
      <c r="AL491" s="60">
        <f t="shared" si="1532"/>
        <v>400000</v>
      </c>
      <c r="AM491" s="60">
        <f t="shared" si="1533"/>
        <v>0</v>
      </c>
      <c r="AN491" s="60">
        <f t="shared" si="1534"/>
        <v>0</v>
      </c>
      <c r="AO491" s="68">
        <f>AO492</f>
        <v>0</v>
      </c>
      <c r="AP491" s="68">
        <f t="shared" ref="AP491:AQ492" si="1656">AP492</f>
        <v>0</v>
      </c>
      <c r="AQ491" s="68">
        <f t="shared" si="1656"/>
        <v>0</v>
      </c>
      <c r="AR491" s="60">
        <f t="shared" si="1536"/>
        <v>400000</v>
      </c>
      <c r="AS491" s="60">
        <f t="shared" si="1537"/>
        <v>0</v>
      </c>
      <c r="AT491" s="60">
        <f t="shared" si="1538"/>
        <v>0</v>
      </c>
      <c r="AU491" s="68">
        <f>AU492</f>
        <v>0</v>
      </c>
      <c r="AV491" s="68">
        <f t="shared" ref="AV491:AW492" si="1657">AV492</f>
        <v>0</v>
      </c>
      <c r="AW491" s="68">
        <f t="shared" si="1657"/>
        <v>0</v>
      </c>
      <c r="AX491" s="60">
        <f t="shared" si="1540"/>
        <v>400000</v>
      </c>
      <c r="AY491" s="60">
        <f t="shared" si="1541"/>
        <v>0</v>
      </c>
      <c r="AZ491" s="60">
        <f t="shared" si="1542"/>
        <v>0</v>
      </c>
    </row>
    <row r="492" spans="1:52" ht="26.4">
      <c r="A492" s="261"/>
      <c r="B492" s="241" t="s">
        <v>186</v>
      </c>
      <c r="C492" s="73" t="s">
        <v>199</v>
      </c>
      <c r="D492" s="73" t="s">
        <v>21</v>
      </c>
      <c r="E492" s="73" t="s">
        <v>100</v>
      </c>
      <c r="F492" s="140" t="s">
        <v>454</v>
      </c>
      <c r="G492" s="113" t="s">
        <v>32</v>
      </c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8">
        <f>AC493</f>
        <v>400000</v>
      </c>
      <c r="AD492" s="68">
        <f t="shared" si="1651"/>
        <v>0</v>
      </c>
      <c r="AE492" s="68">
        <f t="shared" si="1651"/>
        <v>0</v>
      </c>
      <c r="AF492" s="60">
        <f t="shared" si="1652"/>
        <v>400000</v>
      </c>
      <c r="AG492" s="60">
        <f t="shared" si="1653"/>
        <v>0</v>
      </c>
      <c r="AH492" s="60">
        <f t="shared" si="1654"/>
        <v>0</v>
      </c>
      <c r="AI492" s="68">
        <f>AI493</f>
        <v>0</v>
      </c>
      <c r="AJ492" s="68">
        <f t="shared" si="1655"/>
        <v>0</v>
      </c>
      <c r="AK492" s="68">
        <f t="shared" si="1655"/>
        <v>0</v>
      </c>
      <c r="AL492" s="60">
        <f t="shared" si="1532"/>
        <v>400000</v>
      </c>
      <c r="AM492" s="60">
        <f t="shared" si="1533"/>
        <v>0</v>
      </c>
      <c r="AN492" s="60">
        <f t="shared" si="1534"/>
        <v>0</v>
      </c>
      <c r="AO492" s="68">
        <f>AO493</f>
        <v>0</v>
      </c>
      <c r="AP492" s="68">
        <f t="shared" si="1656"/>
        <v>0</v>
      </c>
      <c r="AQ492" s="68">
        <f t="shared" si="1656"/>
        <v>0</v>
      </c>
      <c r="AR492" s="60">
        <f t="shared" si="1536"/>
        <v>400000</v>
      </c>
      <c r="AS492" s="60">
        <f t="shared" si="1537"/>
        <v>0</v>
      </c>
      <c r="AT492" s="60">
        <f t="shared" si="1538"/>
        <v>0</v>
      </c>
      <c r="AU492" s="68">
        <f>AU493</f>
        <v>0</v>
      </c>
      <c r="AV492" s="68">
        <f t="shared" si="1657"/>
        <v>0</v>
      </c>
      <c r="AW492" s="68">
        <f t="shared" si="1657"/>
        <v>0</v>
      </c>
      <c r="AX492" s="60">
        <f t="shared" si="1540"/>
        <v>400000</v>
      </c>
      <c r="AY492" s="60">
        <f t="shared" si="1541"/>
        <v>0</v>
      </c>
      <c r="AZ492" s="60">
        <f t="shared" si="1542"/>
        <v>0</v>
      </c>
    </row>
    <row r="493" spans="1:52" ht="26.4">
      <c r="A493" s="282"/>
      <c r="B493" s="71" t="s">
        <v>34</v>
      </c>
      <c r="C493" s="73" t="s">
        <v>199</v>
      </c>
      <c r="D493" s="73" t="s">
        <v>21</v>
      </c>
      <c r="E493" s="73" t="s">
        <v>100</v>
      </c>
      <c r="F493" s="140" t="s">
        <v>454</v>
      </c>
      <c r="G493" s="113" t="s">
        <v>33</v>
      </c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8">
        <v>400000</v>
      </c>
      <c r="AD493" s="60"/>
      <c r="AE493" s="60"/>
      <c r="AF493" s="60">
        <f t="shared" si="1652"/>
        <v>400000</v>
      </c>
      <c r="AG493" s="60">
        <f t="shared" si="1653"/>
        <v>0</v>
      </c>
      <c r="AH493" s="60">
        <f t="shared" si="1654"/>
        <v>0</v>
      </c>
      <c r="AI493" s="68"/>
      <c r="AJ493" s="60"/>
      <c r="AK493" s="60"/>
      <c r="AL493" s="60">
        <f t="shared" si="1532"/>
        <v>400000</v>
      </c>
      <c r="AM493" s="60">
        <f t="shared" si="1533"/>
        <v>0</v>
      </c>
      <c r="AN493" s="60">
        <f t="shared" si="1534"/>
        <v>0</v>
      </c>
      <c r="AO493" s="68"/>
      <c r="AP493" s="60"/>
      <c r="AQ493" s="60"/>
      <c r="AR493" s="60">
        <f t="shared" si="1536"/>
        <v>400000</v>
      </c>
      <c r="AS493" s="60">
        <f t="shared" si="1537"/>
        <v>0</v>
      </c>
      <c r="AT493" s="60">
        <f t="shared" si="1538"/>
        <v>0</v>
      </c>
      <c r="AU493" s="68"/>
      <c r="AV493" s="60"/>
      <c r="AW493" s="60"/>
      <c r="AX493" s="60">
        <f t="shared" si="1540"/>
        <v>400000</v>
      </c>
      <c r="AY493" s="60">
        <f t="shared" si="1541"/>
        <v>0</v>
      </c>
      <c r="AZ493" s="60">
        <f t="shared" si="1542"/>
        <v>0</v>
      </c>
    </row>
    <row r="494" spans="1:52">
      <c r="A494" s="228"/>
      <c r="B494" s="4"/>
      <c r="C494" s="4"/>
      <c r="D494" s="4"/>
      <c r="E494" s="4"/>
      <c r="F494" s="5"/>
      <c r="G494" s="1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7"/>
      <c r="Y494" s="57"/>
      <c r="Z494" s="57"/>
      <c r="AA494" s="57"/>
      <c r="AB494" s="57"/>
      <c r="AC494" s="57"/>
      <c r="AD494" s="57"/>
      <c r="AE494" s="57"/>
      <c r="AF494" s="57"/>
      <c r="AG494" s="57"/>
      <c r="AH494" s="57"/>
      <c r="AI494" s="57"/>
      <c r="AJ494" s="57"/>
      <c r="AK494" s="57"/>
      <c r="AL494" s="57"/>
      <c r="AM494" s="57"/>
      <c r="AN494" s="57"/>
      <c r="AO494" s="57"/>
      <c r="AP494" s="57"/>
      <c r="AQ494" s="57"/>
      <c r="AR494" s="57"/>
      <c r="AS494" s="57"/>
      <c r="AT494" s="57"/>
      <c r="AU494" s="57"/>
      <c r="AV494" s="57"/>
      <c r="AW494" s="57"/>
      <c r="AX494" s="57"/>
      <c r="AY494" s="57"/>
      <c r="AZ494" s="57"/>
    </row>
    <row r="495" spans="1:52" ht="41.4">
      <c r="A495" s="177" t="s">
        <v>8</v>
      </c>
      <c r="B495" s="96" t="s">
        <v>295</v>
      </c>
      <c r="C495" s="7" t="s">
        <v>8</v>
      </c>
      <c r="D495" s="7" t="s">
        <v>21</v>
      </c>
      <c r="E495" s="7" t="s">
        <v>100</v>
      </c>
      <c r="F495" s="7" t="s">
        <v>101</v>
      </c>
      <c r="G495" s="18"/>
      <c r="H495" s="58">
        <f>+H496</f>
        <v>2138100.08</v>
      </c>
      <c r="I495" s="58">
        <f t="shared" ref="I495:M495" si="1658">+I496</f>
        <v>1987664.09</v>
      </c>
      <c r="J495" s="58">
        <f t="shared" si="1658"/>
        <v>1987664.09</v>
      </c>
      <c r="K495" s="58">
        <f t="shared" si="1658"/>
        <v>0</v>
      </c>
      <c r="L495" s="58">
        <f t="shared" si="1658"/>
        <v>0</v>
      </c>
      <c r="M495" s="58">
        <f t="shared" si="1658"/>
        <v>0</v>
      </c>
      <c r="N495" s="58">
        <f t="shared" ref="N495:N593" si="1659">H495+K495</f>
        <v>2138100.08</v>
      </c>
      <c r="O495" s="58">
        <f t="shared" ref="O495:O593" si="1660">I495+L495</f>
        <v>1987664.09</v>
      </c>
      <c r="P495" s="58">
        <f t="shared" ref="P495:P593" si="1661">J495+M495</f>
        <v>1987664.09</v>
      </c>
      <c r="Q495" s="58">
        <f t="shared" ref="Q495:S495" si="1662">+Q496</f>
        <v>0</v>
      </c>
      <c r="R495" s="58">
        <f t="shared" si="1662"/>
        <v>0</v>
      </c>
      <c r="S495" s="58">
        <f t="shared" si="1662"/>
        <v>0</v>
      </c>
      <c r="T495" s="58">
        <f t="shared" ref="T495:T498" si="1663">N495+Q495</f>
        <v>2138100.08</v>
      </c>
      <c r="U495" s="58">
        <f t="shared" ref="U495:U498" si="1664">O495+R495</f>
        <v>1987664.09</v>
      </c>
      <c r="V495" s="58">
        <f t="shared" ref="V495:V498" si="1665">P495+S495</f>
        <v>1987664.09</v>
      </c>
      <c r="W495" s="58">
        <f t="shared" ref="W495:Y495" si="1666">+W496</f>
        <v>0</v>
      </c>
      <c r="X495" s="58">
        <f t="shared" si="1666"/>
        <v>0</v>
      </c>
      <c r="Y495" s="58">
        <f t="shared" si="1666"/>
        <v>0</v>
      </c>
      <c r="Z495" s="58">
        <f t="shared" ref="Z495:Z498" si="1667">T495+W495</f>
        <v>2138100.08</v>
      </c>
      <c r="AA495" s="58">
        <f t="shared" ref="AA495:AA498" si="1668">U495+X495</f>
        <v>1987664.09</v>
      </c>
      <c r="AB495" s="58">
        <f t="shared" ref="AB495:AB498" si="1669">V495+Y495</f>
        <v>1987664.09</v>
      </c>
      <c r="AC495" s="58">
        <f t="shared" ref="AC495:AE495" si="1670">+AC496</f>
        <v>0</v>
      </c>
      <c r="AD495" s="58">
        <f t="shared" si="1670"/>
        <v>0</v>
      </c>
      <c r="AE495" s="58">
        <f t="shared" si="1670"/>
        <v>0</v>
      </c>
      <c r="AF495" s="58">
        <f t="shared" ref="AF495:AF498" si="1671">Z495+AC495</f>
        <v>2138100.08</v>
      </c>
      <c r="AG495" s="58">
        <f t="shared" ref="AG495:AG498" si="1672">AA495+AD495</f>
        <v>1987664.09</v>
      </c>
      <c r="AH495" s="58">
        <f t="shared" ref="AH495:AH498" si="1673">AB495+AE495</f>
        <v>1987664.09</v>
      </c>
      <c r="AI495" s="58">
        <f t="shared" ref="AI495:AK495" si="1674">+AI496</f>
        <v>0</v>
      </c>
      <c r="AJ495" s="58">
        <f t="shared" si="1674"/>
        <v>0</v>
      </c>
      <c r="AK495" s="58">
        <f t="shared" si="1674"/>
        <v>0</v>
      </c>
      <c r="AL495" s="58">
        <f t="shared" ref="AL495:AL498" si="1675">AF495+AI495</f>
        <v>2138100.08</v>
      </c>
      <c r="AM495" s="58">
        <f t="shared" ref="AM495:AM498" si="1676">AG495+AJ495</f>
        <v>1987664.09</v>
      </c>
      <c r="AN495" s="58">
        <f t="shared" ref="AN495:AN498" si="1677">AH495+AK495</f>
        <v>1987664.09</v>
      </c>
      <c r="AO495" s="58">
        <f t="shared" ref="AO495:AQ495" si="1678">+AO496</f>
        <v>0</v>
      </c>
      <c r="AP495" s="58">
        <f t="shared" si="1678"/>
        <v>0</v>
      </c>
      <c r="AQ495" s="58">
        <f t="shared" si="1678"/>
        <v>0</v>
      </c>
      <c r="AR495" s="58">
        <f t="shared" ref="AR495:AR498" si="1679">AL495+AO495</f>
        <v>2138100.08</v>
      </c>
      <c r="AS495" s="58">
        <f t="shared" ref="AS495:AS498" si="1680">AM495+AP495</f>
        <v>1987664.09</v>
      </c>
      <c r="AT495" s="58">
        <f t="shared" ref="AT495:AT498" si="1681">AN495+AQ495</f>
        <v>1987664.09</v>
      </c>
      <c r="AU495" s="58">
        <f t="shared" ref="AU495:AW495" si="1682">+AU496</f>
        <v>0</v>
      </c>
      <c r="AV495" s="58">
        <f t="shared" si="1682"/>
        <v>0</v>
      </c>
      <c r="AW495" s="58">
        <f t="shared" si="1682"/>
        <v>0</v>
      </c>
      <c r="AX495" s="58">
        <f t="shared" ref="AX495:AX498" si="1683">AR495+AU495</f>
        <v>2138100.08</v>
      </c>
      <c r="AY495" s="58">
        <f t="shared" ref="AY495:AY498" si="1684">AS495+AV495</f>
        <v>1987664.09</v>
      </c>
      <c r="AZ495" s="58">
        <f t="shared" ref="AZ495:AZ498" si="1685">AT495+AW495</f>
        <v>1987664.09</v>
      </c>
    </row>
    <row r="496" spans="1:52" ht="16.5" customHeight="1">
      <c r="A496" s="281"/>
      <c r="B496" s="82" t="s">
        <v>44</v>
      </c>
      <c r="C496" s="5" t="s">
        <v>8</v>
      </c>
      <c r="D496" s="5" t="s">
        <v>21</v>
      </c>
      <c r="E496" s="5" t="s">
        <v>100</v>
      </c>
      <c r="F496" s="54" t="s">
        <v>148</v>
      </c>
      <c r="G496" s="17"/>
      <c r="H496" s="57">
        <f>H497</f>
        <v>2138100.08</v>
      </c>
      <c r="I496" s="57">
        <f t="shared" ref="I496:M496" si="1686">I497</f>
        <v>1987664.09</v>
      </c>
      <c r="J496" s="57">
        <f t="shared" si="1686"/>
        <v>1987664.09</v>
      </c>
      <c r="K496" s="57">
        <f t="shared" si="1686"/>
        <v>0</v>
      </c>
      <c r="L496" s="57">
        <f t="shared" si="1686"/>
        <v>0</v>
      </c>
      <c r="M496" s="57">
        <f t="shared" si="1686"/>
        <v>0</v>
      </c>
      <c r="N496" s="57">
        <f t="shared" si="1659"/>
        <v>2138100.08</v>
      </c>
      <c r="O496" s="57">
        <f t="shared" si="1660"/>
        <v>1987664.09</v>
      </c>
      <c r="P496" s="57">
        <f t="shared" si="1661"/>
        <v>1987664.09</v>
      </c>
      <c r="Q496" s="57">
        <f t="shared" ref="Q496:S497" si="1687">Q497</f>
        <v>0</v>
      </c>
      <c r="R496" s="57">
        <f t="shared" si="1687"/>
        <v>0</v>
      </c>
      <c r="S496" s="57">
        <f t="shared" si="1687"/>
        <v>0</v>
      </c>
      <c r="T496" s="57">
        <f t="shared" si="1663"/>
        <v>2138100.08</v>
      </c>
      <c r="U496" s="57">
        <f t="shared" si="1664"/>
        <v>1987664.09</v>
      </c>
      <c r="V496" s="57">
        <f t="shared" si="1665"/>
        <v>1987664.09</v>
      </c>
      <c r="W496" s="57">
        <f t="shared" ref="W496:Y497" si="1688">W497</f>
        <v>0</v>
      </c>
      <c r="X496" s="57">
        <f t="shared" si="1688"/>
        <v>0</v>
      </c>
      <c r="Y496" s="57">
        <f t="shared" si="1688"/>
        <v>0</v>
      </c>
      <c r="Z496" s="57">
        <f t="shared" si="1667"/>
        <v>2138100.08</v>
      </c>
      <c r="AA496" s="57">
        <f t="shared" si="1668"/>
        <v>1987664.09</v>
      </c>
      <c r="AB496" s="57">
        <f t="shared" si="1669"/>
        <v>1987664.09</v>
      </c>
      <c r="AC496" s="57">
        <f t="shared" ref="AC496:AE497" si="1689">AC497</f>
        <v>0</v>
      </c>
      <c r="AD496" s="57">
        <f t="shared" si="1689"/>
        <v>0</v>
      </c>
      <c r="AE496" s="57">
        <f t="shared" si="1689"/>
        <v>0</v>
      </c>
      <c r="AF496" s="57">
        <f t="shared" si="1671"/>
        <v>2138100.08</v>
      </c>
      <c r="AG496" s="57">
        <f t="shared" si="1672"/>
        <v>1987664.09</v>
      </c>
      <c r="AH496" s="57">
        <f t="shared" si="1673"/>
        <v>1987664.09</v>
      </c>
      <c r="AI496" s="57">
        <f t="shared" ref="AI496:AK497" si="1690">AI497</f>
        <v>0</v>
      </c>
      <c r="AJ496" s="57">
        <f t="shared" si="1690"/>
        <v>0</v>
      </c>
      <c r="AK496" s="57">
        <f t="shared" si="1690"/>
        <v>0</v>
      </c>
      <c r="AL496" s="57">
        <f t="shared" si="1675"/>
        <v>2138100.08</v>
      </c>
      <c r="AM496" s="57">
        <f t="shared" si="1676"/>
        <v>1987664.09</v>
      </c>
      <c r="AN496" s="57">
        <f t="shared" si="1677"/>
        <v>1987664.09</v>
      </c>
      <c r="AO496" s="57">
        <f t="shared" ref="AO496:AQ497" si="1691">AO497</f>
        <v>0</v>
      </c>
      <c r="AP496" s="57">
        <f t="shared" si="1691"/>
        <v>0</v>
      </c>
      <c r="AQ496" s="57">
        <f t="shared" si="1691"/>
        <v>0</v>
      </c>
      <c r="AR496" s="57">
        <f t="shared" si="1679"/>
        <v>2138100.08</v>
      </c>
      <c r="AS496" s="57">
        <f t="shared" si="1680"/>
        <v>1987664.09</v>
      </c>
      <c r="AT496" s="57">
        <f t="shared" si="1681"/>
        <v>1987664.09</v>
      </c>
      <c r="AU496" s="57">
        <f t="shared" ref="AU496:AW497" si="1692">AU497</f>
        <v>0</v>
      </c>
      <c r="AV496" s="57">
        <f t="shared" si="1692"/>
        <v>0</v>
      </c>
      <c r="AW496" s="57">
        <f t="shared" si="1692"/>
        <v>0</v>
      </c>
      <c r="AX496" s="57">
        <f t="shared" si="1683"/>
        <v>2138100.08</v>
      </c>
      <c r="AY496" s="57">
        <f t="shared" si="1684"/>
        <v>1987664.09</v>
      </c>
      <c r="AZ496" s="57">
        <f t="shared" si="1685"/>
        <v>1987664.09</v>
      </c>
    </row>
    <row r="497" spans="1:52" ht="26.4">
      <c r="A497" s="261"/>
      <c r="B497" s="82" t="s">
        <v>186</v>
      </c>
      <c r="C497" s="5" t="s">
        <v>8</v>
      </c>
      <c r="D497" s="5" t="s">
        <v>21</v>
      </c>
      <c r="E497" s="5" t="s">
        <v>100</v>
      </c>
      <c r="F497" s="54" t="s">
        <v>148</v>
      </c>
      <c r="G497" s="36" t="s">
        <v>32</v>
      </c>
      <c r="H497" s="57">
        <f t="shared" ref="H497:M497" si="1693">H498</f>
        <v>2138100.08</v>
      </c>
      <c r="I497" s="57">
        <f t="shared" si="1693"/>
        <v>1987664.09</v>
      </c>
      <c r="J497" s="57">
        <f t="shared" si="1693"/>
        <v>1987664.09</v>
      </c>
      <c r="K497" s="57">
        <f t="shared" si="1693"/>
        <v>0</v>
      </c>
      <c r="L497" s="57">
        <f t="shared" si="1693"/>
        <v>0</v>
      </c>
      <c r="M497" s="57">
        <f t="shared" si="1693"/>
        <v>0</v>
      </c>
      <c r="N497" s="57">
        <f t="shared" si="1659"/>
        <v>2138100.08</v>
      </c>
      <c r="O497" s="57">
        <f t="shared" si="1660"/>
        <v>1987664.09</v>
      </c>
      <c r="P497" s="57">
        <f t="shared" si="1661"/>
        <v>1987664.09</v>
      </c>
      <c r="Q497" s="57">
        <f t="shared" si="1687"/>
        <v>0</v>
      </c>
      <c r="R497" s="57">
        <f t="shared" si="1687"/>
        <v>0</v>
      </c>
      <c r="S497" s="57">
        <f t="shared" si="1687"/>
        <v>0</v>
      </c>
      <c r="T497" s="57">
        <f t="shared" si="1663"/>
        <v>2138100.08</v>
      </c>
      <c r="U497" s="57">
        <f t="shared" si="1664"/>
        <v>1987664.09</v>
      </c>
      <c r="V497" s="57">
        <f t="shared" si="1665"/>
        <v>1987664.09</v>
      </c>
      <c r="W497" s="57">
        <f t="shared" si="1688"/>
        <v>0</v>
      </c>
      <c r="X497" s="57">
        <f t="shared" si="1688"/>
        <v>0</v>
      </c>
      <c r="Y497" s="57">
        <f t="shared" si="1688"/>
        <v>0</v>
      </c>
      <c r="Z497" s="57">
        <f t="shared" si="1667"/>
        <v>2138100.08</v>
      </c>
      <c r="AA497" s="57">
        <f t="shared" si="1668"/>
        <v>1987664.09</v>
      </c>
      <c r="AB497" s="57">
        <f t="shared" si="1669"/>
        <v>1987664.09</v>
      </c>
      <c r="AC497" s="57">
        <f t="shared" si="1689"/>
        <v>0</v>
      </c>
      <c r="AD497" s="57">
        <f t="shared" si="1689"/>
        <v>0</v>
      </c>
      <c r="AE497" s="57">
        <f t="shared" si="1689"/>
        <v>0</v>
      </c>
      <c r="AF497" s="57">
        <f t="shared" si="1671"/>
        <v>2138100.08</v>
      </c>
      <c r="AG497" s="57">
        <f t="shared" si="1672"/>
        <v>1987664.09</v>
      </c>
      <c r="AH497" s="57">
        <f t="shared" si="1673"/>
        <v>1987664.09</v>
      </c>
      <c r="AI497" s="57">
        <f t="shared" si="1690"/>
        <v>0</v>
      </c>
      <c r="AJ497" s="57">
        <f t="shared" si="1690"/>
        <v>0</v>
      </c>
      <c r="AK497" s="57">
        <f t="shared" si="1690"/>
        <v>0</v>
      </c>
      <c r="AL497" s="57">
        <f t="shared" si="1675"/>
        <v>2138100.08</v>
      </c>
      <c r="AM497" s="57">
        <f t="shared" si="1676"/>
        <v>1987664.09</v>
      </c>
      <c r="AN497" s="57">
        <f t="shared" si="1677"/>
        <v>1987664.09</v>
      </c>
      <c r="AO497" s="57">
        <f t="shared" si="1691"/>
        <v>0</v>
      </c>
      <c r="AP497" s="57">
        <f t="shared" si="1691"/>
        <v>0</v>
      </c>
      <c r="AQ497" s="57">
        <f t="shared" si="1691"/>
        <v>0</v>
      </c>
      <c r="AR497" s="57">
        <f t="shared" si="1679"/>
        <v>2138100.08</v>
      </c>
      <c r="AS497" s="57">
        <f t="shared" si="1680"/>
        <v>1987664.09</v>
      </c>
      <c r="AT497" s="57">
        <f t="shared" si="1681"/>
        <v>1987664.09</v>
      </c>
      <c r="AU497" s="57">
        <f t="shared" si="1692"/>
        <v>0</v>
      </c>
      <c r="AV497" s="57">
        <f t="shared" si="1692"/>
        <v>0</v>
      </c>
      <c r="AW497" s="57">
        <f t="shared" si="1692"/>
        <v>0</v>
      </c>
      <c r="AX497" s="57">
        <f t="shared" si="1683"/>
        <v>2138100.08</v>
      </c>
      <c r="AY497" s="57">
        <f t="shared" si="1684"/>
        <v>1987664.09</v>
      </c>
      <c r="AZ497" s="57">
        <f t="shared" si="1685"/>
        <v>1987664.09</v>
      </c>
    </row>
    <row r="498" spans="1:52" ht="26.4">
      <c r="A498" s="282"/>
      <c r="B498" s="71" t="s">
        <v>34</v>
      </c>
      <c r="C498" s="5" t="s">
        <v>8</v>
      </c>
      <c r="D498" s="5" t="s">
        <v>21</v>
      </c>
      <c r="E498" s="5" t="s">
        <v>100</v>
      </c>
      <c r="F498" s="54" t="s">
        <v>148</v>
      </c>
      <c r="G498" s="36" t="s">
        <v>33</v>
      </c>
      <c r="H498" s="60">
        <v>2138100.08</v>
      </c>
      <c r="I498" s="60">
        <v>1987664.09</v>
      </c>
      <c r="J498" s="61">
        <v>1987664.09</v>
      </c>
      <c r="K498" s="61"/>
      <c r="L498" s="61"/>
      <c r="M498" s="61"/>
      <c r="N498" s="61">
        <f t="shared" si="1659"/>
        <v>2138100.08</v>
      </c>
      <c r="O498" s="61">
        <f t="shared" si="1660"/>
        <v>1987664.09</v>
      </c>
      <c r="P498" s="61">
        <f t="shared" si="1661"/>
        <v>1987664.09</v>
      </c>
      <c r="Q498" s="61"/>
      <c r="R498" s="61"/>
      <c r="S498" s="61"/>
      <c r="T498" s="61">
        <f t="shared" si="1663"/>
        <v>2138100.08</v>
      </c>
      <c r="U498" s="61">
        <f t="shared" si="1664"/>
        <v>1987664.09</v>
      </c>
      <c r="V498" s="61">
        <f t="shared" si="1665"/>
        <v>1987664.09</v>
      </c>
      <c r="W498" s="61"/>
      <c r="X498" s="61"/>
      <c r="Y498" s="61"/>
      <c r="Z498" s="61">
        <f t="shared" si="1667"/>
        <v>2138100.08</v>
      </c>
      <c r="AA498" s="61">
        <f t="shared" si="1668"/>
        <v>1987664.09</v>
      </c>
      <c r="AB498" s="61">
        <f t="shared" si="1669"/>
        <v>1987664.09</v>
      </c>
      <c r="AC498" s="61"/>
      <c r="AD498" s="61"/>
      <c r="AE498" s="61"/>
      <c r="AF498" s="61">
        <f t="shared" si="1671"/>
        <v>2138100.08</v>
      </c>
      <c r="AG498" s="61">
        <f t="shared" si="1672"/>
        <v>1987664.09</v>
      </c>
      <c r="AH498" s="61">
        <f t="shared" si="1673"/>
        <v>1987664.09</v>
      </c>
      <c r="AI498" s="61"/>
      <c r="AJ498" s="61"/>
      <c r="AK498" s="61"/>
      <c r="AL498" s="61">
        <f t="shared" si="1675"/>
        <v>2138100.08</v>
      </c>
      <c r="AM498" s="61">
        <f t="shared" si="1676"/>
        <v>1987664.09</v>
      </c>
      <c r="AN498" s="61">
        <f t="shared" si="1677"/>
        <v>1987664.09</v>
      </c>
      <c r="AO498" s="61"/>
      <c r="AP498" s="61"/>
      <c r="AQ498" s="61"/>
      <c r="AR498" s="61">
        <f t="shared" si="1679"/>
        <v>2138100.08</v>
      </c>
      <c r="AS498" s="61">
        <f t="shared" si="1680"/>
        <v>1987664.09</v>
      </c>
      <c r="AT498" s="61">
        <f t="shared" si="1681"/>
        <v>1987664.09</v>
      </c>
      <c r="AU498" s="61"/>
      <c r="AV498" s="61"/>
      <c r="AW498" s="61"/>
      <c r="AX498" s="61">
        <f t="shared" si="1683"/>
        <v>2138100.08</v>
      </c>
      <c r="AY498" s="61">
        <f t="shared" si="1684"/>
        <v>1987664.09</v>
      </c>
      <c r="AZ498" s="61">
        <f t="shared" si="1685"/>
        <v>1987664.09</v>
      </c>
    </row>
    <row r="499" spans="1:52">
      <c r="A499" s="105"/>
      <c r="B499" s="85"/>
      <c r="C499" s="5"/>
      <c r="D499" s="5"/>
      <c r="E499" s="5"/>
      <c r="F499" s="5"/>
      <c r="G499" s="1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57"/>
      <c r="X499" s="57"/>
      <c r="Y499" s="57"/>
      <c r="Z499" s="57"/>
      <c r="AA499" s="57"/>
      <c r="AB499" s="57"/>
      <c r="AC499" s="57"/>
      <c r="AD499" s="57"/>
      <c r="AE499" s="57"/>
      <c r="AF499" s="57"/>
      <c r="AG499" s="57"/>
      <c r="AH499" s="57"/>
      <c r="AI499" s="57"/>
      <c r="AJ499" s="57"/>
      <c r="AK499" s="57"/>
      <c r="AL499" s="57"/>
      <c r="AM499" s="57"/>
      <c r="AN499" s="57"/>
      <c r="AO499" s="57"/>
      <c r="AP499" s="57"/>
      <c r="AQ499" s="57"/>
      <c r="AR499" s="57"/>
      <c r="AS499" s="57"/>
      <c r="AT499" s="57"/>
      <c r="AU499" s="57"/>
      <c r="AV499" s="57"/>
      <c r="AW499" s="57"/>
      <c r="AX499" s="57"/>
      <c r="AY499" s="57"/>
      <c r="AZ499" s="57"/>
    </row>
    <row r="500" spans="1:52" ht="41.4">
      <c r="A500" s="177" t="s">
        <v>17</v>
      </c>
      <c r="B500" s="149" t="s">
        <v>296</v>
      </c>
      <c r="C500" s="6" t="s">
        <v>17</v>
      </c>
      <c r="D500" s="6" t="s">
        <v>21</v>
      </c>
      <c r="E500" s="6" t="s">
        <v>100</v>
      </c>
      <c r="F500" s="6" t="s">
        <v>101</v>
      </c>
      <c r="G500" s="18"/>
      <c r="H500" s="58">
        <f>H501+H507</f>
        <v>20162253</v>
      </c>
      <c r="I500" s="58">
        <f>I501+I507</f>
        <v>19843103</v>
      </c>
      <c r="J500" s="58">
        <f>J501+J507</f>
        <v>19539903</v>
      </c>
      <c r="K500" s="58">
        <f t="shared" ref="K500:M500" si="1694">K501+K507</f>
        <v>0</v>
      </c>
      <c r="L500" s="58">
        <f t="shared" si="1694"/>
        <v>0</v>
      </c>
      <c r="M500" s="58">
        <f t="shared" si="1694"/>
        <v>0</v>
      </c>
      <c r="N500" s="58">
        <f t="shared" si="1659"/>
        <v>20162253</v>
      </c>
      <c r="O500" s="58">
        <f t="shared" si="1660"/>
        <v>19843103</v>
      </c>
      <c r="P500" s="58">
        <f t="shared" si="1661"/>
        <v>19539903</v>
      </c>
      <c r="Q500" s="58">
        <f t="shared" ref="Q500:S500" si="1695">Q501+Q507</f>
        <v>0</v>
      </c>
      <c r="R500" s="58">
        <f t="shared" si="1695"/>
        <v>0</v>
      </c>
      <c r="S500" s="58">
        <f t="shared" si="1695"/>
        <v>0</v>
      </c>
      <c r="T500" s="58">
        <f t="shared" ref="T500:T510" si="1696">N500+Q500</f>
        <v>20162253</v>
      </c>
      <c r="U500" s="58">
        <f t="shared" ref="U500:U510" si="1697">O500+R500</f>
        <v>19843103</v>
      </c>
      <c r="V500" s="58">
        <f t="shared" ref="V500:V510" si="1698">P500+S500</f>
        <v>19539903</v>
      </c>
      <c r="W500" s="58">
        <f t="shared" ref="W500:Y500" si="1699">W501+W507</f>
        <v>0</v>
      </c>
      <c r="X500" s="58">
        <f t="shared" si="1699"/>
        <v>0</v>
      </c>
      <c r="Y500" s="58">
        <f t="shared" si="1699"/>
        <v>0</v>
      </c>
      <c r="Z500" s="58">
        <f t="shared" ref="Z500:Z510" si="1700">T500+W500</f>
        <v>20162253</v>
      </c>
      <c r="AA500" s="58">
        <f t="shared" ref="AA500:AA510" si="1701">U500+X500</f>
        <v>19843103</v>
      </c>
      <c r="AB500" s="58">
        <f t="shared" ref="AB500:AB510" si="1702">V500+Y500</f>
        <v>19539903</v>
      </c>
      <c r="AC500" s="58">
        <f t="shared" ref="AC500:AE500" si="1703">AC501+AC507</f>
        <v>0</v>
      </c>
      <c r="AD500" s="58">
        <f t="shared" si="1703"/>
        <v>0</v>
      </c>
      <c r="AE500" s="58">
        <f t="shared" si="1703"/>
        <v>0</v>
      </c>
      <c r="AF500" s="58">
        <f t="shared" ref="AF500:AF510" si="1704">Z500+AC500</f>
        <v>20162253</v>
      </c>
      <c r="AG500" s="58">
        <f t="shared" ref="AG500:AG510" si="1705">AA500+AD500</f>
        <v>19843103</v>
      </c>
      <c r="AH500" s="58">
        <f t="shared" ref="AH500:AH510" si="1706">AB500+AE500</f>
        <v>19539903</v>
      </c>
      <c r="AI500" s="58">
        <f t="shared" ref="AI500:AK500" si="1707">AI501+AI507</f>
        <v>0</v>
      </c>
      <c r="AJ500" s="58">
        <f t="shared" si="1707"/>
        <v>0</v>
      </c>
      <c r="AK500" s="58">
        <f t="shared" si="1707"/>
        <v>0</v>
      </c>
      <c r="AL500" s="58">
        <f t="shared" ref="AL500:AL510" si="1708">AF500+AI500</f>
        <v>20162253</v>
      </c>
      <c r="AM500" s="58">
        <f t="shared" ref="AM500:AM510" si="1709">AG500+AJ500</f>
        <v>19843103</v>
      </c>
      <c r="AN500" s="58">
        <f t="shared" ref="AN500:AN510" si="1710">AH500+AK500</f>
        <v>19539903</v>
      </c>
      <c r="AO500" s="58">
        <f t="shared" ref="AO500:AQ500" si="1711">AO501+AO507</f>
        <v>0</v>
      </c>
      <c r="AP500" s="58">
        <f t="shared" si="1711"/>
        <v>0</v>
      </c>
      <c r="AQ500" s="58">
        <f t="shared" si="1711"/>
        <v>0</v>
      </c>
      <c r="AR500" s="58">
        <f t="shared" ref="AR500:AR510" si="1712">AL500+AO500</f>
        <v>20162253</v>
      </c>
      <c r="AS500" s="58">
        <f t="shared" ref="AS500:AS510" si="1713">AM500+AP500</f>
        <v>19843103</v>
      </c>
      <c r="AT500" s="58">
        <f t="shared" ref="AT500:AT510" si="1714">AN500+AQ500</f>
        <v>19539903</v>
      </c>
      <c r="AU500" s="58">
        <f t="shared" ref="AU500:AW500" si="1715">AU501+AU507</f>
        <v>0</v>
      </c>
      <c r="AV500" s="58">
        <f t="shared" si="1715"/>
        <v>0</v>
      </c>
      <c r="AW500" s="58">
        <f t="shared" si="1715"/>
        <v>0</v>
      </c>
      <c r="AX500" s="58">
        <f t="shared" ref="AX500:AX510" si="1716">AR500+AU500</f>
        <v>20162253</v>
      </c>
      <c r="AY500" s="58">
        <f t="shared" ref="AY500:AY510" si="1717">AS500+AV500</f>
        <v>19843103</v>
      </c>
      <c r="AZ500" s="58">
        <f t="shared" ref="AZ500:AZ510" si="1718">AT500+AW500</f>
        <v>19539903</v>
      </c>
    </row>
    <row r="501" spans="1:52" ht="26.4">
      <c r="A501" s="174" t="s">
        <v>210</v>
      </c>
      <c r="B501" s="150" t="s">
        <v>200</v>
      </c>
      <c r="C501" s="6" t="s">
        <v>17</v>
      </c>
      <c r="D501" s="6" t="s">
        <v>3</v>
      </c>
      <c r="E501" s="6" t="s">
        <v>100</v>
      </c>
      <c r="F501" s="6" t="s">
        <v>101</v>
      </c>
      <c r="G501" s="55"/>
      <c r="H501" s="58">
        <f>H502</f>
        <v>20152253</v>
      </c>
      <c r="I501" s="58">
        <f t="shared" ref="I501:M501" si="1719">I502</f>
        <v>19833503</v>
      </c>
      <c r="J501" s="58">
        <f t="shared" si="1719"/>
        <v>19533503</v>
      </c>
      <c r="K501" s="58">
        <f t="shared" si="1719"/>
        <v>0</v>
      </c>
      <c r="L501" s="58">
        <f t="shared" si="1719"/>
        <v>0</v>
      </c>
      <c r="M501" s="58">
        <f t="shared" si="1719"/>
        <v>0</v>
      </c>
      <c r="N501" s="58">
        <f t="shared" si="1659"/>
        <v>20152253</v>
      </c>
      <c r="O501" s="58">
        <f t="shared" si="1660"/>
        <v>19833503</v>
      </c>
      <c r="P501" s="58">
        <f t="shared" si="1661"/>
        <v>19533503</v>
      </c>
      <c r="Q501" s="58">
        <f t="shared" ref="Q501:S501" si="1720">Q502</f>
        <v>0</v>
      </c>
      <c r="R501" s="58">
        <f t="shared" si="1720"/>
        <v>0</v>
      </c>
      <c r="S501" s="58">
        <f t="shared" si="1720"/>
        <v>0</v>
      </c>
      <c r="T501" s="58">
        <f t="shared" si="1696"/>
        <v>20152253</v>
      </c>
      <c r="U501" s="58">
        <f t="shared" si="1697"/>
        <v>19833503</v>
      </c>
      <c r="V501" s="58">
        <f t="shared" si="1698"/>
        <v>19533503</v>
      </c>
      <c r="W501" s="58">
        <f t="shared" ref="W501:Y501" si="1721">W502</f>
        <v>0</v>
      </c>
      <c r="X501" s="58">
        <f t="shared" si="1721"/>
        <v>0</v>
      </c>
      <c r="Y501" s="58">
        <f t="shared" si="1721"/>
        <v>0</v>
      </c>
      <c r="Z501" s="58">
        <f t="shared" si="1700"/>
        <v>20152253</v>
      </c>
      <c r="AA501" s="58">
        <f t="shared" si="1701"/>
        <v>19833503</v>
      </c>
      <c r="AB501" s="58">
        <f t="shared" si="1702"/>
        <v>19533503</v>
      </c>
      <c r="AC501" s="58">
        <f t="shared" ref="AC501:AE501" si="1722">AC502</f>
        <v>0</v>
      </c>
      <c r="AD501" s="58">
        <f t="shared" si="1722"/>
        <v>0</v>
      </c>
      <c r="AE501" s="58">
        <f t="shared" si="1722"/>
        <v>0</v>
      </c>
      <c r="AF501" s="58">
        <f t="shared" si="1704"/>
        <v>20152253</v>
      </c>
      <c r="AG501" s="58">
        <f t="shared" si="1705"/>
        <v>19833503</v>
      </c>
      <c r="AH501" s="58">
        <f t="shared" si="1706"/>
        <v>19533503</v>
      </c>
      <c r="AI501" s="58">
        <f t="shared" ref="AI501:AK501" si="1723">AI502</f>
        <v>0</v>
      </c>
      <c r="AJ501" s="58">
        <f t="shared" si="1723"/>
        <v>0</v>
      </c>
      <c r="AK501" s="58">
        <f t="shared" si="1723"/>
        <v>0</v>
      </c>
      <c r="AL501" s="58">
        <f t="shared" si="1708"/>
        <v>20152253</v>
      </c>
      <c r="AM501" s="58">
        <f t="shared" si="1709"/>
        <v>19833503</v>
      </c>
      <c r="AN501" s="58">
        <f t="shared" si="1710"/>
        <v>19533503</v>
      </c>
      <c r="AO501" s="58">
        <f t="shared" ref="AO501:AQ501" si="1724">AO502</f>
        <v>0</v>
      </c>
      <c r="AP501" s="58">
        <f t="shared" si="1724"/>
        <v>0</v>
      </c>
      <c r="AQ501" s="58">
        <f t="shared" si="1724"/>
        <v>0</v>
      </c>
      <c r="AR501" s="58">
        <f t="shared" si="1712"/>
        <v>20152253</v>
      </c>
      <c r="AS501" s="58">
        <f t="shared" si="1713"/>
        <v>19833503</v>
      </c>
      <c r="AT501" s="58">
        <f t="shared" si="1714"/>
        <v>19533503</v>
      </c>
      <c r="AU501" s="58">
        <f t="shared" ref="AU501:AW501" si="1725">AU502</f>
        <v>0</v>
      </c>
      <c r="AV501" s="58">
        <f t="shared" si="1725"/>
        <v>0</v>
      </c>
      <c r="AW501" s="58">
        <f t="shared" si="1725"/>
        <v>0</v>
      </c>
      <c r="AX501" s="58">
        <f t="shared" si="1716"/>
        <v>20152253</v>
      </c>
      <c r="AY501" s="58">
        <f t="shared" si="1717"/>
        <v>19833503</v>
      </c>
      <c r="AZ501" s="58">
        <f t="shared" si="1718"/>
        <v>19533503</v>
      </c>
    </row>
    <row r="502" spans="1:52" ht="17.25" customHeight="1">
      <c r="A502" s="295"/>
      <c r="B502" s="111" t="s">
        <v>55</v>
      </c>
      <c r="C502" s="54" t="s">
        <v>17</v>
      </c>
      <c r="D502" s="54" t="s">
        <v>3</v>
      </c>
      <c r="E502" s="54" t="s">
        <v>100</v>
      </c>
      <c r="F502" s="54" t="s">
        <v>122</v>
      </c>
      <c r="G502" s="55"/>
      <c r="H502" s="64">
        <f>H503+H505</f>
        <v>20152253</v>
      </c>
      <c r="I502" s="64">
        <f t="shared" ref="I502:J502" si="1726">I503+I505</f>
        <v>19833503</v>
      </c>
      <c r="J502" s="64">
        <f t="shared" si="1726"/>
        <v>19533503</v>
      </c>
      <c r="K502" s="64">
        <f t="shared" ref="K502:M502" si="1727">K503+K505</f>
        <v>0</v>
      </c>
      <c r="L502" s="64">
        <f t="shared" si="1727"/>
        <v>0</v>
      </c>
      <c r="M502" s="64">
        <f t="shared" si="1727"/>
        <v>0</v>
      </c>
      <c r="N502" s="64">
        <f t="shared" si="1659"/>
        <v>20152253</v>
      </c>
      <c r="O502" s="64">
        <f t="shared" si="1660"/>
        <v>19833503</v>
      </c>
      <c r="P502" s="64">
        <f t="shared" si="1661"/>
        <v>19533503</v>
      </c>
      <c r="Q502" s="64">
        <f t="shared" ref="Q502:S502" si="1728">Q503+Q505</f>
        <v>0</v>
      </c>
      <c r="R502" s="64">
        <f t="shared" si="1728"/>
        <v>0</v>
      </c>
      <c r="S502" s="64">
        <f t="shared" si="1728"/>
        <v>0</v>
      </c>
      <c r="T502" s="64">
        <f t="shared" si="1696"/>
        <v>20152253</v>
      </c>
      <c r="U502" s="64">
        <f t="shared" si="1697"/>
        <v>19833503</v>
      </c>
      <c r="V502" s="64">
        <f t="shared" si="1698"/>
        <v>19533503</v>
      </c>
      <c r="W502" s="64">
        <f t="shared" ref="W502:Y502" si="1729">W503+W505</f>
        <v>0</v>
      </c>
      <c r="X502" s="64">
        <f t="shared" si="1729"/>
        <v>0</v>
      </c>
      <c r="Y502" s="64">
        <f t="shared" si="1729"/>
        <v>0</v>
      </c>
      <c r="Z502" s="64">
        <f t="shared" si="1700"/>
        <v>20152253</v>
      </c>
      <c r="AA502" s="64">
        <f t="shared" si="1701"/>
        <v>19833503</v>
      </c>
      <c r="AB502" s="64">
        <f t="shared" si="1702"/>
        <v>19533503</v>
      </c>
      <c r="AC502" s="64">
        <f t="shared" ref="AC502:AE502" si="1730">AC503+AC505</f>
        <v>0</v>
      </c>
      <c r="AD502" s="64">
        <f t="shared" si="1730"/>
        <v>0</v>
      </c>
      <c r="AE502" s="64">
        <f t="shared" si="1730"/>
        <v>0</v>
      </c>
      <c r="AF502" s="64">
        <f t="shared" si="1704"/>
        <v>20152253</v>
      </c>
      <c r="AG502" s="64">
        <f t="shared" si="1705"/>
        <v>19833503</v>
      </c>
      <c r="AH502" s="64">
        <f t="shared" si="1706"/>
        <v>19533503</v>
      </c>
      <c r="AI502" s="64">
        <f t="shared" ref="AI502:AK502" si="1731">AI503+AI505</f>
        <v>0</v>
      </c>
      <c r="AJ502" s="64">
        <f t="shared" si="1731"/>
        <v>0</v>
      </c>
      <c r="AK502" s="64">
        <f t="shared" si="1731"/>
        <v>0</v>
      </c>
      <c r="AL502" s="64">
        <f t="shared" si="1708"/>
        <v>20152253</v>
      </c>
      <c r="AM502" s="64">
        <f t="shared" si="1709"/>
        <v>19833503</v>
      </c>
      <c r="AN502" s="64">
        <f t="shared" si="1710"/>
        <v>19533503</v>
      </c>
      <c r="AO502" s="64">
        <f t="shared" ref="AO502:AQ502" si="1732">AO503+AO505</f>
        <v>0</v>
      </c>
      <c r="AP502" s="64">
        <f t="shared" si="1732"/>
        <v>0</v>
      </c>
      <c r="AQ502" s="64">
        <f t="shared" si="1732"/>
        <v>0</v>
      </c>
      <c r="AR502" s="64">
        <f t="shared" si="1712"/>
        <v>20152253</v>
      </c>
      <c r="AS502" s="64">
        <f t="shared" si="1713"/>
        <v>19833503</v>
      </c>
      <c r="AT502" s="64">
        <f t="shared" si="1714"/>
        <v>19533503</v>
      </c>
      <c r="AU502" s="64">
        <f t="shared" ref="AU502:AW502" si="1733">AU503+AU505</f>
        <v>0</v>
      </c>
      <c r="AV502" s="64">
        <f t="shared" si="1733"/>
        <v>0</v>
      </c>
      <c r="AW502" s="64">
        <f t="shared" si="1733"/>
        <v>0</v>
      </c>
      <c r="AX502" s="64">
        <f t="shared" si="1716"/>
        <v>20152253</v>
      </c>
      <c r="AY502" s="64">
        <f t="shared" si="1717"/>
        <v>19833503</v>
      </c>
      <c r="AZ502" s="64">
        <f t="shared" si="1718"/>
        <v>19533503</v>
      </c>
    </row>
    <row r="503" spans="1:52" ht="39.6">
      <c r="A503" s="261"/>
      <c r="B503" s="71" t="s">
        <v>51</v>
      </c>
      <c r="C503" s="54" t="s">
        <v>17</v>
      </c>
      <c r="D503" s="54" t="s">
        <v>3</v>
      </c>
      <c r="E503" s="54" t="s">
        <v>100</v>
      </c>
      <c r="F503" s="54" t="s">
        <v>122</v>
      </c>
      <c r="G503" s="55" t="s">
        <v>49</v>
      </c>
      <c r="H503" s="64">
        <f>H504</f>
        <v>19200393</v>
      </c>
      <c r="I503" s="64">
        <f t="shared" ref="I503:M503" si="1734">I504</f>
        <v>18881643</v>
      </c>
      <c r="J503" s="64">
        <f t="shared" si="1734"/>
        <v>18581643</v>
      </c>
      <c r="K503" s="64">
        <f t="shared" si="1734"/>
        <v>0</v>
      </c>
      <c r="L503" s="64">
        <f t="shared" si="1734"/>
        <v>0</v>
      </c>
      <c r="M503" s="64">
        <f t="shared" si="1734"/>
        <v>0</v>
      </c>
      <c r="N503" s="64">
        <f t="shared" si="1659"/>
        <v>19200393</v>
      </c>
      <c r="O503" s="64">
        <f t="shared" si="1660"/>
        <v>18881643</v>
      </c>
      <c r="P503" s="64">
        <f t="shared" si="1661"/>
        <v>18581643</v>
      </c>
      <c r="Q503" s="64">
        <f t="shared" ref="Q503:S503" si="1735">Q504</f>
        <v>0</v>
      </c>
      <c r="R503" s="64">
        <f t="shared" si="1735"/>
        <v>0</v>
      </c>
      <c r="S503" s="64">
        <f t="shared" si="1735"/>
        <v>0</v>
      </c>
      <c r="T503" s="64">
        <f t="shared" si="1696"/>
        <v>19200393</v>
      </c>
      <c r="U503" s="64">
        <f t="shared" si="1697"/>
        <v>18881643</v>
      </c>
      <c r="V503" s="64">
        <f t="shared" si="1698"/>
        <v>18581643</v>
      </c>
      <c r="W503" s="64">
        <f t="shared" ref="W503:Y503" si="1736">W504</f>
        <v>0</v>
      </c>
      <c r="X503" s="64">
        <f t="shared" si="1736"/>
        <v>0</v>
      </c>
      <c r="Y503" s="64">
        <f t="shared" si="1736"/>
        <v>0</v>
      </c>
      <c r="Z503" s="64">
        <f t="shared" si="1700"/>
        <v>19200393</v>
      </c>
      <c r="AA503" s="64">
        <f t="shared" si="1701"/>
        <v>18881643</v>
      </c>
      <c r="AB503" s="64">
        <f t="shared" si="1702"/>
        <v>18581643</v>
      </c>
      <c r="AC503" s="64">
        <f t="shared" ref="AC503:AE503" si="1737">AC504</f>
        <v>0</v>
      </c>
      <c r="AD503" s="64">
        <f t="shared" si="1737"/>
        <v>0</v>
      </c>
      <c r="AE503" s="64">
        <f t="shared" si="1737"/>
        <v>0</v>
      </c>
      <c r="AF503" s="64">
        <f t="shared" si="1704"/>
        <v>19200393</v>
      </c>
      <c r="AG503" s="64">
        <f t="shared" si="1705"/>
        <v>18881643</v>
      </c>
      <c r="AH503" s="64">
        <f t="shared" si="1706"/>
        <v>18581643</v>
      </c>
      <c r="AI503" s="64">
        <f t="shared" ref="AI503:AK503" si="1738">AI504</f>
        <v>0</v>
      </c>
      <c r="AJ503" s="64">
        <f t="shared" si="1738"/>
        <v>0</v>
      </c>
      <c r="AK503" s="64">
        <f t="shared" si="1738"/>
        <v>0</v>
      </c>
      <c r="AL503" s="64">
        <f t="shared" si="1708"/>
        <v>19200393</v>
      </c>
      <c r="AM503" s="64">
        <f t="shared" si="1709"/>
        <v>18881643</v>
      </c>
      <c r="AN503" s="64">
        <f t="shared" si="1710"/>
        <v>18581643</v>
      </c>
      <c r="AO503" s="64">
        <f t="shared" ref="AO503:AQ503" si="1739">AO504</f>
        <v>0</v>
      </c>
      <c r="AP503" s="64">
        <f t="shared" si="1739"/>
        <v>0</v>
      </c>
      <c r="AQ503" s="64">
        <f t="shared" si="1739"/>
        <v>0</v>
      </c>
      <c r="AR503" s="64">
        <f t="shared" si="1712"/>
        <v>19200393</v>
      </c>
      <c r="AS503" s="64">
        <f t="shared" si="1713"/>
        <v>18881643</v>
      </c>
      <c r="AT503" s="64">
        <f t="shared" si="1714"/>
        <v>18581643</v>
      </c>
      <c r="AU503" s="64">
        <f t="shared" ref="AU503:AW503" si="1740">AU504</f>
        <v>0</v>
      </c>
      <c r="AV503" s="64">
        <f t="shared" si="1740"/>
        <v>0</v>
      </c>
      <c r="AW503" s="64">
        <f t="shared" si="1740"/>
        <v>0</v>
      </c>
      <c r="AX503" s="64">
        <f t="shared" si="1716"/>
        <v>19200393</v>
      </c>
      <c r="AY503" s="64">
        <f t="shared" si="1717"/>
        <v>18881643</v>
      </c>
      <c r="AZ503" s="64">
        <f t="shared" si="1718"/>
        <v>18581643</v>
      </c>
    </row>
    <row r="504" spans="1:52">
      <c r="A504" s="261"/>
      <c r="B504" s="71" t="s">
        <v>52</v>
      </c>
      <c r="C504" s="54" t="s">
        <v>17</v>
      </c>
      <c r="D504" s="54" t="s">
        <v>3</v>
      </c>
      <c r="E504" s="54" t="s">
        <v>100</v>
      </c>
      <c r="F504" s="54" t="s">
        <v>122</v>
      </c>
      <c r="G504" s="55" t="s">
        <v>50</v>
      </c>
      <c r="H504" s="60">
        <v>19200393</v>
      </c>
      <c r="I504" s="60">
        <v>18881643</v>
      </c>
      <c r="J504" s="60">
        <v>18581643</v>
      </c>
      <c r="K504" s="60"/>
      <c r="L504" s="60"/>
      <c r="M504" s="60"/>
      <c r="N504" s="60">
        <f t="shared" si="1659"/>
        <v>19200393</v>
      </c>
      <c r="O504" s="60">
        <f t="shared" si="1660"/>
        <v>18881643</v>
      </c>
      <c r="P504" s="60">
        <f t="shared" si="1661"/>
        <v>18581643</v>
      </c>
      <c r="Q504" s="60"/>
      <c r="R504" s="60"/>
      <c r="S504" s="60"/>
      <c r="T504" s="60">
        <f t="shared" si="1696"/>
        <v>19200393</v>
      </c>
      <c r="U504" s="60">
        <f t="shared" si="1697"/>
        <v>18881643</v>
      </c>
      <c r="V504" s="60">
        <f t="shared" si="1698"/>
        <v>18581643</v>
      </c>
      <c r="W504" s="60"/>
      <c r="X504" s="60"/>
      <c r="Y504" s="60"/>
      <c r="Z504" s="60">
        <f t="shared" si="1700"/>
        <v>19200393</v>
      </c>
      <c r="AA504" s="60">
        <f t="shared" si="1701"/>
        <v>18881643</v>
      </c>
      <c r="AB504" s="60">
        <f t="shared" si="1702"/>
        <v>18581643</v>
      </c>
      <c r="AC504" s="60"/>
      <c r="AD504" s="60"/>
      <c r="AE504" s="60"/>
      <c r="AF504" s="60">
        <f t="shared" si="1704"/>
        <v>19200393</v>
      </c>
      <c r="AG504" s="60">
        <f t="shared" si="1705"/>
        <v>18881643</v>
      </c>
      <c r="AH504" s="60">
        <f t="shared" si="1706"/>
        <v>18581643</v>
      </c>
      <c r="AI504" s="60"/>
      <c r="AJ504" s="60"/>
      <c r="AK504" s="60"/>
      <c r="AL504" s="60">
        <f t="shared" si="1708"/>
        <v>19200393</v>
      </c>
      <c r="AM504" s="60">
        <f t="shared" si="1709"/>
        <v>18881643</v>
      </c>
      <c r="AN504" s="60">
        <f t="shared" si="1710"/>
        <v>18581643</v>
      </c>
      <c r="AO504" s="60"/>
      <c r="AP504" s="60"/>
      <c r="AQ504" s="60"/>
      <c r="AR504" s="60">
        <f t="shared" si="1712"/>
        <v>19200393</v>
      </c>
      <c r="AS504" s="60">
        <f t="shared" si="1713"/>
        <v>18881643</v>
      </c>
      <c r="AT504" s="60">
        <f t="shared" si="1714"/>
        <v>18581643</v>
      </c>
      <c r="AU504" s="60"/>
      <c r="AV504" s="60"/>
      <c r="AW504" s="60"/>
      <c r="AX504" s="60">
        <f t="shared" si="1716"/>
        <v>19200393</v>
      </c>
      <c r="AY504" s="60">
        <f t="shared" si="1717"/>
        <v>18881643</v>
      </c>
      <c r="AZ504" s="60">
        <f t="shared" si="1718"/>
        <v>18581643</v>
      </c>
    </row>
    <row r="505" spans="1:52" ht="26.4">
      <c r="A505" s="261"/>
      <c r="B505" s="56" t="s">
        <v>186</v>
      </c>
      <c r="C505" s="54" t="s">
        <v>17</v>
      </c>
      <c r="D505" s="54" t="s">
        <v>3</v>
      </c>
      <c r="E505" s="54" t="s">
        <v>100</v>
      </c>
      <c r="F505" s="54" t="s">
        <v>122</v>
      </c>
      <c r="G505" s="55" t="s">
        <v>32</v>
      </c>
      <c r="H505" s="64">
        <f>H506</f>
        <v>951860</v>
      </c>
      <c r="I505" s="64">
        <f t="shared" ref="I505:M505" si="1741">I506</f>
        <v>951860</v>
      </c>
      <c r="J505" s="64">
        <f t="shared" si="1741"/>
        <v>951860</v>
      </c>
      <c r="K505" s="64">
        <f t="shared" si="1741"/>
        <v>0</v>
      </c>
      <c r="L505" s="64">
        <f t="shared" si="1741"/>
        <v>0</v>
      </c>
      <c r="M505" s="64">
        <f t="shared" si="1741"/>
        <v>0</v>
      </c>
      <c r="N505" s="64">
        <f t="shared" si="1659"/>
        <v>951860</v>
      </c>
      <c r="O505" s="64">
        <f t="shared" si="1660"/>
        <v>951860</v>
      </c>
      <c r="P505" s="64">
        <f t="shared" si="1661"/>
        <v>951860</v>
      </c>
      <c r="Q505" s="64">
        <f t="shared" ref="Q505:S505" si="1742">Q506</f>
        <v>0</v>
      </c>
      <c r="R505" s="64">
        <f t="shared" si="1742"/>
        <v>0</v>
      </c>
      <c r="S505" s="64">
        <f t="shared" si="1742"/>
        <v>0</v>
      </c>
      <c r="T505" s="64">
        <f t="shared" si="1696"/>
        <v>951860</v>
      </c>
      <c r="U505" s="64">
        <f t="shared" si="1697"/>
        <v>951860</v>
      </c>
      <c r="V505" s="64">
        <f t="shared" si="1698"/>
        <v>951860</v>
      </c>
      <c r="W505" s="64">
        <f t="shared" ref="W505:Y505" si="1743">W506</f>
        <v>0</v>
      </c>
      <c r="X505" s="64">
        <f t="shared" si="1743"/>
        <v>0</v>
      </c>
      <c r="Y505" s="64">
        <f t="shared" si="1743"/>
        <v>0</v>
      </c>
      <c r="Z505" s="64">
        <f t="shared" si="1700"/>
        <v>951860</v>
      </c>
      <c r="AA505" s="64">
        <f t="shared" si="1701"/>
        <v>951860</v>
      </c>
      <c r="AB505" s="64">
        <f t="shared" si="1702"/>
        <v>951860</v>
      </c>
      <c r="AC505" s="64">
        <f t="shared" ref="AC505:AE505" si="1744">AC506</f>
        <v>0</v>
      </c>
      <c r="AD505" s="64">
        <f t="shared" si="1744"/>
        <v>0</v>
      </c>
      <c r="AE505" s="64">
        <f t="shared" si="1744"/>
        <v>0</v>
      </c>
      <c r="AF505" s="64">
        <f t="shared" si="1704"/>
        <v>951860</v>
      </c>
      <c r="AG505" s="64">
        <f t="shared" si="1705"/>
        <v>951860</v>
      </c>
      <c r="AH505" s="64">
        <f t="shared" si="1706"/>
        <v>951860</v>
      </c>
      <c r="AI505" s="64">
        <f t="shared" ref="AI505:AK505" si="1745">AI506</f>
        <v>0</v>
      </c>
      <c r="AJ505" s="64">
        <f t="shared" si="1745"/>
        <v>0</v>
      </c>
      <c r="AK505" s="64">
        <f t="shared" si="1745"/>
        <v>0</v>
      </c>
      <c r="AL505" s="64">
        <f t="shared" si="1708"/>
        <v>951860</v>
      </c>
      <c r="AM505" s="64">
        <f t="shared" si="1709"/>
        <v>951860</v>
      </c>
      <c r="AN505" s="64">
        <f t="shared" si="1710"/>
        <v>951860</v>
      </c>
      <c r="AO505" s="64">
        <f t="shared" ref="AO505:AQ505" si="1746">AO506</f>
        <v>0</v>
      </c>
      <c r="AP505" s="64">
        <f t="shared" si="1746"/>
        <v>0</v>
      </c>
      <c r="AQ505" s="64">
        <f t="shared" si="1746"/>
        <v>0</v>
      </c>
      <c r="AR505" s="64">
        <f t="shared" si="1712"/>
        <v>951860</v>
      </c>
      <c r="AS505" s="64">
        <f t="shared" si="1713"/>
        <v>951860</v>
      </c>
      <c r="AT505" s="64">
        <f t="shared" si="1714"/>
        <v>951860</v>
      </c>
      <c r="AU505" s="64">
        <f t="shared" ref="AU505:AW505" si="1747">AU506</f>
        <v>0</v>
      </c>
      <c r="AV505" s="64">
        <f t="shared" si="1747"/>
        <v>0</v>
      </c>
      <c r="AW505" s="64">
        <f t="shared" si="1747"/>
        <v>0</v>
      </c>
      <c r="AX505" s="64">
        <f t="shared" si="1716"/>
        <v>951860</v>
      </c>
      <c r="AY505" s="64">
        <f t="shared" si="1717"/>
        <v>951860</v>
      </c>
      <c r="AZ505" s="64">
        <f t="shared" si="1718"/>
        <v>951860</v>
      </c>
    </row>
    <row r="506" spans="1:52" ht="26.4">
      <c r="A506" s="261"/>
      <c r="B506" s="71" t="s">
        <v>34</v>
      </c>
      <c r="C506" s="54" t="s">
        <v>17</v>
      </c>
      <c r="D506" s="54" t="s">
        <v>3</v>
      </c>
      <c r="E506" s="54" t="s">
        <v>100</v>
      </c>
      <c r="F506" s="54" t="s">
        <v>122</v>
      </c>
      <c r="G506" s="55" t="s">
        <v>33</v>
      </c>
      <c r="H506" s="60">
        <v>951860</v>
      </c>
      <c r="I506" s="60">
        <v>951860</v>
      </c>
      <c r="J506" s="60">
        <v>951860</v>
      </c>
      <c r="K506" s="60"/>
      <c r="L506" s="60"/>
      <c r="M506" s="60"/>
      <c r="N506" s="60">
        <f t="shared" si="1659"/>
        <v>951860</v>
      </c>
      <c r="O506" s="60">
        <f t="shared" si="1660"/>
        <v>951860</v>
      </c>
      <c r="P506" s="60">
        <f t="shared" si="1661"/>
        <v>951860</v>
      </c>
      <c r="Q506" s="60"/>
      <c r="R506" s="60"/>
      <c r="S506" s="60"/>
      <c r="T506" s="60">
        <f t="shared" si="1696"/>
        <v>951860</v>
      </c>
      <c r="U506" s="60">
        <f t="shared" si="1697"/>
        <v>951860</v>
      </c>
      <c r="V506" s="60">
        <f t="shared" si="1698"/>
        <v>951860</v>
      </c>
      <c r="W506" s="60"/>
      <c r="X506" s="60"/>
      <c r="Y506" s="60"/>
      <c r="Z506" s="60">
        <f t="shared" si="1700"/>
        <v>951860</v>
      </c>
      <c r="AA506" s="60">
        <f t="shared" si="1701"/>
        <v>951860</v>
      </c>
      <c r="AB506" s="60">
        <f t="shared" si="1702"/>
        <v>951860</v>
      </c>
      <c r="AC506" s="60"/>
      <c r="AD506" s="60"/>
      <c r="AE506" s="60"/>
      <c r="AF506" s="60">
        <f t="shared" si="1704"/>
        <v>951860</v>
      </c>
      <c r="AG506" s="60">
        <f t="shared" si="1705"/>
        <v>951860</v>
      </c>
      <c r="AH506" s="60">
        <f t="shared" si="1706"/>
        <v>951860</v>
      </c>
      <c r="AI506" s="60"/>
      <c r="AJ506" s="60"/>
      <c r="AK506" s="60"/>
      <c r="AL506" s="60">
        <f t="shared" si="1708"/>
        <v>951860</v>
      </c>
      <c r="AM506" s="60">
        <f t="shared" si="1709"/>
        <v>951860</v>
      </c>
      <c r="AN506" s="60">
        <f t="shared" si="1710"/>
        <v>951860</v>
      </c>
      <c r="AO506" s="60"/>
      <c r="AP506" s="60"/>
      <c r="AQ506" s="60"/>
      <c r="AR506" s="60">
        <f t="shared" si="1712"/>
        <v>951860</v>
      </c>
      <c r="AS506" s="60">
        <f t="shared" si="1713"/>
        <v>951860</v>
      </c>
      <c r="AT506" s="60">
        <f t="shared" si="1714"/>
        <v>951860</v>
      </c>
      <c r="AU506" s="60"/>
      <c r="AV506" s="60"/>
      <c r="AW506" s="60"/>
      <c r="AX506" s="60">
        <f t="shared" si="1716"/>
        <v>951860</v>
      </c>
      <c r="AY506" s="60">
        <f t="shared" si="1717"/>
        <v>951860</v>
      </c>
      <c r="AZ506" s="60">
        <f t="shared" si="1718"/>
        <v>951860</v>
      </c>
    </row>
    <row r="507" spans="1:52" ht="27.6">
      <c r="A507" s="177" t="s">
        <v>211</v>
      </c>
      <c r="B507" s="161" t="s">
        <v>201</v>
      </c>
      <c r="C507" s="108" t="s">
        <v>17</v>
      </c>
      <c r="D507" s="108" t="s">
        <v>10</v>
      </c>
      <c r="E507" s="108" t="s">
        <v>100</v>
      </c>
      <c r="F507" s="108" t="s">
        <v>101</v>
      </c>
      <c r="G507" s="77"/>
      <c r="H507" s="58">
        <f t="shared" ref="H507:M509" si="1748">H508</f>
        <v>10000</v>
      </c>
      <c r="I507" s="58">
        <f t="shared" si="1748"/>
        <v>9600</v>
      </c>
      <c r="J507" s="58">
        <f t="shared" si="1748"/>
        <v>6400</v>
      </c>
      <c r="K507" s="58">
        <f t="shared" si="1748"/>
        <v>0</v>
      </c>
      <c r="L507" s="58">
        <f t="shared" si="1748"/>
        <v>0</v>
      </c>
      <c r="M507" s="58">
        <f t="shared" si="1748"/>
        <v>0</v>
      </c>
      <c r="N507" s="58">
        <f t="shared" si="1659"/>
        <v>10000</v>
      </c>
      <c r="O507" s="58">
        <f t="shared" si="1660"/>
        <v>9600</v>
      </c>
      <c r="P507" s="58">
        <f t="shared" si="1661"/>
        <v>6400</v>
      </c>
      <c r="Q507" s="58">
        <f t="shared" ref="Q507:S509" si="1749">Q508</f>
        <v>0</v>
      </c>
      <c r="R507" s="58">
        <f t="shared" si="1749"/>
        <v>0</v>
      </c>
      <c r="S507" s="58">
        <f t="shared" si="1749"/>
        <v>0</v>
      </c>
      <c r="T507" s="58">
        <f t="shared" si="1696"/>
        <v>10000</v>
      </c>
      <c r="U507" s="58">
        <f t="shared" si="1697"/>
        <v>9600</v>
      </c>
      <c r="V507" s="58">
        <f t="shared" si="1698"/>
        <v>6400</v>
      </c>
      <c r="W507" s="58">
        <f t="shared" ref="W507:Y509" si="1750">W508</f>
        <v>0</v>
      </c>
      <c r="X507" s="58">
        <f t="shared" si="1750"/>
        <v>0</v>
      </c>
      <c r="Y507" s="58">
        <f t="shared" si="1750"/>
        <v>0</v>
      </c>
      <c r="Z507" s="58">
        <f t="shared" si="1700"/>
        <v>10000</v>
      </c>
      <c r="AA507" s="58">
        <f t="shared" si="1701"/>
        <v>9600</v>
      </c>
      <c r="AB507" s="58">
        <f t="shared" si="1702"/>
        <v>6400</v>
      </c>
      <c r="AC507" s="58">
        <f t="shared" ref="AC507:AE509" si="1751">AC508</f>
        <v>0</v>
      </c>
      <c r="AD507" s="58">
        <f t="shared" si="1751"/>
        <v>0</v>
      </c>
      <c r="AE507" s="58">
        <f t="shared" si="1751"/>
        <v>0</v>
      </c>
      <c r="AF507" s="58">
        <f t="shared" si="1704"/>
        <v>10000</v>
      </c>
      <c r="AG507" s="58">
        <f t="shared" si="1705"/>
        <v>9600</v>
      </c>
      <c r="AH507" s="58">
        <f t="shared" si="1706"/>
        <v>6400</v>
      </c>
      <c r="AI507" s="58">
        <f t="shared" ref="AI507:AK509" si="1752">AI508</f>
        <v>0</v>
      </c>
      <c r="AJ507" s="58">
        <f t="shared" si="1752"/>
        <v>0</v>
      </c>
      <c r="AK507" s="58">
        <f t="shared" si="1752"/>
        <v>0</v>
      </c>
      <c r="AL507" s="58">
        <f t="shared" si="1708"/>
        <v>10000</v>
      </c>
      <c r="AM507" s="58">
        <f t="shared" si="1709"/>
        <v>9600</v>
      </c>
      <c r="AN507" s="58">
        <f t="shared" si="1710"/>
        <v>6400</v>
      </c>
      <c r="AO507" s="58">
        <f t="shared" ref="AO507:AQ509" si="1753">AO508</f>
        <v>0</v>
      </c>
      <c r="AP507" s="58">
        <f t="shared" si="1753"/>
        <v>0</v>
      </c>
      <c r="AQ507" s="58">
        <f t="shared" si="1753"/>
        <v>0</v>
      </c>
      <c r="AR507" s="58">
        <f t="shared" si="1712"/>
        <v>10000</v>
      </c>
      <c r="AS507" s="58">
        <f t="shared" si="1713"/>
        <v>9600</v>
      </c>
      <c r="AT507" s="58">
        <f t="shared" si="1714"/>
        <v>6400</v>
      </c>
      <c r="AU507" s="58">
        <f t="shared" ref="AU507:AW509" si="1754">AU508</f>
        <v>0</v>
      </c>
      <c r="AV507" s="58">
        <f t="shared" si="1754"/>
        <v>0</v>
      </c>
      <c r="AW507" s="58">
        <f t="shared" si="1754"/>
        <v>0</v>
      </c>
      <c r="AX507" s="58">
        <f t="shared" si="1716"/>
        <v>10000</v>
      </c>
      <c r="AY507" s="58">
        <f t="shared" si="1717"/>
        <v>9600</v>
      </c>
      <c r="AZ507" s="58">
        <f t="shared" si="1718"/>
        <v>6400</v>
      </c>
    </row>
    <row r="508" spans="1:52">
      <c r="A508" s="285"/>
      <c r="B508" s="82" t="s">
        <v>69</v>
      </c>
      <c r="C508" s="34" t="s">
        <v>17</v>
      </c>
      <c r="D508" s="34" t="s">
        <v>10</v>
      </c>
      <c r="E508" s="34" t="s">
        <v>100</v>
      </c>
      <c r="F508" s="34" t="s">
        <v>127</v>
      </c>
      <c r="G508" s="37"/>
      <c r="H508" s="64">
        <f t="shared" si="1748"/>
        <v>10000</v>
      </c>
      <c r="I508" s="64">
        <f t="shared" si="1748"/>
        <v>9600</v>
      </c>
      <c r="J508" s="64">
        <f t="shared" si="1748"/>
        <v>6400</v>
      </c>
      <c r="K508" s="64">
        <f t="shared" si="1748"/>
        <v>0</v>
      </c>
      <c r="L508" s="64">
        <f t="shared" si="1748"/>
        <v>0</v>
      </c>
      <c r="M508" s="64">
        <f t="shared" si="1748"/>
        <v>0</v>
      </c>
      <c r="N508" s="64">
        <f t="shared" si="1659"/>
        <v>10000</v>
      </c>
      <c r="O508" s="64">
        <f t="shared" si="1660"/>
        <v>9600</v>
      </c>
      <c r="P508" s="64">
        <f t="shared" si="1661"/>
        <v>6400</v>
      </c>
      <c r="Q508" s="64">
        <f t="shared" si="1749"/>
        <v>0</v>
      </c>
      <c r="R508" s="64">
        <f t="shared" si="1749"/>
        <v>0</v>
      </c>
      <c r="S508" s="64">
        <f t="shared" si="1749"/>
        <v>0</v>
      </c>
      <c r="T508" s="64">
        <f t="shared" si="1696"/>
        <v>10000</v>
      </c>
      <c r="U508" s="64">
        <f t="shared" si="1697"/>
        <v>9600</v>
      </c>
      <c r="V508" s="64">
        <f t="shared" si="1698"/>
        <v>6400</v>
      </c>
      <c r="W508" s="64">
        <f t="shared" si="1750"/>
        <v>0</v>
      </c>
      <c r="X508" s="64">
        <f t="shared" si="1750"/>
        <v>0</v>
      </c>
      <c r="Y508" s="64">
        <f t="shared" si="1750"/>
        <v>0</v>
      </c>
      <c r="Z508" s="64">
        <f t="shared" si="1700"/>
        <v>10000</v>
      </c>
      <c r="AA508" s="64">
        <f t="shared" si="1701"/>
        <v>9600</v>
      </c>
      <c r="AB508" s="64">
        <f t="shared" si="1702"/>
        <v>6400</v>
      </c>
      <c r="AC508" s="64">
        <f t="shared" si="1751"/>
        <v>0</v>
      </c>
      <c r="AD508" s="64">
        <f t="shared" si="1751"/>
        <v>0</v>
      </c>
      <c r="AE508" s="64">
        <f t="shared" si="1751"/>
        <v>0</v>
      </c>
      <c r="AF508" s="64">
        <f t="shared" si="1704"/>
        <v>10000</v>
      </c>
      <c r="AG508" s="64">
        <f t="shared" si="1705"/>
        <v>9600</v>
      </c>
      <c r="AH508" s="64">
        <f t="shared" si="1706"/>
        <v>6400</v>
      </c>
      <c r="AI508" s="64">
        <f t="shared" si="1752"/>
        <v>0</v>
      </c>
      <c r="AJ508" s="64">
        <f t="shared" si="1752"/>
        <v>0</v>
      </c>
      <c r="AK508" s="64">
        <f t="shared" si="1752"/>
        <v>0</v>
      </c>
      <c r="AL508" s="64">
        <f t="shared" si="1708"/>
        <v>10000</v>
      </c>
      <c r="AM508" s="64">
        <f t="shared" si="1709"/>
        <v>9600</v>
      </c>
      <c r="AN508" s="64">
        <f t="shared" si="1710"/>
        <v>6400</v>
      </c>
      <c r="AO508" s="64">
        <f t="shared" si="1753"/>
        <v>0</v>
      </c>
      <c r="AP508" s="64">
        <f t="shared" si="1753"/>
        <v>0</v>
      </c>
      <c r="AQ508" s="64">
        <f t="shared" si="1753"/>
        <v>0</v>
      </c>
      <c r="AR508" s="64">
        <f t="shared" si="1712"/>
        <v>10000</v>
      </c>
      <c r="AS508" s="64">
        <f t="shared" si="1713"/>
        <v>9600</v>
      </c>
      <c r="AT508" s="64">
        <f t="shared" si="1714"/>
        <v>6400</v>
      </c>
      <c r="AU508" s="64">
        <f t="shared" si="1754"/>
        <v>0</v>
      </c>
      <c r="AV508" s="64">
        <f t="shared" si="1754"/>
        <v>0</v>
      </c>
      <c r="AW508" s="64">
        <f t="shared" si="1754"/>
        <v>0</v>
      </c>
      <c r="AX508" s="64">
        <f t="shared" si="1716"/>
        <v>10000</v>
      </c>
      <c r="AY508" s="64">
        <f t="shared" si="1717"/>
        <v>9600</v>
      </c>
      <c r="AZ508" s="64">
        <f t="shared" si="1718"/>
        <v>6400</v>
      </c>
    </row>
    <row r="509" spans="1:52">
      <c r="A509" s="261"/>
      <c r="B509" s="82" t="s">
        <v>70</v>
      </c>
      <c r="C509" s="34" t="s">
        <v>17</v>
      </c>
      <c r="D509" s="34" t="s">
        <v>10</v>
      </c>
      <c r="E509" s="34" t="s">
        <v>100</v>
      </c>
      <c r="F509" s="34" t="s">
        <v>127</v>
      </c>
      <c r="G509" s="37" t="s">
        <v>71</v>
      </c>
      <c r="H509" s="64">
        <f t="shared" si="1748"/>
        <v>10000</v>
      </c>
      <c r="I509" s="64">
        <f t="shared" si="1748"/>
        <v>9600</v>
      </c>
      <c r="J509" s="64">
        <f t="shared" si="1748"/>
        <v>6400</v>
      </c>
      <c r="K509" s="64">
        <f t="shared" si="1748"/>
        <v>0</v>
      </c>
      <c r="L509" s="64">
        <f t="shared" si="1748"/>
        <v>0</v>
      </c>
      <c r="M509" s="64">
        <f t="shared" si="1748"/>
        <v>0</v>
      </c>
      <c r="N509" s="64">
        <f t="shared" si="1659"/>
        <v>10000</v>
      </c>
      <c r="O509" s="64">
        <f t="shared" si="1660"/>
        <v>9600</v>
      </c>
      <c r="P509" s="64">
        <f t="shared" si="1661"/>
        <v>6400</v>
      </c>
      <c r="Q509" s="64">
        <f t="shared" si="1749"/>
        <v>0</v>
      </c>
      <c r="R509" s="64">
        <f t="shared" si="1749"/>
        <v>0</v>
      </c>
      <c r="S509" s="64">
        <f t="shared" si="1749"/>
        <v>0</v>
      </c>
      <c r="T509" s="64">
        <f t="shared" si="1696"/>
        <v>10000</v>
      </c>
      <c r="U509" s="64">
        <f t="shared" si="1697"/>
        <v>9600</v>
      </c>
      <c r="V509" s="64">
        <f t="shared" si="1698"/>
        <v>6400</v>
      </c>
      <c r="W509" s="64">
        <f t="shared" si="1750"/>
        <v>0</v>
      </c>
      <c r="X509" s="64">
        <f t="shared" si="1750"/>
        <v>0</v>
      </c>
      <c r="Y509" s="64">
        <f t="shared" si="1750"/>
        <v>0</v>
      </c>
      <c r="Z509" s="64">
        <f t="shared" si="1700"/>
        <v>10000</v>
      </c>
      <c r="AA509" s="64">
        <f t="shared" si="1701"/>
        <v>9600</v>
      </c>
      <c r="AB509" s="64">
        <f t="shared" si="1702"/>
        <v>6400</v>
      </c>
      <c r="AC509" s="64">
        <f t="shared" si="1751"/>
        <v>0</v>
      </c>
      <c r="AD509" s="64">
        <f t="shared" si="1751"/>
        <v>0</v>
      </c>
      <c r="AE509" s="64">
        <f t="shared" si="1751"/>
        <v>0</v>
      </c>
      <c r="AF509" s="64">
        <f t="shared" si="1704"/>
        <v>10000</v>
      </c>
      <c r="AG509" s="64">
        <f t="shared" si="1705"/>
        <v>9600</v>
      </c>
      <c r="AH509" s="64">
        <f t="shared" si="1706"/>
        <v>6400</v>
      </c>
      <c r="AI509" s="64">
        <f t="shared" si="1752"/>
        <v>0</v>
      </c>
      <c r="AJ509" s="64">
        <f t="shared" si="1752"/>
        <v>0</v>
      </c>
      <c r="AK509" s="64">
        <f t="shared" si="1752"/>
        <v>0</v>
      </c>
      <c r="AL509" s="64">
        <f t="shared" si="1708"/>
        <v>10000</v>
      </c>
      <c r="AM509" s="64">
        <f t="shared" si="1709"/>
        <v>9600</v>
      </c>
      <c r="AN509" s="64">
        <f t="shared" si="1710"/>
        <v>6400</v>
      </c>
      <c r="AO509" s="64">
        <f t="shared" si="1753"/>
        <v>0</v>
      </c>
      <c r="AP509" s="64">
        <f t="shared" si="1753"/>
        <v>0</v>
      </c>
      <c r="AQ509" s="64">
        <f t="shared" si="1753"/>
        <v>0</v>
      </c>
      <c r="AR509" s="64">
        <f t="shared" si="1712"/>
        <v>10000</v>
      </c>
      <c r="AS509" s="64">
        <f t="shared" si="1713"/>
        <v>9600</v>
      </c>
      <c r="AT509" s="64">
        <f t="shared" si="1714"/>
        <v>6400</v>
      </c>
      <c r="AU509" s="64">
        <f t="shared" si="1754"/>
        <v>0</v>
      </c>
      <c r="AV509" s="64">
        <f t="shared" si="1754"/>
        <v>0</v>
      </c>
      <c r="AW509" s="64">
        <f t="shared" si="1754"/>
        <v>0</v>
      </c>
      <c r="AX509" s="64">
        <f t="shared" si="1716"/>
        <v>10000</v>
      </c>
      <c r="AY509" s="64">
        <f t="shared" si="1717"/>
        <v>9600</v>
      </c>
      <c r="AZ509" s="64">
        <f t="shared" si="1718"/>
        <v>6400</v>
      </c>
    </row>
    <row r="510" spans="1:52">
      <c r="A510" s="282"/>
      <c r="B510" s="82" t="s">
        <v>69</v>
      </c>
      <c r="C510" s="34" t="s">
        <v>17</v>
      </c>
      <c r="D510" s="34" t="s">
        <v>10</v>
      </c>
      <c r="E510" s="34" t="s">
        <v>100</v>
      </c>
      <c r="F510" s="35" t="s">
        <v>127</v>
      </c>
      <c r="G510" s="37" t="s">
        <v>72</v>
      </c>
      <c r="H510" s="60">
        <v>10000</v>
      </c>
      <c r="I510" s="60">
        <v>9600</v>
      </c>
      <c r="J510" s="60">
        <v>6400</v>
      </c>
      <c r="K510" s="60"/>
      <c r="L510" s="60"/>
      <c r="M510" s="60"/>
      <c r="N510" s="60">
        <f t="shared" si="1659"/>
        <v>10000</v>
      </c>
      <c r="O510" s="60">
        <f t="shared" si="1660"/>
        <v>9600</v>
      </c>
      <c r="P510" s="60">
        <f t="shared" si="1661"/>
        <v>6400</v>
      </c>
      <c r="Q510" s="60"/>
      <c r="R510" s="60"/>
      <c r="S510" s="60"/>
      <c r="T510" s="60">
        <f t="shared" si="1696"/>
        <v>10000</v>
      </c>
      <c r="U510" s="60">
        <f t="shared" si="1697"/>
        <v>9600</v>
      </c>
      <c r="V510" s="60">
        <f t="shared" si="1698"/>
        <v>6400</v>
      </c>
      <c r="W510" s="60"/>
      <c r="X510" s="60"/>
      <c r="Y510" s="60"/>
      <c r="Z510" s="60">
        <f t="shared" si="1700"/>
        <v>10000</v>
      </c>
      <c r="AA510" s="60">
        <f t="shared" si="1701"/>
        <v>9600</v>
      </c>
      <c r="AB510" s="60">
        <f t="shared" si="1702"/>
        <v>6400</v>
      </c>
      <c r="AC510" s="60"/>
      <c r="AD510" s="60"/>
      <c r="AE510" s="60"/>
      <c r="AF510" s="60">
        <f t="shared" si="1704"/>
        <v>10000</v>
      </c>
      <c r="AG510" s="60">
        <f t="shared" si="1705"/>
        <v>9600</v>
      </c>
      <c r="AH510" s="60">
        <f t="shared" si="1706"/>
        <v>6400</v>
      </c>
      <c r="AI510" s="60"/>
      <c r="AJ510" s="60"/>
      <c r="AK510" s="60"/>
      <c r="AL510" s="60">
        <f t="shared" si="1708"/>
        <v>10000</v>
      </c>
      <c r="AM510" s="60">
        <f t="shared" si="1709"/>
        <v>9600</v>
      </c>
      <c r="AN510" s="60">
        <f t="shared" si="1710"/>
        <v>6400</v>
      </c>
      <c r="AO510" s="60"/>
      <c r="AP510" s="60"/>
      <c r="AQ510" s="60"/>
      <c r="AR510" s="60">
        <f t="shared" si="1712"/>
        <v>10000</v>
      </c>
      <c r="AS510" s="60">
        <f t="shared" si="1713"/>
        <v>9600</v>
      </c>
      <c r="AT510" s="60">
        <f t="shared" si="1714"/>
        <v>6400</v>
      </c>
      <c r="AU510" s="60"/>
      <c r="AV510" s="60"/>
      <c r="AW510" s="60"/>
      <c r="AX510" s="60">
        <f t="shared" si="1716"/>
        <v>10000</v>
      </c>
      <c r="AY510" s="60">
        <f t="shared" si="1717"/>
        <v>9600</v>
      </c>
      <c r="AZ510" s="60">
        <f t="shared" si="1718"/>
        <v>6400</v>
      </c>
    </row>
    <row r="511" spans="1:52">
      <c r="A511" s="105"/>
      <c r="B511" s="85"/>
      <c r="C511" s="34"/>
      <c r="D511" s="109"/>
      <c r="E511" s="109"/>
      <c r="F511" s="46"/>
      <c r="G511" s="3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X511" s="57"/>
      <c r="Y511" s="57"/>
      <c r="Z511" s="57"/>
      <c r="AA511" s="57"/>
      <c r="AB511" s="57"/>
      <c r="AC511" s="57"/>
      <c r="AD511" s="57"/>
      <c r="AE511" s="57"/>
      <c r="AF511" s="57"/>
      <c r="AG511" s="57"/>
      <c r="AH511" s="57"/>
      <c r="AI511" s="57"/>
      <c r="AJ511" s="57"/>
      <c r="AK511" s="57"/>
      <c r="AL511" s="57"/>
      <c r="AM511" s="57"/>
      <c r="AN511" s="57"/>
      <c r="AO511" s="57"/>
      <c r="AP511" s="57"/>
      <c r="AQ511" s="57"/>
      <c r="AR511" s="57"/>
      <c r="AS511" s="57"/>
      <c r="AT511" s="57"/>
      <c r="AU511" s="57"/>
      <c r="AV511" s="57"/>
      <c r="AW511" s="57"/>
      <c r="AX511" s="57"/>
      <c r="AY511" s="57"/>
      <c r="AZ511" s="57"/>
    </row>
    <row r="512" spans="1:52" ht="41.4">
      <c r="A512" s="177" t="s">
        <v>12</v>
      </c>
      <c r="B512" s="160" t="s">
        <v>297</v>
      </c>
      <c r="C512" s="20" t="s">
        <v>12</v>
      </c>
      <c r="D512" s="7" t="s">
        <v>21</v>
      </c>
      <c r="E512" s="7" t="s">
        <v>100</v>
      </c>
      <c r="F512" s="7" t="s">
        <v>101</v>
      </c>
      <c r="G512" s="18"/>
      <c r="H512" s="58">
        <f t="shared" ref="H512:M514" si="1755">H513</f>
        <v>50000</v>
      </c>
      <c r="I512" s="58">
        <f t="shared" si="1755"/>
        <v>50000</v>
      </c>
      <c r="J512" s="58">
        <f t="shared" si="1755"/>
        <v>50000</v>
      </c>
      <c r="K512" s="58">
        <f t="shared" si="1755"/>
        <v>0</v>
      </c>
      <c r="L512" s="58">
        <f t="shared" si="1755"/>
        <v>0</v>
      </c>
      <c r="M512" s="58">
        <f t="shared" si="1755"/>
        <v>0</v>
      </c>
      <c r="N512" s="58">
        <f t="shared" si="1659"/>
        <v>50000</v>
      </c>
      <c r="O512" s="58">
        <f t="shared" si="1660"/>
        <v>50000</v>
      </c>
      <c r="P512" s="58">
        <f t="shared" si="1661"/>
        <v>50000</v>
      </c>
      <c r="Q512" s="58">
        <f t="shared" ref="Q512:S514" si="1756">Q513</f>
        <v>0</v>
      </c>
      <c r="R512" s="58">
        <f t="shared" si="1756"/>
        <v>0</v>
      </c>
      <c r="S512" s="58">
        <f t="shared" si="1756"/>
        <v>0</v>
      </c>
      <c r="T512" s="58">
        <f t="shared" ref="T512:T515" si="1757">N512+Q512</f>
        <v>50000</v>
      </c>
      <c r="U512" s="58">
        <f t="shared" ref="U512:U515" si="1758">O512+R512</f>
        <v>50000</v>
      </c>
      <c r="V512" s="58">
        <f t="shared" ref="V512:V515" si="1759">P512+S512</f>
        <v>50000</v>
      </c>
      <c r="W512" s="58">
        <f t="shared" ref="W512:Y514" si="1760">W513</f>
        <v>0</v>
      </c>
      <c r="X512" s="58">
        <f t="shared" si="1760"/>
        <v>0</v>
      </c>
      <c r="Y512" s="58">
        <f t="shared" si="1760"/>
        <v>0</v>
      </c>
      <c r="Z512" s="58">
        <f t="shared" ref="Z512:Z515" si="1761">T512+W512</f>
        <v>50000</v>
      </c>
      <c r="AA512" s="58">
        <f t="shared" ref="AA512:AA515" si="1762">U512+X512</f>
        <v>50000</v>
      </c>
      <c r="AB512" s="58">
        <f t="shared" ref="AB512:AB515" si="1763">V512+Y512</f>
        <v>50000</v>
      </c>
      <c r="AC512" s="58">
        <f t="shared" ref="AC512:AE514" si="1764">AC513</f>
        <v>0</v>
      </c>
      <c r="AD512" s="58">
        <f t="shared" si="1764"/>
        <v>0</v>
      </c>
      <c r="AE512" s="58">
        <f t="shared" si="1764"/>
        <v>0</v>
      </c>
      <c r="AF512" s="58">
        <f t="shared" ref="AF512:AF515" si="1765">Z512+AC512</f>
        <v>50000</v>
      </c>
      <c r="AG512" s="58">
        <f t="shared" ref="AG512:AG515" si="1766">AA512+AD512</f>
        <v>50000</v>
      </c>
      <c r="AH512" s="58">
        <f t="shared" ref="AH512:AH515" si="1767">AB512+AE512</f>
        <v>50000</v>
      </c>
      <c r="AI512" s="58">
        <f t="shared" ref="AI512:AK514" si="1768">AI513</f>
        <v>0</v>
      </c>
      <c r="AJ512" s="58">
        <f t="shared" si="1768"/>
        <v>0</v>
      </c>
      <c r="AK512" s="58">
        <f t="shared" si="1768"/>
        <v>0</v>
      </c>
      <c r="AL512" s="58">
        <f t="shared" ref="AL512:AL515" si="1769">AF512+AI512</f>
        <v>50000</v>
      </c>
      <c r="AM512" s="58">
        <f t="shared" ref="AM512:AM515" si="1770">AG512+AJ512</f>
        <v>50000</v>
      </c>
      <c r="AN512" s="58">
        <f t="shared" ref="AN512:AN515" si="1771">AH512+AK512</f>
        <v>50000</v>
      </c>
      <c r="AO512" s="58">
        <f t="shared" ref="AO512:AQ514" si="1772">AO513</f>
        <v>0</v>
      </c>
      <c r="AP512" s="58">
        <f t="shared" si="1772"/>
        <v>0</v>
      </c>
      <c r="AQ512" s="58">
        <f t="shared" si="1772"/>
        <v>0</v>
      </c>
      <c r="AR512" s="58">
        <f t="shared" ref="AR512:AR515" si="1773">AL512+AO512</f>
        <v>50000</v>
      </c>
      <c r="AS512" s="58">
        <f t="shared" ref="AS512:AS515" si="1774">AM512+AP512</f>
        <v>50000</v>
      </c>
      <c r="AT512" s="58">
        <f t="shared" ref="AT512:AT515" si="1775">AN512+AQ512</f>
        <v>50000</v>
      </c>
      <c r="AU512" s="58">
        <f t="shared" ref="AU512:AW514" si="1776">AU513</f>
        <v>0</v>
      </c>
      <c r="AV512" s="58">
        <f t="shared" si="1776"/>
        <v>0</v>
      </c>
      <c r="AW512" s="58">
        <f t="shared" si="1776"/>
        <v>0</v>
      </c>
      <c r="AX512" s="58">
        <f t="shared" ref="AX512:AX515" si="1777">AR512+AU512</f>
        <v>50000</v>
      </c>
      <c r="AY512" s="58">
        <f t="shared" ref="AY512:AY515" si="1778">AS512+AV512</f>
        <v>50000</v>
      </c>
      <c r="AZ512" s="58">
        <f t="shared" ref="AZ512:AZ515" si="1779">AT512+AW512</f>
        <v>50000</v>
      </c>
    </row>
    <row r="513" spans="1:52" ht="18" customHeight="1">
      <c r="A513" s="260"/>
      <c r="B513" s="56" t="s">
        <v>29</v>
      </c>
      <c r="C513" s="5" t="s">
        <v>12</v>
      </c>
      <c r="D513" s="5" t="s">
        <v>21</v>
      </c>
      <c r="E513" s="5" t="s">
        <v>100</v>
      </c>
      <c r="F513" s="5" t="s">
        <v>117</v>
      </c>
      <c r="G513" s="17"/>
      <c r="H513" s="57">
        <f t="shared" si="1755"/>
        <v>50000</v>
      </c>
      <c r="I513" s="57">
        <f t="shared" si="1755"/>
        <v>50000</v>
      </c>
      <c r="J513" s="57">
        <f t="shared" si="1755"/>
        <v>50000</v>
      </c>
      <c r="K513" s="57">
        <f t="shared" si="1755"/>
        <v>0</v>
      </c>
      <c r="L513" s="57">
        <f t="shared" si="1755"/>
        <v>0</v>
      </c>
      <c r="M513" s="57">
        <f t="shared" si="1755"/>
        <v>0</v>
      </c>
      <c r="N513" s="57">
        <f t="shared" si="1659"/>
        <v>50000</v>
      </c>
      <c r="O513" s="57">
        <f t="shared" si="1660"/>
        <v>50000</v>
      </c>
      <c r="P513" s="57">
        <f t="shared" si="1661"/>
        <v>50000</v>
      </c>
      <c r="Q513" s="57">
        <f t="shared" si="1756"/>
        <v>0</v>
      </c>
      <c r="R513" s="57">
        <f t="shared" si="1756"/>
        <v>0</v>
      </c>
      <c r="S513" s="57">
        <f t="shared" si="1756"/>
        <v>0</v>
      </c>
      <c r="T513" s="57">
        <f t="shared" si="1757"/>
        <v>50000</v>
      </c>
      <c r="U513" s="57">
        <f t="shared" si="1758"/>
        <v>50000</v>
      </c>
      <c r="V513" s="57">
        <f t="shared" si="1759"/>
        <v>50000</v>
      </c>
      <c r="W513" s="57">
        <f t="shared" si="1760"/>
        <v>0</v>
      </c>
      <c r="X513" s="57">
        <f t="shared" si="1760"/>
        <v>0</v>
      </c>
      <c r="Y513" s="57">
        <f t="shared" si="1760"/>
        <v>0</v>
      </c>
      <c r="Z513" s="57">
        <f t="shared" si="1761"/>
        <v>50000</v>
      </c>
      <c r="AA513" s="57">
        <f t="shared" si="1762"/>
        <v>50000</v>
      </c>
      <c r="AB513" s="57">
        <f t="shared" si="1763"/>
        <v>50000</v>
      </c>
      <c r="AC513" s="57">
        <f t="shared" si="1764"/>
        <v>0</v>
      </c>
      <c r="AD513" s="57">
        <f t="shared" si="1764"/>
        <v>0</v>
      </c>
      <c r="AE513" s="57">
        <f t="shared" si="1764"/>
        <v>0</v>
      </c>
      <c r="AF513" s="57">
        <f t="shared" si="1765"/>
        <v>50000</v>
      </c>
      <c r="AG513" s="57">
        <f t="shared" si="1766"/>
        <v>50000</v>
      </c>
      <c r="AH513" s="57">
        <f t="shared" si="1767"/>
        <v>50000</v>
      </c>
      <c r="AI513" s="57">
        <f t="shared" si="1768"/>
        <v>0</v>
      </c>
      <c r="AJ513" s="57">
        <f t="shared" si="1768"/>
        <v>0</v>
      </c>
      <c r="AK513" s="57">
        <f t="shared" si="1768"/>
        <v>0</v>
      </c>
      <c r="AL513" s="57">
        <f t="shared" si="1769"/>
        <v>50000</v>
      </c>
      <c r="AM513" s="57">
        <f t="shared" si="1770"/>
        <v>50000</v>
      </c>
      <c r="AN513" s="57">
        <f t="shared" si="1771"/>
        <v>50000</v>
      </c>
      <c r="AO513" s="57">
        <f t="shared" si="1772"/>
        <v>0</v>
      </c>
      <c r="AP513" s="57">
        <f t="shared" si="1772"/>
        <v>0</v>
      </c>
      <c r="AQ513" s="57">
        <f t="shared" si="1772"/>
        <v>0</v>
      </c>
      <c r="AR513" s="57">
        <f t="shared" si="1773"/>
        <v>50000</v>
      </c>
      <c r="AS513" s="57">
        <f t="shared" si="1774"/>
        <v>50000</v>
      </c>
      <c r="AT513" s="57">
        <f t="shared" si="1775"/>
        <v>50000</v>
      </c>
      <c r="AU513" s="57">
        <f t="shared" si="1776"/>
        <v>0</v>
      </c>
      <c r="AV513" s="57">
        <f t="shared" si="1776"/>
        <v>0</v>
      </c>
      <c r="AW513" s="57">
        <f t="shared" si="1776"/>
        <v>0</v>
      </c>
      <c r="AX513" s="57">
        <f t="shared" si="1777"/>
        <v>50000</v>
      </c>
      <c r="AY513" s="57">
        <f t="shared" si="1778"/>
        <v>50000</v>
      </c>
      <c r="AZ513" s="57">
        <f t="shared" si="1779"/>
        <v>50000</v>
      </c>
    </row>
    <row r="514" spans="1:52" ht="26.4">
      <c r="A514" s="261"/>
      <c r="B514" s="56" t="s">
        <v>186</v>
      </c>
      <c r="C514" s="5" t="s">
        <v>12</v>
      </c>
      <c r="D514" s="5" t="s">
        <v>21</v>
      </c>
      <c r="E514" s="5" t="s">
        <v>100</v>
      </c>
      <c r="F514" s="5" t="s">
        <v>117</v>
      </c>
      <c r="G514" s="17" t="s">
        <v>32</v>
      </c>
      <c r="H514" s="57">
        <f t="shared" si="1755"/>
        <v>50000</v>
      </c>
      <c r="I514" s="57">
        <f t="shared" si="1755"/>
        <v>50000</v>
      </c>
      <c r="J514" s="57">
        <f t="shared" si="1755"/>
        <v>50000</v>
      </c>
      <c r="K514" s="57">
        <f t="shared" si="1755"/>
        <v>0</v>
      </c>
      <c r="L514" s="57">
        <f t="shared" si="1755"/>
        <v>0</v>
      </c>
      <c r="M514" s="57">
        <f t="shared" si="1755"/>
        <v>0</v>
      </c>
      <c r="N514" s="57">
        <f t="shared" si="1659"/>
        <v>50000</v>
      </c>
      <c r="O514" s="57">
        <f t="shared" si="1660"/>
        <v>50000</v>
      </c>
      <c r="P514" s="57">
        <f t="shared" si="1661"/>
        <v>50000</v>
      </c>
      <c r="Q514" s="57">
        <f t="shared" si="1756"/>
        <v>0</v>
      </c>
      <c r="R514" s="57">
        <f t="shared" si="1756"/>
        <v>0</v>
      </c>
      <c r="S514" s="57">
        <f t="shared" si="1756"/>
        <v>0</v>
      </c>
      <c r="T514" s="57">
        <f t="shared" si="1757"/>
        <v>50000</v>
      </c>
      <c r="U514" s="57">
        <f t="shared" si="1758"/>
        <v>50000</v>
      </c>
      <c r="V514" s="57">
        <f t="shared" si="1759"/>
        <v>50000</v>
      </c>
      <c r="W514" s="57">
        <f t="shared" si="1760"/>
        <v>0</v>
      </c>
      <c r="X514" s="57">
        <f t="shared" si="1760"/>
        <v>0</v>
      </c>
      <c r="Y514" s="57">
        <f t="shared" si="1760"/>
        <v>0</v>
      </c>
      <c r="Z514" s="57">
        <f t="shared" si="1761"/>
        <v>50000</v>
      </c>
      <c r="AA514" s="57">
        <f t="shared" si="1762"/>
        <v>50000</v>
      </c>
      <c r="AB514" s="57">
        <f t="shared" si="1763"/>
        <v>50000</v>
      </c>
      <c r="AC514" s="57">
        <f t="shared" si="1764"/>
        <v>0</v>
      </c>
      <c r="AD514" s="57">
        <f t="shared" si="1764"/>
        <v>0</v>
      </c>
      <c r="AE514" s="57">
        <f t="shared" si="1764"/>
        <v>0</v>
      </c>
      <c r="AF514" s="57">
        <f t="shared" si="1765"/>
        <v>50000</v>
      </c>
      <c r="AG514" s="57">
        <f t="shared" si="1766"/>
        <v>50000</v>
      </c>
      <c r="AH514" s="57">
        <f t="shared" si="1767"/>
        <v>50000</v>
      </c>
      <c r="AI514" s="57">
        <f t="shared" si="1768"/>
        <v>0</v>
      </c>
      <c r="AJ514" s="57">
        <f t="shared" si="1768"/>
        <v>0</v>
      </c>
      <c r="AK514" s="57">
        <f t="shared" si="1768"/>
        <v>0</v>
      </c>
      <c r="AL514" s="57">
        <f t="shared" si="1769"/>
        <v>50000</v>
      </c>
      <c r="AM514" s="57">
        <f t="shared" si="1770"/>
        <v>50000</v>
      </c>
      <c r="AN514" s="57">
        <f t="shared" si="1771"/>
        <v>50000</v>
      </c>
      <c r="AO514" s="57">
        <f t="shared" si="1772"/>
        <v>0</v>
      </c>
      <c r="AP514" s="57">
        <f t="shared" si="1772"/>
        <v>0</v>
      </c>
      <c r="AQ514" s="57">
        <f t="shared" si="1772"/>
        <v>0</v>
      </c>
      <c r="AR514" s="57">
        <f t="shared" si="1773"/>
        <v>50000</v>
      </c>
      <c r="AS514" s="57">
        <f t="shared" si="1774"/>
        <v>50000</v>
      </c>
      <c r="AT514" s="57">
        <f t="shared" si="1775"/>
        <v>50000</v>
      </c>
      <c r="AU514" s="57">
        <f t="shared" si="1776"/>
        <v>0</v>
      </c>
      <c r="AV514" s="57">
        <f t="shared" si="1776"/>
        <v>0</v>
      </c>
      <c r="AW514" s="57">
        <f t="shared" si="1776"/>
        <v>0</v>
      </c>
      <c r="AX514" s="57">
        <f t="shared" si="1777"/>
        <v>50000</v>
      </c>
      <c r="AY514" s="57">
        <f t="shared" si="1778"/>
        <v>50000</v>
      </c>
      <c r="AZ514" s="57">
        <f t="shared" si="1779"/>
        <v>50000</v>
      </c>
    </row>
    <row r="515" spans="1:52" ht="26.4">
      <c r="A515" s="261"/>
      <c r="B515" s="28" t="s">
        <v>34</v>
      </c>
      <c r="C515" s="5" t="s">
        <v>12</v>
      </c>
      <c r="D515" s="5" t="s">
        <v>21</v>
      </c>
      <c r="E515" s="5" t="s">
        <v>100</v>
      </c>
      <c r="F515" s="5" t="s">
        <v>117</v>
      </c>
      <c r="G515" s="17" t="s">
        <v>33</v>
      </c>
      <c r="H515" s="61">
        <v>50000</v>
      </c>
      <c r="I515" s="61">
        <v>50000</v>
      </c>
      <c r="J515" s="61">
        <v>50000</v>
      </c>
      <c r="K515" s="61"/>
      <c r="L515" s="61"/>
      <c r="M515" s="61"/>
      <c r="N515" s="61">
        <f t="shared" si="1659"/>
        <v>50000</v>
      </c>
      <c r="O515" s="61">
        <f t="shared" si="1660"/>
        <v>50000</v>
      </c>
      <c r="P515" s="61">
        <f t="shared" si="1661"/>
        <v>50000</v>
      </c>
      <c r="Q515" s="61"/>
      <c r="R515" s="61"/>
      <c r="S515" s="61"/>
      <c r="T515" s="61">
        <f t="shared" si="1757"/>
        <v>50000</v>
      </c>
      <c r="U515" s="61">
        <f t="shared" si="1758"/>
        <v>50000</v>
      </c>
      <c r="V515" s="61">
        <f t="shared" si="1759"/>
        <v>50000</v>
      </c>
      <c r="W515" s="61"/>
      <c r="X515" s="61"/>
      <c r="Y515" s="61"/>
      <c r="Z515" s="61">
        <f t="shared" si="1761"/>
        <v>50000</v>
      </c>
      <c r="AA515" s="61">
        <f t="shared" si="1762"/>
        <v>50000</v>
      </c>
      <c r="AB515" s="61">
        <f t="shared" si="1763"/>
        <v>50000</v>
      </c>
      <c r="AC515" s="61"/>
      <c r="AD515" s="61"/>
      <c r="AE515" s="61"/>
      <c r="AF515" s="61">
        <f t="shared" si="1765"/>
        <v>50000</v>
      </c>
      <c r="AG515" s="61">
        <f t="shared" si="1766"/>
        <v>50000</v>
      </c>
      <c r="AH515" s="61">
        <f t="shared" si="1767"/>
        <v>50000</v>
      </c>
      <c r="AI515" s="61"/>
      <c r="AJ515" s="61"/>
      <c r="AK515" s="61"/>
      <c r="AL515" s="61">
        <f t="shared" si="1769"/>
        <v>50000</v>
      </c>
      <c r="AM515" s="61">
        <f t="shared" si="1770"/>
        <v>50000</v>
      </c>
      <c r="AN515" s="61">
        <f t="shared" si="1771"/>
        <v>50000</v>
      </c>
      <c r="AO515" s="61"/>
      <c r="AP515" s="61"/>
      <c r="AQ515" s="61"/>
      <c r="AR515" s="61">
        <f t="shared" si="1773"/>
        <v>50000</v>
      </c>
      <c r="AS515" s="61">
        <f t="shared" si="1774"/>
        <v>50000</v>
      </c>
      <c r="AT515" s="61">
        <f t="shared" si="1775"/>
        <v>50000</v>
      </c>
      <c r="AU515" s="61"/>
      <c r="AV515" s="61"/>
      <c r="AW515" s="61"/>
      <c r="AX515" s="61">
        <f t="shared" si="1777"/>
        <v>50000</v>
      </c>
      <c r="AY515" s="61">
        <f t="shared" si="1778"/>
        <v>50000</v>
      </c>
      <c r="AZ515" s="61">
        <f t="shared" si="1779"/>
        <v>50000</v>
      </c>
    </row>
    <row r="516" spans="1:52">
      <c r="A516" s="105"/>
      <c r="B516" s="85"/>
      <c r="C516" s="4"/>
      <c r="D516" s="4"/>
      <c r="E516" s="4"/>
      <c r="F516" s="5"/>
      <c r="G516" s="1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X516" s="57"/>
      <c r="Y516" s="57"/>
      <c r="Z516" s="57"/>
      <c r="AA516" s="57"/>
      <c r="AB516" s="57"/>
      <c r="AC516" s="57"/>
      <c r="AD516" s="57"/>
      <c r="AE516" s="57"/>
      <c r="AF516" s="57"/>
      <c r="AG516" s="57"/>
      <c r="AH516" s="57"/>
      <c r="AI516" s="57"/>
      <c r="AJ516" s="57"/>
      <c r="AK516" s="57"/>
      <c r="AL516" s="57"/>
      <c r="AM516" s="57"/>
      <c r="AN516" s="57"/>
      <c r="AO516" s="57"/>
      <c r="AP516" s="57"/>
      <c r="AQ516" s="57"/>
      <c r="AR516" s="57"/>
      <c r="AS516" s="57"/>
      <c r="AT516" s="57"/>
      <c r="AU516" s="57"/>
      <c r="AV516" s="57"/>
      <c r="AW516" s="57"/>
      <c r="AX516" s="57"/>
      <c r="AY516" s="57"/>
      <c r="AZ516" s="57"/>
    </row>
    <row r="517" spans="1:52" s="133" customFormat="1" ht="41.4">
      <c r="A517" s="97">
        <v>13</v>
      </c>
      <c r="B517" s="130" t="s">
        <v>298</v>
      </c>
      <c r="C517" s="131" t="s">
        <v>206</v>
      </c>
      <c r="D517" s="131" t="s">
        <v>21</v>
      </c>
      <c r="E517" s="131" t="s">
        <v>100</v>
      </c>
      <c r="F517" s="131" t="s">
        <v>101</v>
      </c>
      <c r="G517" s="132"/>
      <c r="H517" s="59">
        <f t="shared" ref="H517:M519" si="1780">H518</f>
        <v>20000</v>
      </c>
      <c r="I517" s="59">
        <f t="shared" si="1780"/>
        <v>20000</v>
      </c>
      <c r="J517" s="59">
        <f t="shared" si="1780"/>
        <v>20000</v>
      </c>
      <c r="K517" s="59">
        <f t="shared" si="1780"/>
        <v>0</v>
      </c>
      <c r="L517" s="59">
        <f t="shared" si="1780"/>
        <v>0</v>
      </c>
      <c r="M517" s="59">
        <f t="shared" si="1780"/>
        <v>0</v>
      </c>
      <c r="N517" s="59">
        <f t="shared" si="1659"/>
        <v>20000</v>
      </c>
      <c r="O517" s="59">
        <f t="shared" si="1660"/>
        <v>20000</v>
      </c>
      <c r="P517" s="59">
        <f t="shared" si="1661"/>
        <v>20000</v>
      </c>
      <c r="Q517" s="59">
        <f t="shared" ref="Q517:S519" si="1781">Q518</f>
        <v>0</v>
      </c>
      <c r="R517" s="59">
        <f t="shared" si="1781"/>
        <v>0</v>
      </c>
      <c r="S517" s="59">
        <f t="shared" si="1781"/>
        <v>0</v>
      </c>
      <c r="T517" s="59">
        <f t="shared" ref="T517:T520" si="1782">N517+Q517</f>
        <v>20000</v>
      </c>
      <c r="U517" s="59">
        <f t="shared" ref="U517:U520" si="1783">O517+R517</f>
        <v>20000</v>
      </c>
      <c r="V517" s="59">
        <f t="shared" ref="V517:V520" si="1784">P517+S517</f>
        <v>20000</v>
      </c>
      <c r="W517" s="59">
        <f t="shared" ref="W517:Y519" si="1785">W518</f>
        <v>0</v>
      </c>
      <c r="X517" s="59">
        <f t="shared" si="1785"/>
        <v>0</v>
      </c>
      <c r="Y517" s="59">
        <f t="shared" si="1785"/>
        <v>0</v>
      </c>
      <c r="Z517" s="59">
        <f t="shared" ref="Z517:Z520" si="1786">T517+W517</f>
        <v>20000</v>
      </c>
      <c r="AA517" s="59">
        <f t="shared" ref="AA517:AA520" si="1787">U517+X517</f>
        <v>20000</v>
      </c>
      <c r="AB517" s="59">
        <f t="shared" ref="AB517:AB520" si="1788">V517+Y517</f>
        <v>20000</v>
      </c>
      <c r="AC517" s="59">
        <f t="shared" ref="AC517:AE519" si="1789">AC518</f>
        <v>0</v>
      </c>
      <c r="AD517" s="59">
        <f t="shared" si="1789"/>
        <v>0</v>
      </c>
      <c r="AE517" s="59">
        <f t="shared" si="1789"/>
        <v>0</v>
      </c>
      <c r="AF517" s="59">
        <f t="shared" ref="AF517:AF520" si="1790">Z517+AC517</f>
        <v>20000</v>
      </c>
      <c r="AG517" s="59">
        <f t="shared" ref="AG517:AG520" si="1791">AA517+AD517</f>
        <v>20000</v>
      </c>
      <c r="AH517" s="59">
        <f t="shared" ref="AH517:AH520" si="1792">AB517+AE517</f>
        <v>20000</v>
      </c>
      <c r="AI517" s="59">
        <f t="shared" ref="AI517:AK519" si="1793">AI518</f>
        <v>0</v>
      </c>
      <c r="AJ517" s="59">
        <f t="shared" si="1793"/>
        <v>0</v>
      </c>
      <c r="AK517" s="59">
        <f t="shared" si="1793"/>
        <v>0</v>
      </c>
      <c r="AL517" s="59">
        <f t="shared" ref="AL517:AL520" si="1794">AF517+AI517</f>
        <v>20000</v>
      </c>
      <c r="AM517" s="59">
        <f t="shared" ref="AM517:AM520" si="1795">AG517+AJ517</f>
        <v>20000</v>
      </c>
      <c r="AN517" s="59">
        <f t="shared" ref="AN517:AN520" si="1796">AH517+AK517</f>
        <v>20000</v>
      </c>
      <c r="AO517" s="59">
        <f t="shared" ref="AO517:AQ519" si="1797">AO518</f>
        <v>0</v>
      </c>
      <c r="AP517" s="59">
        <f t="shared" si="1797"/>
        <v>0</v>
      </c>
      <c r="AQ517" s="59">
        <f t="shared" si="1797"/>
        <v>0</v>
      </c>
      <c r="AR517" s="59">
        <f t="shared" ref="AR517:AR520" si="1798">AL517+AO517</f>
        <v>20000</v>
      </c>
      <c r="AS517" s="59">
        <f t="shared" ref="AS517:AS520" si="1799">AM517+AP517</f>
        <v>20000</v>
      </c>
      <c r="AT517" s="59">
        <f t="shared" ref="AT517:AT520" si="1800">AN517+AQ517</f>
        <v>20000</v>
      </c>
      <c r="AU517" s="59">
        <f t="shared" ref="AU517:AW519" si="1801">AU518</f>
        <v>0</v>
      </c>
      <c r="AV517" s="59">
        <f t="shared" si="1801"/>
        <v>0</v>
      </c>
      <c r="AW517" s="59">
        <f t="shared" si="1801"/>
        <v>0</v>
      </c>
      <c r="AX517" s="59">
        <f t="shared" ref="AX517:AX520" si="1802">AR517+AU517</f>
        <v>20000</v>
      </c>
      <c r="AY517" s="59">
        <f t="shared" ref="AY517:AY520" si="1803">AS517+AV517</f>
        <v>20000</v>
      </c>
      <c r="AZ517" s="59">
        <f t="shared" ref="AZ517:AZ520" si="1804">AT517+AW517</f>
        <v>20000</v>
      </c>
    </row>
    <row r="518" spans="1:52" ht="26.4">
      <c r="A518" s="281"/>
      <c r="B518" s="71" t="s">
        <v>244</v>
      </c>
      <c r="C518" s="134" t="s">
        <v>206</v>
      </c>
      <c r="D518" s="134" t="s">
        <v>21</v>
      </c>
      <c r="E518" s="134" t="s">
        <v>100</v>
      </c>
      <c r="F518" s="134" t="s">
        <v>207</v>
      </c>
      <c r="G518" s="70"/>
      <c r="H518" s="64">
        <f t="shared" si="1780"/>
        <v>20000</v>
      </c>
      <c r="I518" s="64">
        <f t="shared" si="1780"/>
        <v>20000</v>
      </c>
      <c r="J518" s="64">
        <f t="shared" si="1780"/>
        <v>20000</v>
      </c>
      <c r="K518" s="64">
        <f t="shared" si="1780"/>
        <v>0</v>
      </c>
      <c r="L518" s="64">
        <f t="shared" si="1780"/>
        <v>0</v>
      </c>
      <c r="M518" s="64">
        <f t="shared" si="1780"/>
        <v>0</v>
      </c>
      <c r="N518" s="64">
        <f t="shared" si="1659"/>
        <v>20000</v>
      </c>
      <c r="O518" s="64">
        <f t="shared" si="1660"/>
        <v>20000</v>
      </c>
      <c r="P518" s="64">
        <f t="shared" si="1661"/>
        <v>20000</v>
      </c>
      <c r="Q518" s="64">
        <f t="shared" si="1781"/>
        <v>0</v>
      </c>
      <c r="R518" s="64">
        <f t="shared" si="1781"/>
        <v>0</v>
      </c>
      <c r="S518" s="64">
        <f t="shared" si="1781"/>
        <v>0</v>
      </c>
      <c r="T518" s="64">
        <f t="shared" si="1782"/>
        <v>20000</v>
      </c>
      <c r="U518" s="64">
        <f t="shared" si="1783"/>
        <v>20000</v>
      </c>
      <c r="V518" s="64">
        <f t="shared" si="1784"/>
        <v>20000</v>
      </c>
      <c r="W518" s="64">
        <f t="shared" si="1785"/>
        <v>0</v>
      </c>
      <c r="X518" s="64">
        <f t="shared" si="1785"/>
        <v>0</v>
      </c>
      <c r="Y518" s="64">
        <f t="shared" si="1785"/>
        <v>0</v>
      </c>
      <c r="Z518" s="64">
        <f t="shared" si="1786"/>
        <v>20000</v>
      </c>
      <c r="AA518" s="64">
        <f t="shared" si="1787"/>
        <v>20000</v>
      </c>
      <c r="AB518" s="64">
        <f t="shared" si="1788"/>
        <v>20000</v>
      </c>
      <c r="AC518" s="64">
        <f t="shared" si="1789"/>
        <v>0</v>
      </c>
      <c r="AD518" s="64">
        <f t="shared" si="1789"/>
        <v>0</v>
      </c>
      <c r="AE518" s="64">
        <f t="shared" si="1789"/>
        <v>0</v>
      </c>
      <c r="AF518" s="64">
        <f t="shared" si="1790"/>
        <v>20000</v>
      </c>
      <c r="AG518" s="64">
        <f t="shared" si="1791"/>
        <v>20000</v>
      </c>
      <c r="AH518" s="64">
        <f t="shared" si="1792"/>
        <v>20000</v>
      </c>
      <c r="AI518" s="64">
        <f t="shared" si="1793"/>
        <v>0</v>
      </c>
      <c r="AJ518" s="64">
        <f t="shared" si="1793"/>
        <v>0</v>
      </c>
      <c r="AK518" s="64">
        <f t="shared" si="1793"/>
        <v>0</v>
      </c>
      <c r="AL518" s="64">
        <f t="shared" si="1794"/>
        <v>20000</v>
      </c>
      <c r="AM518" s="64">
        <f t="shared" si="1795"/>
        <v>20000</v>
      </c>
      <c r="AN518" s="64">
        <f t="shared" si="1796"/>
        <v>20000</v>
      </c>
      <c r="AO518" s="64">
        <f t="shared" si="1797"/>
        <v>0</v>
      </c>
      <c r="AP518" s="64">
        <f t="shared" si="1797"/>
        <v>0</v>
      </c>
      <c r="AQ518" s="64">
        <f t="shared" si="1797"/>
        <v>0</v>
      </c>
      <c r="AR518" s="64">
        <f t="shared" si="1798"/>
        <v>20000</v>
      </c>
      <c r="AS518" s="64">
        <f t="shared" si="1799"/>
        <v>20000</v>
      </c>
      <c r="AT518" s="64">
        <f t="shared" si="1800"/>
        <v>20000</v>
      </c>
      <c r="AU518" s="64">
        <f t="shared" si="1801"/>
        <v>0</v>
      </c>
      <c r="AV518" s="64">
        <f t="shared" si="1801"/>
        <v>0</v>
      </c>
      <c r="AW518" s="64">
        <f t="shared" si="1801"/>
        <v>0</v>
      </c>
      <c r="AX518" s="64">
        <f t="shared" si="1802"/>
        <v>20000</v>
      </c>
      <c r="AY518" s="64">
        <f t="shared" si="1803"/>
        <v>20000</v>
      </c>
      <c r="AZ518" s="64">
        <f t="shared" si="1804"/>
        <v>20000</v>
      </c>
    </row>
    <row r="519" spans="1:52" ht="26.4">
      <c r="A519" s="261"/>
      <c r="B519" s="123" t="s">
        <v>186</v>
      </c>
      <c r="C519" s="134" t="s">
        <v>206</v>
      </c>
      <c r="D519" s="134" t="s">
        <v>21</v>
      </c>
      <c r="E519" s="134" t="s">
        <v>100</v>
      </c>
      <c r="F519" s="134" t="s">
        <v>207</v>
      </c>
      <c r="G519" s="70" t="s">
        <v>32</v>
      </c>
      <c r="H519" s="64">
        <f t="shared" si="1780"/>
        <v>20000</v>
      </c>
      <c r="I519" s="64">
        <f t="shared" si="1780"/>
        <v>20000</v>
      </c>
      <c r="J519" s="64">
        <f t="shared" si="1780"/>
        <v>20000</v>
      </c>
      <c r="K519" s="64">
        <f t="shared" si="1780"/>
        <v>0</v>
      </c>
      <c r="L519" s="64">
        <f t="shared" si="1780"/>
        <v>0</v>
      </c>
      <c r="M519" s="64">
        <f t="shared" si="1780"/>
        <v>0</v>
      </c>
      <c r="N519" s="64">
        <f t="shared" si="1659"/>
        <v>20000</v>
      </c>
      <c r="O519" s="64">
        <f t="shared" si="1660"/>
        <v>20000</v>
      </c>
      <c r="P519" s="64">
        <f t="shared" si="1661"/>
        <v>20000</v>
      </c>
      <c r="Q519" s="64">
        <f t="shared" si="1781"/>
        <v>0</v>
      </c>
      <c r="R519" s="64">
        <f t="shared" si="1781"/>
        <v>0</v>
      </c>
      <c r="S519" s="64">
        <f t="shared" si="1781"/>
        <v>0</v>
      </c>
      <c r="T519" s="64">
        <f t="shared" si="1782"/>
        <v>20000</v>
      </c>
      <c r="U519" s="64">
        <f t="shared" si="1783"/>
        <v>20000</v>
      </c>
      <c r="V519" s="64">
        <f t="shared" si="1784"/>
        <v>20000</v>
      </c>
      <c r="W519" s="64">
        <f t="shared" si="1785"/>
        <v>0</v>
      </c>
      <c r="X519" s="64">
        <f t="shared" si="1785"/>
        <v>0</v>
      </c>
      <c r="Y519" s="64">
        <f t="shared" si="1785"/>
        <v>0</v>
      </c>
      <c r="Z519" s="64">
        <f t="shared" si="1786"/>
        <v>20000</v>
      </c>
      <c r="AA519" s="64">
        <f t="shared" si="1787"/>
        <v>20000</v>
      </c>
      <c r="AB519" s="64">
        <f t="shared" si="1788"/>
        <v>20000</v>
      </c>
      <c r="AC519" s="64">
        <f t="shared" si="1789"/>
        <v>0</v>
      </c>
      <c r="AD519" s="64">
        <f t="shared" si="1789"/>
        <v>0</v>
      </c>
      <c r="AE519" s="64">
        <f t="shared" si="1789"/>
        <v>0</v>
      </c>
      <c r="AF519" s="64">
        <f t="shared" si="1790"/>
        <v>20000</v>
      </c>
      <c r="AG519" s="64">
        <f t="shared" si="1791"/>
        <v>20000</v>
      </c>
      <c r="AH519" s="64">
        <f t="shared" si="1792"/>
        <v>20000</v>
      </c>
      <c r="AI519" s="64">
        <f t="shared" si="1793"/>
        <v>0</v>
      </c>
      <c r="AJ519" s="64">
        <f t="shared" si="1793"/>
        <v>0</v>
      </c>
      <c r="AK519" s="64">
        <f t="shared" si="1793"/>
        <v>0</v>
      </c>
      <c r="AL519" s="64">
        <f t="shared" si="1794"/>
        <v>20000</v>
      </c>
      <c r="AM519" s="64">
        <f t="shared" si="1795"/>
        <v>20000</v>
      </c>
      <c r="AN519" s="64">
        <f t="shared" si="1796"/>
        <v>20000</v>
      </c>
      <c r="AO519" s="64">
        <f t="shared" si="1797"/>
        <v>0</v>
      </c>
      <c r="AP519" s="64">
        <f t="shared" si="1797"/>
        <v>0</v>
      </c>
      <c r="AQ519" s="64">
        <f t="shared" si="1797"/>
        <v>0</v>
      </c>
      <c r="AR519" s="64">
        <f t="shared" si="1798"/>
        <v>20000</v>
      </c>
      <c r="AS519" s="64">
        <f t="shared" si="1799"/>
        <v>20000</v>
      </c>
      <c r="AT519" s="64">
        <f t="shared" si="1800"/>
        <v>20000</v>
      </c>
      <c r="AU519" s="64">
        <f t="shared" si="1801"/>
        <v>0</v>
      </c>
      <c r="AV519" s="64">
        <f t="shared" si="1801"/>
        <v>0</v>
      </c>
      <c r="AW519" s="64">
        <f t="shared" si="1801"/>
        <v>0</v>
      </c>
      <c r="AX519" s="64">
        <f t="shared" si="1802"/>
        <v>20000</v>
      </c>
      <c r="AY519" s="64">
        <f t="shared" si="1803"/>
        <v>20000</v>
      </c>
      <c r="AZ519" s="64">
        <f t="shared" si="1804"/>
        <v>20000</v>
      </c>
    </row>
    <row r="520" spans="1:52" ht="26.4">
      <c r="A520" s="282"/>
      <c r="B520" s="71" t="s">
        <v>34</v>
      </c>
      <c r="C520" s="134" t="s">
        <v>206</v>
      </c>
      <c r="D520" s="134" t="s">
        <v>21</v>
      </c>
      <c r="E520" s="134" t="s">
        <v>100</v>
      </c>
      <c r="F520" s="134" t="s">
        <v>207</v>
      </c>
      <c r="G520" s="70" t="s">
        <v>33</v>
      </c>
      <c r="H520" s="64">
        <v>20000</v>
      </c>
      <c r="I520" s="64">
        <v>20000</v>
      </c>
      <c r="J520" s="60">
        <v>20000</v>
      </c>
      <c r="K520" s="60"/>
      <c r="L520" s="60"/>
      <c r="M520" s="60"/>
      <c r="N520" s="60">
        <f t="shared" si="1659"/>
        <v>20000</v>
      </c>
      <c r="O520" s="60">
        <f t="shared" si="1660"/>
        <v>20000</v>
      </c>
      <c r="P520" s="60">
        <f t="shared" si="1661"/>
        <v>20000</v>
      </c>
      <c r="Q520" s="60"/>
      <c r="R520" s="60"/>
      <c r="S520" s="60"/>
      <c r="T520" s="60">
        <f t="shared" si="1782"/>
        <v>20000</v>
      </c>
      <c r="U520" s="60">
        <f t="shared" si="1783"/>
        <v>20000</v>
      </c>
      <c r="V520" s="60">
        <f t="shared" si="1784"/>
        <v>20000</v>
      </c>
      <c r="W520" s="60"/>
      <c r="X520" s="60"/>
      <c r="Y520" s="60"/>
      <c r="Z520" s="60">
        <f t="shared" si="1786"/>
        <v>20000</v>
      </c>
      <c r="AA520" s="60">
        <f t="shared" si="1787"/>
        <v>20000</v>
      </c>
      <c r="AB520" s="60">
        <f t="shared" si="1788"/>
        <v>20000</v>
      </c>
      <c r="AC520" s="60"/>
      <c r="AD520" s="60"/>
      <c r="AE520" s="60"/>
      <c r="AF520" s="60">
        <f t="shared" si="1790"/>
        <v>20000</v>
      </c>
      <c r="AG520" s="60">
        <f t="shared" si="1791"/>
        <v>20000</v>
      </c>
      <c r="AH520" s="60">
        <f t="shared" si="1792"/>
        <v>20000</v>
      </c>
      <c r="AI520" s="60"/>
      <c r="AJ520" s="60"/>
      <c r="AK520" s="60"/>
      <c r="AL520" s="60">
        <f t="shared" si="1794"/>
        <v>20000</v>
      </c>
      <c r="AM520" s="60">
        <f t="shared" si="1795"/>
        <v>20000</v>
      </c>
      <c r="AN520" s="60">
        <f t="shared" si="1796"/>
        <v>20000</v>
      </c>
      <c r="AO520" s="60"/>
      <c r="AP520" s="60"/>
      <c r="AQ520" s="60"/>
      <c r="AR520" s="60">
        <f t="shared" si="1798"/>
        <v>20000</v>
      </c>
      <c r="AS520" s="60">
        <f t="shared" si="1799"/>
        <v>20000</v>
      </c>
      <c r="AT520" s="60">
        <f t="shared" si="1800"/>
        <v>20000</v>
      </c>
      <c r="AU520" s="60"/>
      <c r="AV520" s="60"/>
      <c r="AW520" s="60"/>
      <c r="AX520" s="60">
        <f t="shared" si="1802"/>
        <v>20000</v>
      </c>
      <c r="AY520" s="60">
        <f t="shared" si="1803"/>
        <v>20000</v>
      </c>
      <c r="AZ520" s="60">
        <f t="shared" si="1804"/>
        <v>20000</v>
      </c>
    </row>
    <row r="521" spans="1:52">
      <c r="A521" s="105"/>
      <c r="B521" s="71"/>
      <c r="C521" s="134"/>
      <c r="D521" s="134"/>
      <c r="E521" s="135"/>
      <c r="F521" s="135"/>
      <c r="G521" s="70"/>
      <c r="H521" s="64"/>
      <c r="I521" s="64"/>
      <c r="J521" s="64"/>
      <c r="K521" s="64"/>
      <c r="L521" s="64"/>
      <c r="M521" s="64"/>
      <c r="N521" s="64"/>
      <c r="O521" s="64"/>
      <c r="P521" s="64"/>
      <c r="Q521" s="64"/>
      <c r="R521" s="64"/>
      <c r="S521" s="64"/>
      <c r="T521" s="64"/>
      <c r="U521" s="64"/>
      <c r="V521" s="64"/>
      <c r="W521" s="64"/>
      <c r="X521" s="64"/>
      <c r="Y521" s="64"/>
      <c r="Z521" s="64"/>
      <c r="AA521" s="64"/>
      <c r="AB521" s="64"/>
      <c r="AC521" s="64"/>
      <c r="AD521" s="64"/>
      <c r="AE521" s="64"/>
      <c r="AF521" s="64"/>
      <c r="AG521" s="64"/>
      <c r="AH521" s="64"/>
      <c r="AI521" s="64"/>
      <c r="AJ521" s="64"/>
      <c r="AK521" s="64"/>
      <c r="AL521" s="64"/>
      <c r="AM521" s="64"/>
      <c r="AN521" s="64"/>
      <c r="AO521" s="64"/>
      <c r="AP521" s="64"/>
      <c r="AQ521" s="64"/>
      <c r="AR521" s="64"/>
      <c r="AS521" s="64"/>
      <c r="AT521" s="64"/>
      <c r="AU521" s="64"/>
      <c r="AV521" s="64"/>
      <c r="AW521" s="64"/>
      <c r="AX521" s="64"/>
      <c r="AY521" s="64"/>
      <c r="AZ521" s="64"/>
    </row>
    <row r="522" spans="1:52" ht="27.6">
      <c r="A522" s="177" t="s">
        <v>206</v>
      </c>
      <c r="B522" s="154" t="s">
        <v>299</v>
      </c>
      <c r="C522" s="20" t="s">
        <v>19</v>
      </c>
      <c r="D522" s="20" t="s">
        <v>21</v>
      </c>
      <c r="E522" s="7" t="s">
        <v>100</v>
      </c>
      <c r="F522" s="7" t="s">
        <v>101</v>
      </c>
      <c r="G522" s="11"/>
      <c r="H522" s="58">
        <f>H523</f>
        <v>220000</v>
      </c>
      <c r="I522" s="58">
        <f t="shared" ref="I522:M522" si="1805">I523</f>
        <v>220000</v>
      </c>
      <c r="J522" s="58">
        <f t="shared" si="1805"/>
        <v>220000</v>
      </c>
      <c r="K522" s="58">
        <f t="shared" si="1805"/>
        <v>0</v>
      </c>
      <c r="L522" s="58">
        <f t="shared" si="1805"/>
        <v>0</v>
      </c>
      <c r="M522" s="58">
        <f t="shared" si="1805"/>
        <v>0</v>
      </c>
      <c r="N522" s="58">
        <f t="shared" si="1659"/>
        <v>220000</v>
      </c>
      <c r="O522" s="58">
        <f t="shared" si="1660"/>
        <v>220000</v>
      </c>
      <c r="P522" s="58">
        <f t="shared" si="1661"/>
        <v>220000</v>
      </c>
      <c r="Q522" s="58">
        <f t="shared" ref="Q522:S524" si="1806">Q523</f>
        <v>0</v>
      </c>
      <c r="R522" s="58">
        <f t="shared" si="1806"/>
        <v>0</v>
      </c>
      <c r="S522" s="58">
        <f t="shared" si="1806"/>
        <v>0</v>
      </c>
      <c r="T522" s="58">
        <f t="shared" ref="T522:T525" si="1807">N522+Q522</f>
        <v>220000</v>
      </c>
      <c r="U522" s="58">
        <f t="shared" ref="U522:U525" si="1808">O522+R522</f>
        <v>220000</v>
      </c>
      <c r="V522" s="58">
        <f t="shared" ref="V522:V525" si="1809">P522+S522</f>
        <v>220000</v>
      </c>
      <c r="W522" s="58">
        <f>W523+W526+W529</f>
        <v>592072</v>
      </c>
      <c r="X522" s="58">
        <f t="shared" ref="X522:Y522" si="1810">X523+X526+X529</f>
        <v>0</v>
      </c>
      <c r="Y522" s="58">
        <f t="shared" si="1810"/>
        <v>0</v>
      </c>
      <c r="Z522" s="58">
        <f t="shared" ref="Z522:Z525" si="1811">T522+W522</f>
        <v>812072</v>
      </c>
      <c r="AA522" s="58">
        <f t="shared" ref="AA522:AA525" si="1812">U522+X522</f>
        <v>220000</v>
      </c>
      <c r="AB522" s="58">
        <f t="shared" ref="AB522:AB525" si="1813">V522+Y522</f>
        <v>220000</v>
      </c>
      <c r="AC522" s="58">
        <f>AC523+AC526+AC529</f>
        <v>0</v>
      </c>
      <c r="AD522" s="58">
        <f t="shared" ref="AD522:AE522" si="1814">AD523+AD526+AD529</f>
        <v>0</v>
      </c>
      <c r="AE522" s="58">
        <f t="shared" si="1814"/>
        <v>0</v>
      </c>
      <c r="AF522" s="58">
        <f t="shared" ref="AF522:AF533" si="1815">Z522+AC522</f>
        <v>812072</v>
      </c>
      <c r="AG522" s="58">
        <f t="shared" ref="AG522:AG533" si="1816">AA522+AD522</f>
        <v>220000</v>
      </c>
      <c r="AH522" s="58">
        <f t="shared" ref="AH522:AH533" si="1817">AB522+AE522</f>
        <v>220000</v>
      </c>
      <c r="AI522" s="58">
        <f>AI523+AI526+AI529</f>
        <v>0</v>
      </c>
      <c r="AJ522" s="58">
        <f t="shared" ref="AJ522:AK522" si="1818">AJ523+AJ526+AJ529</f>
        <v>0</v>
      </c>
      <c r="AK522" s="58">
        <f t="shared" si="1818"/>
        <v>0</v>
      </c>
      <c r="AL522" s="58">
        <f t="shared" ref="AL522:AL536" si="1819">AF522+AI522</f>
        <v>812072</v>
      </c>
      <c r="AM522" s="58">
        <f t="shared" ref="AM522:AM536" si="1820">AG522+AJ522</f>
        <v>220000</v>
      </c>
      <c r="AN522" s="58">
        <f t="shared" ref="AN522:AN536" si="1821">AH522+AK522</f>
        <v>220000</v>
      </c>
      <c r="AO522" s="58">
        <f>AO523+AO526+AO529</f>
        <v>0</v>
      </c>
      <c r="AP522" s="58">
        <f t="shared" ref="AP522:AQ522" si="1822">AP523+AP526+AP529</f>
        <v>0</v>
      </c>
      <c r="AQ522" s="58">
        <f t="shared" si="1822"/>
        <v>0</v>
      </c>
      <c r="AR522" s="58">
        <f t="shared" ref="AR522:AR536" si="1823">AL522+AO522</f>
        <v>812072</v>
      </c>
      <c r="AS522" s="58">
        <f t="shared" ref="AS522:AS536" si="1824">AM522+AP522</f>
        <v>220000</v>
      </c>
      <c r="AT522" s="58">
        <f t="shared" ref="AT522:AT536" si="1825">AN522+AQ522</f>
        <v>220000</v>
      </c>
      <c r="AU522" s="58">
        <f>AU523+AU526+AU529</f>
        <v>0</v>
      </c>
      <c r="AV522" s="58">
        <f t="shared" ref="AV522:AW522" si="1826">AV523+AV526+AV529</f>
        <v>0</v>
      </c>
      <c r="AW522" s="58">
        <f t="shared" si="1826"/>
        <v>0</v>
      </c>
      <c r="AX522" s="58">
        <f t="shared" ref="AX522:AX536" si="1827">AR522+AU522</f>
        <v>812072</v>
      </c>
      <c r="AY522" s="58">
        <f t="shared" ref="AY522:AY536" si="1828">AS522+AV522</f>
        <v>220000</v>
      </c>
      <c r="AZ522" s="58">
        <f t="shared" ref="AZ522:AZ536" si="1829">AT522+AW522</f>
        <v>220000</v>
      </c>
    </row>
    <row r="523" spans="1:52">
      <c r="A523" s="285"/>
      <c r="B523" s="56" t="s">
        <v>245</v>
      </c>
      <c r="C523" s="10" t="s">
        <v>19</v>
      </c>
      <c r="D523" s="10" t="s">
        <v>21</v>
      </c>
      <c r="E523" s="5" t="s">
        <v>100</v>
      </c>
      <c r="F523" s="5" t="s">
        <v>120</v>
      </c>
      <c r="G523" s="11"/>
      <c r="H523" s="57">
        <f t="shared" ref="H523:M524" si="1830">H524</f>
        <v>220000</v>
      </c>
      <c r="I523" s="57">
        <f t="shared" si="1830"/>
        <v>220000</v>
      </c>
      <c r="J523" s="57">
        <f t="shared" si="1830"/>
        <v>220000</v>
      </c>
      <c r="K523" s="57">
        <f t="shared" si="1830"/>
        <v>0</v>
      </c>
      <c r="L523" s="57">
        <f t="shared" si="1830"/>
        <v>0</v>
      </c>
      <c r="M523" s="57">
        <f t="shared" si="1830"/>
        <v>0</v>
      </c>
      <c r="N523" s="57">
        <f t="shared" si="1659"/>
        <v>220000</v>
      </c>
      <c r="O523" s="57">
        <f t="shared" si="1660"/>
        <v>220000</v>
      </c>
      <c r="P523" s="57">
        <f t="shared" si="1661"/>
        <v>220000</v>
      </c>
      <c r="Q523" s="57">
        <f t="shared" si="1806"/>
        <v>0</v>
      </c>
      <c r="R523" s="57">
        <f t="shared" si="1806"/>
        <v>0</v>
      </c>
      <c r="S523" s="57">
        <f t="shared" si="1806"/>
        <v>0</v>
      </c>
      <c r="T523" s="57">
        <f t="shared" si="1807"/>
        <v>220000</v>
      </c>
      <c r="U523" s="57">
        <f t="shared" si="1808"/>
        <v>220000</v>
      </c>
      <c r="V523" s="57">
        <f t="shared" si="1809"/>
        <v>220000</v>
      </c>
      <c r="W523" s="57">
        <f t="shared" ref="W523:Y524" si="1831">W524</f>
        <v>-101440</v>
      </c>
      <c r="X523" s="57">
        <f t="shared" si="1831"/>
        <v>0</v>
      </c>
      <c r="Y523" s="57">
        <f t="shared" si="1831"/>
        <v>0</v>
      </c>
      <c r="Z523" s="57">
        <f t="shared" si="1811"/>
        <v>118560</v>
      </c>
      <c r="AA523" s="57">
        <f t="shared" si="1812"/>
        <v>220000</v>
      </c>
      <c r="AB523" s="57">
        <f t="shared" si="1813"/>
        <v>220000</v>
      </c>
      <c r="AC523" s="57">
        <f t="shared" ref="AC523:AE524" si="1832">AC524</f>
        <v>0</v>
      </c>
      <c r="AD523" s="57">
        <f t="shared" si="1832"/>
        <v>0</v>
      </c>
      <c r="AE523" s="57">
        <f t="shared" si="1832"/>
        <v>0</v>
      </c>
      <c r="AF523" s="57">
        <f t="shared" si="1815"/>
        <v>118560</v>
      </c>
      <c r="AG523" s="57">
        <f t="shared" si="1816"/>
        <v>220000</v>
      </c>
      <c r="AH523" s="57">
        <f t="shared" si="1817"/>
        <v>220000</v>
      </c>
      <c r="AI523" s="57">
        <f t="shared" ref="AI523:AK524" si="1833">AI524</f>
        <v>0</v>
      </c>
      <c r="AJ523" s="57">
        <f t="shared" si="1833"/>
        <v>0</v>
      </c>
      <c r="AK523" s="57">
        <f t="shared" si="1833"/>
        <v>0</v>
      </c>
      <c r="AL523" s="57">
        <f t="shared" si="1819"/>
        <v>118560</v>
      </c>
      <c r="AM523" s="57">
        <f t="shared" si="1820"/>
        <v>220000</v>
      </c>
      <c r="AN523" s="57">
        <f t="shared" si="1821"/>
        <v>220000</v>
      </c>
      <c r="AO523" s="57">
        <f t="shared" ref="AO523:AQ524" si="1834">AO524</f>
        <v>0</v>
      </c>
      <c r="AP523" s="57">
        <f t="shared" si="1834"/>
        <v>0</v>
      </c>
      <c r="AQ523" s="57">
        <f t="shared" si="1834"/>
        <v>0</v>
      </c>
      <c r="AR523" s="57">
        <f t="shared" si="1823"/>
        <v>118560</v>
      </c>
      <c r="AS523" s="57">
        <f t="shared" si="1824"/>
        <v>220000</v>
      </c>
      <c r="AT523" s="57">
        <f t="shared" si="1825"/>
        <v>220000</v>
      </c>
      <c r="AU523" s="57">
        <f t="shared" ref="AU523:AW524" si="1835">AU524</f>
        <v>0</v>
      </c>
      <c r="AV523" s="57">
        <f t="shared" si="1835"/>
        <v>0</v>
      </c>
      <c r="AW523" s="57">
        <f t="shared" si="1835"/>
        <v>0</v>
      </c>
      <c r="AX523" s="57">
        <f t="shared" si="1827"/>
        <v>118560</v>
      </c>
      <c r="AY523" s="57">
        <f t="shared" si="1828"/>
        <v>220000</v>
      </c>
      <c r="AZ523" s="57">
        <f t="shared" si="1829"/>
        <v>220000</v>
      </c>
    </row>
    <row r="524" spans="1:52" ht="26.4">
      <c r="A524" s="261"/>
      <c r="B524" s="56" t="s">
        <v>186</v>
      </c>
      <c r="C524" s="10" t="s">
        <v>19</v>
      </c>
      <c r="D524" s="10" t="s">
        <v>21</v>
      </c>
      <c r="E524" s="5" t="s">
        <v>100</v>
      </c>
      <c r="F524" s="5" t="s">
        <v>120</v>
      </c>
      <c r="G524" s="11" t="s">
        <v>32</v>
      </c>
      <c r="H524" s="57">
        <f t="shared" si="1830"/>
        <v>220000</v>
      </c>
      <c r="I524" s="57">
        <f t="shared" si="1830"/>
        <v>220000</v>
      </c>
      <c r="J524" s="57">
        <f t="shared" si="1830"/>
        <v>220000</v>
      </c>
      <c r="K524" s="57">
        <f t="shared" si="1830"/>
        <v>0</v>
      </c>
      <c r="L524" s="57">
        <f t="shared" si="1830"/>
        <v>0</v>
      </c>
      <c r="M524" s="57">
        <f t="shared" si="1830"/>
        <v>0</v>
      </c>
      <c r="N524" s="57">
        <f t="shared" si="1659"/>
        <v>220000</v>
      </c>
      <c r="O524" s="57">
        <f t="shared" si="1660"/>
        <v>220000</v>
      </c>
      <c r="P524" s="57">
        <f t="shared" si="1661"/>
        <v>220000</v>
      </c>
      <c r="Q524" s="57">
        <f t="shared" si="1806"/>
        <v>0</v>
      </c>
      <c r="R524" s="57">
        <f t="shared" si="1806"/>
        <v>0</v>
      </c>
      <c r="S524" s="57">
        <f t="shared" si="1806"/>
        <v>0</v>
      </c>
      <c r="T524" s="57">
        <f t="shared" si="1807"/>
        <v>220000</v>
      </c>
      <c r="U524" s="57">
        <f t="shared" si="1808"/>
        <v>220000</v>
      </c>
      <c r="V524" s="57">
        <f t="shared" si="1809"/>
        <v>220000</v>
      </c>
      <c r="W524" s="57">
        <f t="shared" si="1831"/>
        <v>-101440</v>
      </c>
      <c r="X524" s="57">
        <f t="shared" si="1831"/>
        <v>0</v>
      </c>
      <c r="Y524" s="57">
        <f t="shared" si="1831"/>
        <v>0</v>
      </c>
      <c r="Z524" s="57">
        <f t="shared" si="1811"/>
        <v>118560</v>
      </c>
      <c r="AA524" s="57">
        <f t="shared" si="1812"/>
        <v>220000</v>
      </c>
      <c r="AB524" s="57">
        <f t="shared" si="1813"/>
        <v>220000</v>
      </c>
      <c r="AC524" s="57">
        <f t="shared" si="1832"/>
        <v>0</v>
      </c>
      <c r="AD524" s="57">
        <f t="shared" si="1832"/>
        <v>0</v>
      </c>
      <c r="AE524" s="57">
        <f t="shared" si="1832"/>
        <v>0</v>
      </c>
      <c r="AF524" s="57">
        <f t="shared" si="1815"/>
        <v>118560</v>
      </c>
      <c r="AG524" s="57">
        <f t="shared" si="1816"/>
        <v>220000</v>
      </c>
      <c r="AH524" s="57">
        <f t="shared" si="1817"/>
        <v>220000</v>
      </c>
      <c r="AI524" s="57">
        <f t="shared" si="1833"/>
        <v>0</v>
      </c>
      <c r="AJ524" s="57">
        <f t="shared" si="1833"/>
        <v>0</v>
      </c>
      <c r="AK524" s="57">
        <f t="shared" si="1833"/>
        <v>0</v>
      </c>
      <c r="AL524" s="57">
        <f t="shared" si="1819"/>
        <v>118560</v>
      </c>
      <c r="AM524" s="57">
        <f t="shared" si="1820"/>
        <v>220000</v>
      </c>
      <c r="AN524" s="57">
        <f t="shared" si="1821"/>
        <v>220000</v>
      </c>
      <c r="AO524" s="57">
        <f t="shared" si="1834"/>
        <v>0</v>
      </c>
      <c r="AP524" s="57">
        <f t="shared" si="1834"/>
        <v>0</v>
      </c>
      <c r="AQ524" s="57">
        <f t="shared" si="1834"/>
        <v>0</v>
      </c>
      <c r="AR524" s="57">
        <f t="shared" si="1823"/>
        <v>118560</v>
      </c>
      <c r="AS524" s="57">
        <f t="shared" si="1824"/>
        <v>220000</v>
      </c>
      <c r="AT524" s="57">
        <f t="shared" si="1825"/>
        <v>220000</v>
      </c>
      <c r="AU524" s="57">
        <f t="shared" si="1835"/>
        <v>0</v>
      </c>
      <c r="AV524" s="57">
        <f t="shared" si="1835"/>
        <v>0</v>
      </c>
      <c r="AW524" s="57">
        <f t="shared" si="1835"/>
        <v>0</v>
      </c>
      <c r="AX524" s="57">
        <f t="shared" si="1827"/>
        <v>118560</v>
      </c>
      <c r="AY524" s="57">
        <f t="shared" si="1828"/>
        <v>220000</v>
      </c>
      <c r="AZ524" s="57">
        <f t="shared" si="1829"/>
        <v>220000</v>
      </c>
    </row>
    <row r="525" spans="1:52" ht="26.4">
      <c r="A525" s="261"/>
      <c r="B525" s="28" t="s">
        <v>34</v>
      </c>
      <c r="C525" s="10" t="s">
        <v>19</v>
      </c>
      <c r="D525" s="10" t="s">
        <v>21</v>
      </c>
      <c r="E525" s="5" t="s">
        <v>100</v>
      </c>
      <c r="F525" s="5" t="s">
        <v>120</v>
      </c>
      <c r="G525" s="11" t="s">
        <v>33</v>
      </c>
      <c r="H525" s="60">
        <v>220000</v>
      </c>
      <c r="I525" s="60">
        <v>220000</v>
      </c>
      <c r="J525" s="60">
        <v>220000</v>
      </c>
      <c r="K525" s="60"/>
      <c r="L525" s="60"/>
      <c r="M525" s="60"/>
      <c r="N525" s="60">
        <f t="shared" si="1659"/>
        <v>220000</v>
      </c>
      <c r="O525" s="60">
        <f t="shared" si="1660"/>
        <v>220000</v>
      </c>
      <c r="P525" s="60">
        <f t="shared" si="1661"/>
        <v>220000</v>
      </c>
      <c r="Q525" s="60"/>
      <c r="R525" s="60"/>
      <c r="S525" s="60"/>
      <c r="T525" s="60">
        <f t="shared" si="1807"/>
        <v>220000</v>
      </c>
      <c r="U525" s="60">
        <f t="shared" si="1808"/>
        <v>220000</v>
      </c>
      <c r="V525" s="60">
        <f t="shared" si="1809"/>
        <v>220000</v>
      </c>
      <c r="W525" s="60">
        <v>-101440</v>
      </c>
      <c r="X525" s="60"/>
      <c r="Y525" s="60"/>
      <c r="Z525" s="60">
        <f t="shared" si="1811"/>
        <v>118560</v>
      </c>
      <c r="AA525" s="60">
        <f t="shared" si="1812"/>
        <v>220000</v>
      </c>
      <c r="AB525" s="60">
        <f t="shared" si="1813"/>
        <v>220000</v>
      </c>
      <c r="AC525" s="60"/>
      <c r="AD525" s="60"/>
      <c r="AE525" s="60"/>
      <c r="AF525" s="60">
        <f t="shared" si="1815"/>
        <v>118560</v>
      </c>
      <c r="AG525" s="60">
        <f t="shared" si="1816"/>
        <v>220000</v>
      </c>
      <c r="AH525" s="60">
        <f t="shared" si="1817"/>
        <v>220000</v>
      </c>
      <c r="AI525" s="60"/>
      <c r="AJ525" s="60"/>
      <c r="AK525" s="60"/>
      <c r="AL525" s="60">
        <f t="shared" si="1819"/>
        <v>118560</v>
      </c>
      <c r="AM525" s="60">
        <f t="shared" si="1820"/>
        <v>220000</v>
      </c>
      <c r="AN525" s="60">
        <f t="shared" si="1821"/>
        <v>220000</v>
      </c>
      <c r="AO525" s="60"/>
      <c r="AP525" s="60"/>
      <c r="AQ525" s="60"/>
      <c r="AR525" s="60">
        <f t="shared" si="1823"/>
        <v>118560</v>
      </c>
      <c r="AS525" s="60">
        <f t="shared" si="1824"/>
        <v>220000</v>
      </c>
      <c r="AT525" s="60">
        <f t="shared" si="1825"/>
        <v>220000</v>
      </c>
      <c r="AU525" s="60"/>
      <c r="AV525" s="60"/>
      <c r="AW525" s="60"/>
      <c r="AX525" s="60">
        <f t="shared" si="1827"/>
        <v>118560</v>
      </c>
      <c r="AY525" s="60">
        <f t="shared" si="1828"/>
        <v>220000</v>
      </c>
      <c r="AZ525" s="60">
        <f t="shared" si="1829"/>
        <v>220000</v>
      </c>
    </row>
    <row r="526" spans="1:52" ht="26.4">
      <c r="A526" s="261"/>
      <c r="B526" s="242" t="s">
        <v>440</v>
      </c>
      <c r="C526" s="35" t="s">
        <v>19</v>
      </c>
      <c r="D526" s="35" t="s">
        <v>21</v>
      </c>
      <c r="E526" s="35" t="s">
        <v>100</v>
      </c>
      <c r="F526" s="35" t="s">
        <v>439</v>
      </c>
      <c r="G526" s="36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>
        <f>W527</f>
        <v>445672</v>
      </c>
      <c r="X526" s="60">
        <f t="shared" ref="X526:Y527" si="1836">X527</f>
        <v>0</v>
      </c>
      <c r="Y526" s="60">
        <f t="shared" si="1836"/>
        <v>0</v>
      </c>
      <c r="Z526" s="60">
        <f t="shared" ref="Z526:Z535" si="1837">T526+W526</f>
        <v>445672</v>
      </c>
      <c r="AA526" s="60">
        <f t="shared" ref="AA526:AA535" si="1838">U526+X526</f>
        <v>0</v>
      </c>
      <c r="AB526" s="60">
        <f t="shared" ref="AB526:AB535" si="1839">V526+Y526</f>
        <v>0</v>
      </c>
      <c r="AC526" s="60">
        <f>AC527</f>
        <v>0</v>
      </c>
      <c r="AD526" s="60">
        <f t="shared" ref="AD526:AE527" si="1840">AD527</f>
        <v>0</v>
      </c>
      <c r="AE526" s="60">
        <f t="shared" si="1840"/>
        <v>0</v>
      </c>
      <c r="AF526" s="60">
        <f t="shared" si="1815"/>
        <v>445672</v>
      </c>
      <c r="AG526" s="60">
        <f t="shared" si="1816"/>
        <v>0</v>
      </c>
      <c r="AH526" s="60">
        <f t="shared" si="1817"/>
        <v>0</v>
      </c>
      <c r="AI526" s="60">
        <f>AI527</f>
        <v>0</v>
      </c>
      <c r="AJ526" s="60">
        <f t="shared" ref="AJ526:AK527" si="1841">AJ527</f>
        <v>0</v>
      </c>
      <c r="AK526" s="60">
        <f t="shared" si="1841"/>
        <v>0</v>
      </c>
      <c r="AL526" s="60">
        <f t="shared" si="1819"/>
        <v>445672</v>
      </c>
      <c r="AM526" s="60">
        <f t="shared" si="1820"/>
        <v>0</v>
      </c>
      <c r="AN526" s="60">
        <f t="shared" si="1821"/>
        <v>0</v>
      </c>
      <c r="AO526" s="60">
        <f>AO527</f>
        <v>0</v>
      </c>
      <c r="AP526" s="60">
        <f t="shared" ref="AP526:AQ527" si="1842">AP527</f>
        <v>0</v>
      </c>
      <c r="AQ526" s="60">
        <f t="shared" si="1842"/>
        <v>0</v>
      </c>
      <c r="AR526" s="60">
        <f t="shared" si="1823"/>
        <v>445672</v>
      </c>
      <c r="AS526" s="60">
        <f t="shared" si="1824"/>
        <v>0</v>
      </c>
      <c r="AT526" s="60">
        <f t="shared" si="1825"/>
        <v>0</v>
      </c>
      <c r="AU526" s="60">
        <f>AU527</f>
        <v>0</v>
      </c>
      <c r="AV526" s="60">
        <f t="shared" ref="AV526:AW527" si="1843">AV527</f>
        <v>0</v>
      </c>
      <c r="AW526" s="60">
        <f t="shared" si="1843"/>
        <v>0</v>
      </c>
      <c r="AX526" s="60">
        <f t="shared" si="1827"/>
        <v>445672</v>
      </c>
      <c r="AY526" s="60">
        <f t="shared" si="1828"/>
        <v>0</v>
      </c>
      <c r="AZ526" s="60">
        <f t="shared" si="1829"/>
        <v>0</v>
      </c>
    </row>
    <row r="527" spans="1:52" ht="26.4">
      <c r="A527" s="261"/>
      <c r="B527" s="238" t="s">
        <v>186</v>
      </c>
      <c r="C527" s="35" t="s">
        <v>19</v>
      </c>
      <c r="D527" s="35" t="s">
        <v>21</v>
      </c>
      <c r="E527" s="35" t="s">
        <v>100</v>
      </c>
      <c r="F527" s="35" t="s">
        <v>439</v>
      </c>
      <c r="G527" s="36" t="s">
        <v>32</v>
      </c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>
        <f>W528</f>
        <v>445672</v>
      </c>
      <c r="X527" s="60">
        <f t="shared" si="1836"/>
        <v>0</v>
      </c>
      <c r="Y527" s="60">
        <f t="shared" si="1836"/>
        <v>0</v>
      </c>
      <c r="Z527" s="60">
        <f t="shared" si="1837"/>
        <v>445672</v>
      </c>
      <c r="AA527" s="60">
        <f t="shared" si="1838"/>
        <v>0</v>
      </c>
      <c r="AB527" s="60">
        <f t="shared" si="1839"/>
        <v>0</v>
      </c>
      <c r="AC527" s="60">
        <f>AC528</f>
        <v>0</v>
      </c>
      <c r="AD527" s="60">
        <f t="shared" si="1840"/>
        <v>0</v>
      </c>
      <c r="AE527" s="60">
        <f t="shared" si="1840"/>
        <v>0</v>
      </c>
      <c r="AF527" s="60">
        <f t="shared" si="1815"/>
        <v>445672</v>
      </c>
      <c r="AG527" s="60">
        <f t="shared" si="1816"/>
        <v>0</v>
      </c>
      <c r="AH527" s="60">
        <f t="shared" si="1817"/>
        <v>0</v>
      </c>
      <c r="AI527" s="60">
        <f>AI528</f>
        <v>0</v>
      </c>
      <c r="AJ527" s="60">
        <f t="shared" si="1841"/>
        <v>0</v>
      </c>
      <c r="AK527" s="60">
        <f t="shared" si="1841"/>
        <v>0</v>
      </c>
      <c r="AL527" s="60">
        <f t="shared" si="1819"/>
        <v>445672</v>
      </c>
      <c r="AM527" s="60">
        <f t="shared" si="1820"/>
        <v>0</v>
      </c>
      <c r="AN527" s="60">
        <f t="shared" si="1821"/>
        <v>0</v>
      </c>
      <c r="AO527" s="60">
        <f>AO528</f>
        <v>0</v>
      </c>
      <c r="AP527" s="60">
        <f t="shared" si="1842"/>
        <v>0</v>
      </c>
      <c r="AQ527" s="60">
        <f t="shared" si="1842"/>
        <v>0</v>
      </c>
      <c r="AR527" s="60">
        <f t="shared" si="1823"/>
        <v>445672</v>
      </c>
      <c r="AS527" s="60">
        <f t="shared" si="1824"/>
        <v>0</v>
      </c>
      <c r="AT527" s="60">
        <f t="shared" si="1825"/>
        <v>0</v>
      </c>
      <c r="AU527" s="60">
        <f>AU528</f>
        <v>0</v>
      </c>
      <c r="AV527" s="60">
        <f t="shared" si="1843"/>
        <v>0</v>
      </c>
      <c r="AW527" s="60">
        <f t="shared" si="1843"/>
        <v>0</v>
      </c>
      <c r="AX527" s="60">
        <f t="shared" si="1827"/>
        <v>445672</v>
      </c>
      <c r="AY527" s="60">
        <f t="shared" si="1828"/>
        <v>0</v>
      </c>
      <c r="AZ527" s="60">
        <f t="shared" si="1829"/>
        <v>0</v>
      </c>
    </row>
    <row r="528" spans="1:52" ht="26.4">
      <c r="A528" s="261"/>
      <c r="B528" s="182" t="s">
        <v>34</v>
      </c>
      <c r="C528" s="35" t="s">
        <v>19</v>
      </c>
      <c r="D528" s="35" t="s">
        <v>21</v>
      </c>
      <c r="E528" s="35" t="s">
        <v>100</v>
      </c>
      <c r="F528" s="35" t="s">
        <v>439</v>
      </c>
      <c r="G528" s="36" t="s">
        <v>33</v>
      </c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>
        <v>445672</v>
      </c>
      <c r="X528" s="60"/>
      <c r="Y528" s="60"/>
      <c r="Z528" s="60">
        <f t="shared" si="1837"/>
        <v>445672</v>
      </c>
      <c r="AA528" s="60">
        <f t="shared" si="1838"/>
        <v>0</v>
      </c>
      <c r="AB528" s="60">
        <f t="shared" si="1839"/>
        <v>0</v>
      </c>
      <c r="AC528" s="60"/>
      <c r="AD528" s="60"/>
      <c r="AE528" s="60"/>
      <c r="AF528" s="60">
        <f t="shared" si="1815"/>
        <v>445672</v>
      </c>
      <c r="AG528" s="60">
        <f t="shared" si="1816"/>
        <v>0</v>
      </c>
      <c r="AH528" s="60">
        <f t="shared" si="1817"/>
        <v>0</v>
      </c>
      <c r="AI528" s="60"/>
      <c r="AJ528" s="60"/>
      <c r="AK528" s="60"/>
      <c r="AL528" s="60">
        <f t="shared" si="1819"/>
        <v>445672</v>
      </c>
      <c r="AM528" s="60">
        <f t="shared" si="1820"/>
        <v>0</v>
      </c>
      <c r="AN528" s="60">
        <f t="shared" si="1821"/>
        <v>0</v>
      </c>
      <c r="AO528" s="60"/>
      <c r="AP528" s="60"/>
      <c r="AQ528" s="60"/>
      <c r="AR528" s="60">
        <f t="shared" si="1823"/>
        <v>445672</v>
      </c>
      <c r="AS528" s="60">
        <f t="shared" si="1824"/>
        <v>0</v>
      </c>
      <c r="AT528" s="60">
        <f t="shared" si="1825"/>
        <v>0</v>
      </c>
      <c r="AU528" s="60"/>
      <c r="AV528" s="60"/>
      <c r="AW528" s="60"/>
      <c r="AX528" s="60">
        <f t="shared" si="1827"/>
        <v>445672</v>
      </c>
      <c r="AY528" s="60">
        <f t="shared" si="1828"/>
        <v>0</v>
      </c>
      <c r="AZ528" s="60">
        <f t="shared" si="1829"/>
        <v>0</v>
      </c>
    </row>
    <row r="529" spans="1:52" ht="26.4">
      <c r="A529" s="261"/>
      <c r="B529" s="71" t="s">
        <v>442</v>
      </c>
      <c r="C529" s="35" t="s">
        <v>19</v>
      </c>
      <c r="D529" s="35" t="s">
        <v>21</v>
      </c>
      <c r="E529" s="35" t="s">
        <v>100</v>
      </c>
      <c r="F529" s="35" t="s">
        <v>441</v>
      </c>
      <c r="G529" s="36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>
        <f>W530+W532+W535</f>
        <v>247840</v>
      </c>
      <c r="X529" s="60">
        <f t="shared" ref="X529:Y529" si="1844">X530+X532+X535</f>
        <v>0</v>
      </c>
      <c r="Y529" s="60">
        <f t="shared" si="1844"/>
        <v>0</v>
      </c>
      <c r="Z529" s="60">
        <f t="shared" si="1837"/>
        <v>247840</v>
      </c>
      <c r="AA529" s="60">
        <f t="shared" si="1838"/>
        <v>0</v>
      </c>
      <c r="AB529" s="60">
        <f t="shared" si="1839"/>
        <v>0</v>
      </c>
      <c r="AC529" s="60">
        <f>AC530+AC532+AC535</f>
        <v>0</v>
      </c>
      <c r="AD529" s="60">
        <f t="shared" ref="AD529:AE529" si="1845">AD530+AD532+AD535</f>
        <v>0</v>
      </c>
      <c r="AE529" s="60">
        <f t="shared" si="1845"/>
        <v>0</v>
      </c>
      <c r="AF529" s="60">
        <f t="shared" si="1815"/>
        <v>247840</v>
      </c>
      <c r="AG529" s="60">
        <f t="shared" si="1816"/>
        <v>0</v>
      </c>
      <c r="AH529" s="60">
        <f t="shared" si="1817"/>
        <v>0</v>
      </c>
      <c r="AI529" s="60">
        <f>AI530+AI532+AI535</f>
        <v>0</v>
      </c>
      <c r="AJ529" s="60">
        <f t="shared" ref="AJ529:AK529" si="1846">AJ530+AJ532+AJ535</f>
        <v>0</v>
      </c>
      <c r="AK529" s="60">
        <f t="shared" si="1846"/>
        <v>0</v>
      </c>
      <c r="AL529" s="60">
        <f t="shared" si="1819"/>
        <v>247840</v>
      </c>
      <c r="AM529" s="60">
        <f t="shared" si="1820"/>
        <v>0</v>
      </c>
      <c r="AN529" s="60">
        <f t="shared" si="1821"/>
        <v>0</v>
      </c>
      <c r="AO529" s="60">
        <f>AO530+AO532+AO535</f>
        <v>0</v>
      </c>
      <c r="AP529" s="60">
        <f t="shared" ref="AP529:AQ529" si="1847">AP530+AP532+AP535</f>
        <v>0</v>
      </c>
      <c r="AQ529" s="60">
        <f t="shared" si="1847"/>
        <v>0</v>
      </c>
      <c r="AR529" s="60">
        <f t="shared" si="1823"/>
        <v>247840</v>
      </c>
      <c r="AS529" s="60">
        <f t="shared" si="1824"/>
        <v>0</v>
      </c>
      <c r="AT529" s="60">
        <f t="shared" si="1825"/>
        <v>0</v>
      </c>
      <c r="AU529" s="60">
        <f>AU530+AU532+AU535</f>
        <v>0</v>
      </c>
      <c r="AV529" s="60">
        <f t="shared" ref="AV529:AW529" si="1848">AV530+AV532+AV535</f>
        <v>0</v>
      </c>
      <c r="AW529" s="60">
        <f t="shared" si="1848"/>
        <v>0</v>
      </c>
      <c r="AX529" s="60">
        <f t="shared" si="1827"/>
        <v>247840</v>
      </c>
      <c r="AY529" s="60">
        <f t="shared" si="1828"/>
        <v>0</v>
      </c>
      <c r="AZ529" s="60">
        <f t="shared" si="1829"/>
        <v>0</v>
      </c>
    </row>
    <row r="530" spans="1:52" ht="26.4">
      <c r="A530" s="261"/>
      <c r="B530" s="241" t="s">
        <v>186</v>
      </c>
      <c r="C530" s="35" t="s">
        <v>19</v>
      </c>
      <c r="D530" s="35" t="s">
        <v>21</v>
      </c>
      <c r="E530" s="35" t="s">
        <v>100</v>
      </c>
      <c r="F530" s="35" t="s">
        <v>441</v>
      </c>
      <c r="G530" s="36" t="s">
        <v>32</v>
      </c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>
        <f>W531</f>
        <v>10200</v>
      </c>
      <c r="X530" s="60">
        <f t="shared" ref="X530:Y530" si="1849">X531</f>
        <v>0</v>
      </c>
      <c r="Y530" s="60">
        <f t="shared" si="1849"/>
        <v>0</v>
      </c>
      <c r="Z530" s="60">
        <f t="shared" si="1837"/>
        <v>10200</v>
      </c>
      <c r="AA530" s="60">
        <f t="shared" si="1838"/>
        <v>0</v>
      </c>
      <c r="AB530" s="60">
        <f t="shared" si="1839"/>
        <v>0</v>
      </c>
      <c r="AC530" s="60">
        <f>AC531</f>
        <v>0</v>
      </c>
      <c r="AD530" s="60">
        <f t="shared" ref="AD530:AE530" si="1850">AD531</f>
        <v>0</v>
      </c>
      <c r="AE530" s="60">
        <f t="shared" si="1850"/>
        <v>0</v>
      </c>
      <c r="AF530" s="60">
        <f t="shared" si="1815"/>
        <v>10200</v>
      </c>
      <c r="AG530" s="60">
        <f t="shared" si="1816"/>
        <v>0</v>
      </c>
      <c r="AH530" s="60">
        <f t="shared" si="1817"/>
        <v>0</v>
      </c>
      <c r="AI530" s="60">
        <f>AI531</f>
        <v>0</v>
      </c>
      <c r="AJ530" s="60">
        <f t="shared" ref="AJ530:AK530" si="1851">AJ531</f>
        <v>0</v>
      </c>
      <c r="AK530" s="60">
        <f t="shared" si="1851"/>
        <v>0</v>
      </c>
      <c r="AL530" s="60">
        <f t="shared" si="1819"/>
        <v>10200</v>
      </c>
      <c r="AM530" s="60">
        <f t="shared" si="1820"/>
        <v>0</v>
      </c>
      <c r="AN530" s="60">
        <f t="shared" si="1821"/>
        <v>0</v>
      </c>
      <c r="AO530" s="60">
        <f>AO531</f>
        <v>0</v>
      </c>
      <c r="AP530" s="60">
        <f t="shared" ref="AP530:AQ530" si="1852">AP531</f>
        <v>0</v>
      </c>
      <c r="AQ530" s="60">
        <f t="shared" si="1852"/>
        <v>0</v>
      </c>
      <c r="AR530" s="60">
        <f t="shared" si="1823"/>
        <v>10200</v>
      </c>
      <c r="AS530" s="60">
        <f t="shared" si="1824"/>
        <v>0</v>
      </c>
      <c r="AT530" s="60">
        <f t="shared" si="1825"/>
        <v>0</v>
      </c>
      <c r="AU530" s="60">
        <f>AU531</f>
        <v>0</v>
      </c>
      <c r="AV530" s="60">
        <f t="shared" ref="AV530:AW530" si="1853">AV531</f>
        <v>0</v>
      </c>
      <c r="AW530" s="60">
        <f t="shared" si="1853"/>
        <v>0</v>
      </c>
      <c r="AX530" s="60">
        <f t="shared" si="1827"/>
        <v>10200</v>
      </c>
      <c r="AY530" s="60">
        <f t="shared" si="1828"/>
        <v>0</v>
      </c>
      <c r="AZ530" s="60">
        <f t="shared" si="1829"/>
        <v>0</v>
      </c>
    </row>
    <row r="531" spans="1:52" ht="26.4">
      <c r="A531" s="261"/>
      <c r="B531" s="71" t="s">
        <v>34</v>
      </c>
      <c r="C531" s="35" t="s">
        <v>19</v>
      </c>
      <c r="D531" s="35" t="s">
        <v>21</v>
      </c>
      <c r="E531" s="35" t="s">
        <v>100</v>
      </c>
      <c r="F531" s="35" t="s">
        <v>441</v>
      </c>
      <c r="G531" s="36" t="s">
        <v>33</v>
      </c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>
        <v>10200</v>
      </c>
      <c r="X531" s="60"/>
      <c r="Y531" s="60"/>
      <c r="Z531" s="60">
        <f t="shared" si="1837"/>
        <v>10200</v>
      </c>
      <c r="AA531" s="60">
        <f t="shared" si="1838"/>
        <v>0</v>
      </c>
      <c r="AB531" s="60">
        <f t="shared" si="1839"/>
        <v>0</v>
      </c>
      <c r="AC531" s="60"/>
      <c r="AD531" s="60"/>
      <c r="AE531" s="60"/>
      <c r="AF531" s="60">
        <f t="shared" si="1815"/>
        <v>10200</v>
      </c>
      <c r="AG531" s="60">
        <f t="shared" si="1816"/>
        <v>0</v>
      </c>
      <c r="AH531" s="60">
        <f t="shared" si="1817"/>
        <v>0</v>
      </c>
      <c r="AI531" s="60"/>
      <c r="AJ531" s="60"/>
      <c r="AK531" s="60"/>
      <c r="AL531" s="60">
        <f t="shared" si="1819"/>
        <v>10200</v>
      </c>
      <c r="AM531" s="60">
        <f t="shared" si="1820"/>
        <v>0</v>
      </c>
      <c r="AN531" s="60">
        <f t="shared" si="1821"/>
        <v>0</v>
      </c>
      <c r="AO531" s="60"/>
      <c r="AP531" s="60"/>
      <c r="AQ531" s="60"/>
      <c r="AR531" s="60">
        <f t="shared" si="1823"/>
        <v>10200</v>
      </c>
      <c r="AS531" s="60">
        <f t="shared" si="1824"/>
        <v>0</v>
      </c>
      <c r="AT531" s="60">
        <f t="shared" si="1825"/>
        <v>0</v>
      </c>
      <c r="AU531" s="60"/>
      <c r="AV531" s="60"/>
      <c r="AW531" s="60"/>
      <c r="AX531" s="60">
        <f t="shared" si="1827"/>
        <v>10200</v>
      </c>
      <c r="AY531" s="60">
        <f t="shared" si="1828"/>
        <v>0</v>
      </c>
      <c r="AZ531" s="60">
        <f t="shared" si="1829"/>
        <v>0</v>
      </c>
    </row>
    <row r="532" spans="1:52" ht="26.4">
      <c r="A532" s="261"/>
      <c r="B532" s="74" t="s">
        <v>41</v>
      </c>
      <c r="C532" s="35" t="s">
        <v>19</v>
      </c>
      <c r="D532" s="35" t="s">
        <v>21</v>
      </c>
      <c r="E532" s="35" t="s">
        <v>100</v>
      </c>
      <c r="F532" s="35" t="s">
        <v>441</v>
      </c>
      <c r="G532" s="36" t="s">
        <v>39</v>
      </c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>
        <f>W533+W534</f>
        <v>209140</v>
      </c>
      <c r="X532" s="60">
        <f t="shared" ref="X532:Y532" si="1854">X533+X534</f>
        <v>0</v>
      </c>
      <c r="Y532" s="60">
        <f t="shared" si="1854"/>
        <v>0</v>
      </c>
      <c r="Z532" s="60">
        <f t="shared" si="1837"/>
        <v>209140</v>
      </c>
      <c r="AA532" s="60">
        <f t="shared" si="1838"/>
        <v>0</v>
      </c>
      <c r="AB532" s="60">
        <f t="shared" si="1839"/>
        <v>0</v>
      </c>
      <c r="AC532" s="60">
        <f>AC533+AC534</f>
        <v>0</v>
      </c>
      <c r="AD532" s="60">
        <f t="shared" ref="AD532:AE532" si="1855">AD533+AD534</f>
        <v>0</v>
      </c>
      <c r="AE532" s="60">
        <f t="shared" si="1855"/>
        <v>0</v>
      </c>
      <c r="AF532" s="60">
        <f t="shared" si="1815"/>
        <v>209140</v>
      </c>
      <c r="AG532" s="60">
        <f t="shared" si="1816"/>
        <v>0</v>
      </c>
      <c r="AH532" s="60">
        <f t="shared" si="1817"/>
        <v>0</v>
      </c>
      <c r="AI532" s="60">
        <f>AI533+AI534</f>
        <v>0</v>
      </c>
      <c r="AJ532" s="60">
        <f t="shared" ref="AJ532:AK532" si="1856">AJ533+AJ534</f>
        <v>0</v>
      </c>
      <c r="AK532" s="60">
        <f t="shared" si="1856"/>
        <v>0</v>
      </c>
      <c r="AL532" s="60">
        <f t="shared" si="1819"/>
        <v>209140</v>
      </c>
      <c r="AM532" s="60">
        <f t="shared" si="1820"/>
        <v>0</v>
      </c>
      <c r="AN532" s="60">
        <f t="shared" si="1821"/>
        <v>0</v>
      </c>
      <c r="AO532" s="60">
        <f>AO533+AO534</f>
        <v>0</v>
      </c>
      <c r="AP532" s="60">
        <f t="shared" ref="AP532:AQ532" si="1857">AP533+AP534</f>
        <v>0</v>
      </c>
      <c r="AQ532" s="60">
        <f t="shared" si="1857"/>
        <v>0</v>
      </c>
      <c r="AR532" s="60">
        <f t="shared" si="1823"/>
        <v>209140</v>
      </c>
      <c r="AS532" s="60">
        <f t="shared" si="1824"/>
        <v>0</v>
      </c>
      <c r="AT532" s="60">
        <f t="shared" si="1825"/>
        <v>0</v>
      </c>
      <c r="AU532" s="60">
        <f>AU533+AU534</f>
        <v>0</v>
      </c>
      <c r="AV532" s="60">
        <f t="shared" ref="AV532:AW532" si="1858">AV533+AV534</f>
        <v>0</v>
      </c>
      <c r="AW532" s="60">
        <f t="shared" si="1858"/>
        <v>0</v>
      </c>
      <c r="AX532" s="60">
        <f t="shared" si="1827"/>
        <v>209140</v>
      </c>
      <c r="AY532" s="60">
        <f t="shared" si="1828"/>
        <v>0</v>
      </c>
      <c r="AZ532" s="60">
        <f t="shared" si="1829"/>
        <v>0</v>
      </c>
    </row>
    <row r="533" spans="1:52">
      <c r="A533" s="261"/>
      <c r="B533" s="102" t="s">
        <v>42</v>
      </c>
      <c r="C533" s="35" t="s">
        <v>19</v>
      </c>
      <c r="D533" s="35" t="s">
        <v>21</v>
      </c>
      <c r="E533" s="35" t="s">
        <v>100</v>
      </c>
      <c r="F533" s="35" t="s">
        <v>441</v>
      </c>
      <c r="G533" s="36" t="s">
        <v>40</v>
      </c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>
        <v>139440</v>
      </c>
      <c r="X533" s="60"/>
      <c r="Y533" s="60"/>
      <c r="Z533" s="60">
        <f t="shared" si="1837"/>
        <v>139440</v>
      </c>
      <c r="AA533" s="60">
        <f t="shared" si="1838"/>
        <v>0</v>
      </c>
      <c r="AB533" s="60">
        <f t="shared" si="1839"/>
        <v>0</v>
      </c>
      <c r="AC533" s="60"/>
      <c r="AD533" s="60"/>
      <c r="AE533" s="60"/>
      <c r="AF533" s="60">
        <f t="shared" si="1815"/>
        <v>139440</v>
      </c>
      <c r="AG533" s="60">
        <f t="shared" si="1816"/>
        <v>0</v>
      </c>
      <c r="AH533" s="60">
        <f t="shared" si="1817"/>
        <v>0</v>
      </c>
      <c r="AI533" s="60"/>
      <c r="AJ533" s="60"/>
      <c r="AK533" s="60"/>
      <c r="AL533" s="60">
        <f t="shared" si="1819"/>
        <v>139440</v>
      </c>
      <c r="AM533" s="60">
        <f t="shared" si="1820"/>
        <v>0</v>
      </c>
      <c r="AN533" s="60">
        <f t="shared" si="1821"/>
        <v>0</v>
      </c>
      <c r="AO533" s="60"/>
      <c r="AP533" s="60"/>
      <c r="AQ533" s="60"/>
      <c r="AR533" s="60">
        <f t="shared" si="1823"/>
        <v>139440</v>
      </c>
      <c r="AS533" s="60">
        <f t="shared" si="1824"/>
        <v>0</v>
      </c>
      <c r="AT533" s="60">
        <f t="shared" si="1825"/>
        <v>0</v>
      </c>
      <c r="AU533" s="60"/>
      <c r="AV533" s="60"/>
      <c r="AW533" s="60"/>
      <c r="AX533" s="60">
        <f t="shared" si="1827"/>
        <v>139440</v>
      </c>
      <c r="AY533" s="60">
        <f t="shared" si="1828"/>
        <v>0</v>
      </c>
      <c r="AZ533" s="60">
        <f t="shared" si="1829"/>
        <v>0</v>
      </c>
    </row>
    <row r="534" spans="1:52">
      <c r="A534" s="261"/>
      <c r="B534" s="179" t="s">
        <v>175</v>
      </c>
      <c r="C534" s="35" t="s">
        <v>19</v>
      </c>
      <c r="D534" s="35" t="s">
        <v>21</v>
      </c>
      <c r="E534" s="35" t="s">
        <v>100</v>
      </c>
      <c r="F534" s="35" t="s">
        <v>441</v>
      </c>
      <c r="G534" s="36" t="s">
        <v>172</v>
      </c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>
        <v>69700</v>
      </c>
      <c r="X534" s="60"/>
      <c r="Y534" s="60"/>
      <c r="Z534" s="60">
        <f t="shared" ref="Z534" si="1859">T534+W534</f>
        <v>69700</v>
      </c>
      <c r="AA534" s="60">
        <f t="shared" ref="AA534" si="1860">U534+X534</f>
        <v>0</v>
      </c>
      <c r="AB534" s="60">
        <f t="shared" ref="AB534" si="1861">V534+Y534</f>
        <v>0</v>
      </c>
      <c r="AC534" s="60"/>
      <c r="AD534" s="60"/>
      <c r="AE534" s="60"/>
      <c r="AF534" s="60">
        <f t="shared" ref="AF534:AF535" si="1862">Z534+AC534</f>
        <v>69700</v>
      </c>
      <c r="AG534" s="60">
        <f t="shared" ref="AG534:AG535" si="1863">AA534+AD534</f>
        <v>0</v>
      </c>
      <c r="AH534" s="60">
        <f t="shared" ref="AH534:AH535" si="1864">AB534+AE534</f>
        <v>0</v>
      </c>
      <c r="AI534" s="60"/>
      <c r="AJ534" s="60"/>
      <c r="AK534" s="60"/>
      <c r="AL534" s="60">
        <f t="shared" si="1819"/>
        <v>69700</v>
      </c>
      <c r="AM534" s="60">
        <f t="shared" si="1820"/>
        <v>0</v>
      </c>
      <c r="AN534" s="60">
        <f t="shared" si="1821"/>
        <v>0</v>
      </c>
      <c r="AO534" s="60"/>
      <c r="AP534" s="60"/>
      <c r="AQ534" s="60"/>
      <c r="AR534" s="60">
        <f t="shared" si="1823"/>
        <v>69700</v>
      </c>
      <c r="AS534" s="60">
        <f t="shared" si="1824"/>
        <v>0</v>
      </c>
      <c r="AT534" s="60">
        <f t="shared" si="1825"/>
        <v>0</v>
      </c>
      <c r="AU534" s="60"/>
      <c r="AV534" s="60"/>
      <c r="AW534" s="60"/>
      <c r="AX534" s="60">
        <f t="shared" si="1827"/>
        <v>69700</v>
      </c>
      <c r="AY534" s="60">
        <f t="shared" si="1828"/>
        <v>0</v>
      </c>
      <c r="AZ534" s="60">
        <f t="shared" si="1829"/>
        <v>0</v>
      </c>
    </row>
    <row r="535" spans="1:52">
      <c r="A535" s="261"/>
      <c r="B535" s="82" t="s">
        <v>47</v>
      </c>
      <c r="C535" s="35" t="s">
        <v>19</v>
      </c>
      <c r="D535" s="35" t="s">
        <v>21</v>
      </c>
      <c r="E535" s="35" t="s">
        <v>100</v>
      </c>
      <c r="F535" s="35" t="s">
        <v>441</v>
      </c>
      <c r="G535" s="36" t="s">
        <v>45</v>
      </c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>
        <f>W536</f>
        <v>28500</v>
      </c>
      <c r="X535" s="60">
        <f t="shared" ref="X535:Y535" si="1865">X536</f>
        <v>0</v>
      </c>
      <c r="Y535" s="60">
        <f t="shared" si="1865"/>
        <v>0</v>
      </c>
      <c r="Z535" s="60">
        <f t="shared" si="1837"/>
        <v>28500</v>
      </c>
      <c r="AA535" s="60">
        <f t="shared" si="1838"/>
        <v>0</v>
      </c>
      <c r="AB535" s="60">
        <f t="shared" si="1839"/>
        <v>0</v>
      </c>
      <c r="AC535" s="60">
        <f>AC536</f>
        <v>0</v>
      </c>
      <c r="AD535" s="60">
        <f t="shared" ref="AD535:AE535" si="1866">AD536</f>
        <v>0</v>
      </c>
      <c r="AE535" s="60">
        <f t="shared" si="1866"/>
        <v>0</v>
      </c>
      <c r="AF535" s="60">
        <f t="shared" si="1862"/>
        <v>28500</v>
      </c>
      <c r="AG535" s="60">
        <f t="shared" si="1863"/>
        <v>0</v>
      </c>
      <c r="AH535" s="60">
        <f t="shared" si="1864"/>
        <v>0</v>
      </c>
      <c r="AI535" s="60">
        <f>AI536</f>
        <v>0</v>
      </c>
      <c r="AJ535" s="60">
        <f t="shared" ref="AJ535:AK535" si="1867">AJ536</f>
        <v>0</v>
      </c>
      <c r="AK535" s="60">
        <f t="shared" si="1867"/>
        <v>0</v>
      </c>
      <c r="AL535" s="60">
        <f t="shared" si="1819"/>
        <v>28500</v>
      </c>
      <c r="AM535" s="60">
        <f t="shared" si="1820"/>
        <v>0</v>
      </c>
      <c r="AN535" s="60">
        <f t="shared" si="1821"/>
        <v>0</v>
      </c>
      <c r="AO535" s="60">
        <f>AO536</f>
        <v>0</v>
      </c>
      <c r="AP535" s="60">
        <f t="shared" ref="AP535:AQ535" si="1868">AP536</f>
        <v>0</v>
      </c>
      <c r="AQ535" s="60">
        <f t="shared" si="1868"/>
        <v>0</v>
      </c>
      <c r="AR535" s="60">
        <f t="shared" si="1823"/>
        <v>28500</v>
      </c>
      <c r="AS535" s="60">
        <f t="shared" si="1824"/>
        <v>0</v>
      </c>
      <c r="AT535" s="60">
        <f t="shared" si="1825"/>
        <v>0</v>
      </c>
      <c r="AU535" s="60">
        <f>AU536</f>
        <v>0</v>
      </c>
      <c r="AV535" s="60">
        <f t="shared" ref="AV535:AW535" si="1869">AV536</f>
        <v>0</v>
      </c>
      <c r="AW535" s="60">
        <f t="shared" si="1869"/>
        <v>0</v>
      </c>
      <c r="AX535" s="60">
        <f t="shared" si="1827"/>
        <v>28500</v>
      </c>
      <c r="AY535" s="60">
        <f t="shared" si="1828"/>
        <v>0</v>
      </c>
      <c r="AZ535" s="60">
        <f t="shared" si="1829"/>
        <v>0</v>
      </c>
    </row>
    <row r="536" spans="1:52" ht="39.6">
      <c r="A536" s="282"/>
      <c r="B536" s="82" t="s">
        <v>177</v>
      </c>
      <c r="C536" s="35" t="s">
        <v>19</v>
      </c>
      <c r="D536" s="35" t="s">
        <v>21</v>
      </c>
      <c r="E536" s="35" t="s">
        <v>100</v>
      </c>
      <c r="F536" s="35" t="s">
        <v>441</v>
      </c>
      <c r="G536" s="36" t="s">
        <v>46</v>
      </c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>
        <v>28500</v>
      </c>
      <c r="X536" s="60"/>
      <c r="Y536" s="60"/>
      <c r="Z536" s="60">
        <f t="shared" ref="Z536" si="1870">T536+W536</f>
        <v>28500</v>
      </c>
      <c r="AA536" s="60">
        <f t="shared" ref="AA536" si="1871">U536+X536</f>
        <v>0</v>
      </c>
      <c r="AB536" s="60">
        <f t="shared" ref="AB536" si="1872">V536+Y536</f>
        <v>0</v>
      </c>
      <c r="AC536" s="60"/>
      <c r="AD536" s="60"/>
      <c r="AE536" s="60"/>
      <c r="AF536" s="60">
        <f t="shared" ref="AF536" si="1873">Z536+AC536</f>
        <v>28500</v>
      </c>
      <c r="AG536" s="60">
        <f t="shared" ref="AG536" si="1874">AA536+AD536</f>
        <v>0</v>
      </c>
      <c r="AH536" s="60">
        <f t="shared" ref="AH536" si="1875">AB536+AE536</f>
        <v>0</v>
      </c>
      <c r="AI536" s="60"/>
      <c r="AJ536" s="60"/>
      <c r="AK536" s="60"/>
      <c r="AL536" s="60">
        <f t="shared" si="1819"/>
        <v>28500</v>
      </c>
      <c r="AM536" s="60">
        <f t="shared" si="1820"/>
        <v>0</v>
      </c>
      <c r="AN536" s="60">
        <f t="shared" si="1821"/>
        <v>0</v>
      </c>
      <c r="AO536" s="60"/>
      <c r="AP536" s="60"/>
      <c r="AQ536" s="60"/>
      <c r="AR536" s="60">
        <f t="shared" si="1823"/>
        <v>28500</v>
      </c>
      <c r="AS536" s="60">
        <f t="shared" si="1824"/>
        <v>0</v>
      </c>
      <c r="AT536" s="60">
        <f t="shared" si="1825"/>
        <v>0</v>
      </c>
      <c r="AU536" s="60"/>
      <c r="AV536" s="60"/>
      <c r="AW536" s="60"/>
      <c r="AX536" s="60">
        <f t="shared" si="1827"/>
        <v>28500</v>
      </c>
      <c r="AY536" s="60">
        <f t="shared" si="1828"/>
        <v>0</v>
      </c>
      <c r="AZ536" s="60">
        <f t="shared" si="1829"/>
        <v>0</v>
      </c>
    </row>
    <row r="537" spans="1:52">
      <c r="A537" s="105"/>
      <c r="B537" s="85"/>
      <c r="C537" s="29"/>
      <c r="D537" s="29"/>
      <c r="E537" s="4"/>
      <c r="F537" s="5"/>
      <c r="G537" s="11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X537" s="57"/>
      <c r="Y537" s="57"/>
      <c r="Z537" s="57"/>
      <c r="AA537" s="57"/>
      <c r="AB537" s="57"/>
      <c r="AC537" s="57"/>
      <c r="AD537" s="57"/>
      <c r="AE537" s="57"/>
      <c r="AF537" s="57"/>
      <c r="AG537" s="57"/>
      <c r="AH537" s="57"/>
      <c r="AI537" s="57"/>
      <c r="AJ537" s="57"/>
      <c r="AK537" s="57"/>
      <c r="AL537" s="57"/>
      <c r="AM537" s="57"/>
      <c r="AN537" s="57"/>
      <c r="AO537" s="57"/>
      <c r="AP537" s="57"/>
      <c r="AQ537" s="57"/>
      <c r="AR537" s="57"/>
      <c r="AS537" s="57"/>
      <c r="AT537" s="57"/>
      <c r="AU537" s="57"/>
      <c r="AV537" s="57"/>
      <c r="AW537" s="57"/>
      <c r="AX537" s="57"/>
      <c r="AY537" s="57"/>
      <c r="AZ537" s="57"/>
    </row>
    <row r="538" spans="1:52" ht="27.6">
      <c r="A538" s="66">
        <v>15</v>
      </c>
      <c r="B538" s="96" t="s">
        <v>300</v>
      </c>
      <c r="C538" s="7" t="s">
        <v>20</v>
      </c>
      <c r="D538" s="7" t="s">
        <v>21</v>
      </c>
      <c r="E538" s="7" t="s">
        <v>100</v>
      </c>
      <c r="F538" s="7" t="s">
        <v>101</v>
      </c>
      <c r="G538" s="110"/>
      <c r="H538" s="59">
        <f t="shared" ref="H538:M538" si="1876">H539</f>
        <v>110000</v>
      </c>
      <c r="I538" s="59">
        <f t="shared" si="1876"/>
        <v>110000</v>
      </c>
      <c r="J538" s="59">
        <f t="shared" si="1876"/>
        <v>110000</v>
      </c>
      <c r="K538" s="59">
        <f t="shared" si="1876"/>
        <v>0</v>
      </c>
      <c r="L538" s="59">
        <f t="shared" si="1876"/>
        <v>0</v>
      </c>
      <c r="M538" s="59">
        <f t="shared" si="1876"/>
        <v>0</v>
      </c>
      <c r="N538" s="59">
        <f t="shared" si="1659"/>
        <v>110000</v>
      </c>
      <c r="O538" s="59">
        <f t="shared" si="1660"/>
        <v>110000</v>
      </c>
      <c r="P538" s="59">
        <f t="shared" si="1661"/>
        <v>110000</v>
      </c>
      <c r="Q538" s="59">
        <f>Q539+Q544</f>
        <v>1017000</v>
      </c>
      <c r="R538" s="59">
        <f t="shared" ref="R538:S538" si="1877">R539+R544</f>
        <v>0</v>
      </c>
      <c r="S538" s="59">
        <f t="shared" si="1877"/>
        <v>0</v>
      </c>
      <c r="T538" s="59">
        <f t="shared" ref="T538:T543" si="1878">N538+Q538</f>
        <v>1127000</v>
      </c>
      <c r="U538" s="59">
        <f t="shared" ref="U538:U543" si="1879">O538+R538</f>
        <v>110000</v>
      </c>
      <c r="V538" s="59">
        <f t="shared" ref="V538:V543" si="1880">P538+S538</f>
        <v>110000</v>
      </c>
      <c r="W538" s="59">
        <f>W539+W544</f>
        <v>0</v>
      </c>
      <c r="X538" s="59">
        <f t="shared" ref="X538:Y538" si="1881">X539+X544</f>
        <v>0</v>
      </c>
      <c r="Y538" s="59">
        <f t="shared" si="1881"/>
        <v>0</v>
      </c>
      <c r="Z538" s="59">
        <f t="shared" ref="Z538:Z546" si="1882">T538+W538</f>
        <v>1127000</v>
      </c>
      <c r="AA538" s="59">
        <f t="shared" ref="AA538:AA546" si="1883">U538+X538</f>
        <v>110000</v>
      </c>
      <c r="AB538" s="59">
        <f t="shared" ref="AB538:AB546" si="1884">V538+Y538</f>
        <v>110000</v>
      </c>
      <c r="AC538" s="59">
        <f>AC539+AC544</f>
        <v>0</v>
      </c>
      <c r="AD538" s="59">
        <f t="shared" ref="AD538:AE538" si="1885">AD539+AD544</f>
        <v>0</v>
      </c>
      <c r="AE538" s="59">
        <f t="shared" si="1885"/>
        <v>0</v>
      </c>
      <c r="AF538" s="59">
        <f t="shared" ref="AF538:AF546" si="1886">Z538+AC538</f>
        <v>1127000</v>
      </c>
      <c r="AG538" s="59">
        <f t="shared" ref="AG538:AG546" si="1887">AA538+AD538</f>
        <v>110000</v>
      </c>
      <c r="AH538" s="59">
        <f t="shared" ref="AH538:AH546" si="1888">AB538+AE538</f>
        <v>110000</v>
      </c>
      <c r="AI538" s="59">
        <f>AI539+AI544</f>
        <v>-1017000</v>
      </c>
      <c r="AJ538" s="59">
        <f t="shared" ref="AJ538:AK538" si="1889">AJ539+AJ544</f>
        <v>0</v>
      </c>
      <c r="AK538" s="59">
        <f t="shared" si="1889"/>
        <v>0</v>
      </c>
      <c r="AL538" s="59">
        <f t="shared" ref="AL538:AL546" si="1890">AF538+AI538</f>
        <v>110000</v>
      </c>
      <c r="AM538" s="59">
        <f t="shared" ref="AM538:AM546" si="1891">AG538+AJ538</f>
        <v>110000</v>
      </c>
      <c r="AN538" s="59">
        <f t="shared" ref="AN538:AN546" si="1892">AH538+AK538</f>
        <v>110000</v>
      </c>
      <c r="AO538" s="59">
        <f>AO539+AO544</f>
        <v>0</v>
      </c>
      <c r="AP538" s="59">
        <f t="shared" ref="AP538:AQ538" si="1893">AP539+AP544</f>
        <v>0</v>
      </c>
      <c r="AQ538" s="59">
        <f t="shared" si="1893"/>
        <v>0</v>
      </c>
      <c r="AR538" s="59">
        <f t="shared" ref="AR538:AR546" si="1894">AL538+AO538</f>
        <v>110000</v>
      </c>
      <c r="AS538" s="59">
        <f t="shared" ref="AS538:AS546" si="1895">AM538+AP538</f>
        <v>110000</v>
      </c>
      <c r="AT538" s="59">
        <f t="shared" ref="AT538:AT546" si="1896">AN538+AQ538</f>
        <v>110000</v>
      </c>
      <c r="AU538" s="59">
        <f>AU539+AU544</f>
        <v>0</v>
      </c>
      <c r="AV538" s="59">
        <f t="shared" ref="AV538:AW538" si="1897">AV539+AV544</f>
        <v>0</v>
      </c>
      <c r="AW538" s="59">
        <f t="shared" si="1897"/>
        <v>0</v>
      </c>
      <c r="AX538" s="59">
        <f t="shared" ref="AX538:AX546" si="1898">AR538+AU538</f>
        <v>110000</v>
      </c>
      <c r="AY538" s="59">
        <f t="shared" ref="AY538:AY546" si="1899">AS538+AV538</f>
        <v>110000</v>
      </c>
      <c r="AZ538" s="59">
        <f t="shared" ref="AZ538:AZ546" si="1900">AT538+AW538</f>
        <v>110000</v>
      </c>
    </row>
    <row r="539" spans="1:52">
      <c r="A539" s="281"/>
      <c r="B539" s="139" t="s">
        <v>246</v>
      </c>
      <c r="C539" s="5" t="s">
        <v>20</v>
      </c>
      <c r="D539" s="5" t="s">
        <v>21</v>
      </c>
      <c r="E539" s="5" t="s">
        <v>100</v>
      </c>
      <c r="F539" s="5" t="s">
        <v>141</v>
      </c>
      <c r="G539" s="11"/>
      <c r="H539" s="57">
        <f>H542+H540</f>
        <v>110000</v>
      </c>
      <c r="I539" s="57">
        <f t="shared" ref="I539:J539" si="1901">I542+I540</f>
        <v>110000</v>
      </c>
      <c r="J539" s="57">
        <f t="shared" si="1901"/>
        <v>110000</v>
      </c>
      <c r="K539" s="57">
        <f t="shared" ref="K539:M539" si="1902">K542+K540</f>
        <v>0</v>
      </c>
      <c r="L539" s="57">
        <f t="shared" si="1902"/>
        <v>0</v>
      </c>
      <c r="M539" s="57">
        <f t="shared" si="1902"/>
        <v>0</v>
      </c>
      <c r="N539" s="57">
        <f t="shared" si="1659"/>
        <v>110000</v>
      </c>
      <c r="O539" s="57">
        <f t="shared" si="1660"/>
        <v>110000</v>
      </c>
      <c r="P539" s="57">
        <f t="shared" si="1661"/>
        <v>110000</v>
      </c>
      <c r="Q539" s="57">
        <f t="shared" ref="Q539:S539" si="1903">Q542+Q540</f>
        <v>0</v>
      </c>
      <c r="R539" s="57">
        <f t="shared" si="1903"/>
        <v>0</v>
      </c>
      <c r="S539" s="57">
        <f t="shared" si="1903"/>
        <v>0</v>
      </c>
      <c r="T539" s="57">
        <f t="shared" si="1878"/>
        <v>110000</v>
      </c>
      <c r="U539" s="57">
        <f t="shared" si="1879"/>
        <v>110000</v>
      </c>
      <c r="V539" s="57">
        <f t="shared" si="1880"/>
        <v>110000</v>
      </c>
      <c r="W539" s="57">
        <f t="shared" ref="W539:Y539" si="1904">W542+W540</f>
        <v>0</v>
      </c>
      <c r="X539" s="57">
        <f t="shared" si="1904"/>
        <v>0</v>
      </c>
      <c r="Y539" s="57">
        <f t="shared" si="1904"/>
        <v>0</v>
      </c>
      <c r="Z539" s="57">
        <f t="shared" si="1882"/>
        <v>110000</v>
      </c>
      <c r="AA539" s="57">
        <f t="shared" si="1883"/>
        <v>110000</v>
      </c>
      <c r="AB539" s="57">
        <f t="shared" si="1884"/>
        <v>110000</v>
      </c>
      <c r="AC539" s="57">
        <f t="shared" ref="AC539:AE539" si="1905">AC542+AC540</f>
        <v>0</v>
      </c>
      <c r="AD539" s="57">
        <f t="shared" si="1905"/>
        <v>0</v>
      </c>
      <c r="AE539" s="57">
        <f t="shared" si="1905"/>
        <v>0</v>
      </c>
      <c r="AF539" s="57">
        <f t="shared" si="1886"/>
        <v>110000</v>
      </c>
      <c r="AG539" s="57">
        <f t="shared" si="1887"/>
        <v>110000</v>
      </c>
      <c r="AH539" s="57">
        <f t="shared" si="1888"/>
        <v>110000</v>
      </c>
      <c r="AI539" s="57">
        <f t="shared" ref="AI539:AK539" si="1906">AI542+AI540</f>
        <v>0</v>
      </c>
      <c r="AJ539" s="57">
        <f t="shared" si="1906"/>
        <v>0</v>
      </c>
      <c r="AK539" s="57">
        <f t="shared" si="1906"/>
        <v>0</v>
      </c>
      <c r="AL539" s="57">
        <f t="shared" si="1890"/>
        <v>110000</v>
      </c>
      <c r="AM539" s="57">
        <f t="shared" si="1891"/>
        <v>110000</v>
      </c>
      <c r="AN539" s="57">
        <f t="shared" si="1892"/>
        <v>110000</v>
      </c>
      <c r="AO539" s="57">
        <f t="shared" ref="AO539:AQ539" si="1907">AO542+AO540</f>
        <v>0</v>
      </c>
      <c r="AP539" s="57">
        <f t="shared" si="1907"/>
        <v>0</v>
      </c>
      <c r="AQ539" s="57">
        <f t="shared" si="1907"/>
        <v>0</v>
      </c>
      <c r="AR539" s="57">
        <f t="shared" si="1894"/>
        <v>110000</v>
      </c>
      <c r="AS539" s="57">
        <f t="shared" si="1895"/>
        <v>110000</v>
      </c>
      <c r="AT539" s="57">
        <f t="shared" si="1896"/>
        <v>110000</v>
      </c>
      <c r="AU539" s="57">
        <f t="shared" ref="AU539:AW539" si="1908">AU542+AU540</f>
        <v>0</v>
      </c>
      <c r="AV539" s="57">
        <f t="shared" si="1908"/>
        <v>0</v>
      </c>
      <c r="AW539" s="57">
        <f t="shared" si="1908"/>
        <v>0</v>
      </c>
      <c r="AX539" s="57">
        <f t="shared" si="1898"/>
        <v>110000</v>
      </c>
      <c r="AY539" s="57">
        <f t="shared" si="1899"/>
        <v>110000</v>
      </c>
      <c r="AZ539" s="57">
        <f t="shared" si="1900"/>
        <v>110000</v>
      </c>
    </row>
    <row r="540" spans="1:52" ht="39.6">
      <c r="A540" s="261"/>
      <c r="B540" s="182" t="s">
        <v>51</v>
      </c>
      <c r="C540" s="5" t="s">
        <v>20</v>
      </c>
      <c r="D540" s="5" t="s">
        <v>21</v>
      </c>
      <c r="E540" s="5" t="s">
        <v>100</v>
      </c>
      <c r="F540" s="5" t="s">
        <v>141</v>
      </c>
      <c r="G540" s="36" t="s">
        <v>49</v>
      </c>
      <c r="H540" s="57">
        <f>H541</f>
        <v>80000</v>
      </c>
      <c r="I540" s="57">
        <f t="shared" ref="I540:M540" si="1909">I541</f>
        <v>80000</v>
      </c>
      <c r="J540" s="57">
        <f t="shared" si="1909"/>
        <v>80000</v>
      </c>
      <c r="K540" s="57">
        <f t="shared" si="1909"/>
        <v>0</v>
      </c>
      <c r="L540" s="57">
        <f t="shared" si="1909"/>
        <v>0</v>
      </c>
      <c r="M540" s="57">
        <f t="shared" si="1909"/>
        <v>0</v>
      </c>
      <c r="N540" s="57">
        <f t="shared" si="1659"/>
        <v>80000</v>
      </c>
      <c r="O540" s="57">
        <f t="shared" si="1660"/>
        <v>80000</v>
      </c>
      <c r="P540" s="57">
        <f t="shared" si="1661"/>
        <v>80000</v>
      </c>
      <c r="Q540" s="57">
        <f t="shared" ref="Q540:S540" si="1910">Q541</f>
        <v>0</v>
      </c>
      <c r="R540" s="57">
        <f t="shared" si="1910"/>
        <v>0</v>
      </c>
      <c r="S540" s="57">
        <f t="shared" si="1910"/>
        <v>0</v>
      </c>
      <c r="T540" s="57">
        <f t="shared" si="1878"/>
        <v>80000</v>
      </c>
      <c r="U540" s="57">
        <f t="shared" si="1879"/>
        <v>80000</v>
      </c>
      <c r="V540" s="57">
        <f t="shared" si="1880"/>
        <v>80000</v>
      </c>
      <c r="W540" s="57">
        <f t="shared" ref="W540:Y540" si="1911">W541</f>
        <v>0</v>
      </c>
      <c r="X540" s="57">
        <f t="shared" si="1911"/>
        <v>0</v>
      </c>
      <c r="Y540" s="57">
        <f t="shared" si="1911"/>
        <v>0</v>
      </c>
      <c r="Z540" s="57">
        <f t="shared" si="1882"/>
        <v>80000</v>
      </c>
      <c r="AA540" s="57">
        <f t="shared" si="1883"/>
        <v>80000</v>
      </c>
      <c r="AB540" s="57">
        <f t="shared" si="1884"/>
        <v>80000</v>
      </c>
      <c r="AC540" s="57">
        <f t="shared" ref="AC540:AE540" si="1912">AC541</f>
        <v>0</v>
      </c>
      <c r="AD540" s="57">
        <f t="shared" si="1912"/>
        <v>0</v>
      </c>
      <c r="AE540" s="57">
        <f t="shared" si="1912"/>
        <v>0</v>
      </c>
      <c r="AF540" s="57">
        <f t="shared" si="1886"/>
        <v>80000</v>
      </c>
      <c r="AG540" s="57">
        <f t="shared" si="1887"/>
        <v>80000</v>
      </c>
      <c r="AH540" s="57">
        <f t="shared" si="1888"/>
        <v>80000</v>
      </c>
      <c r="AI540" s="57">
        <f t="shared" ref="AI540:AK540" si="1913">AI541</f>
        <v>0</v>
      </c>
      <c r="AJ540" s="57">
        <f t="shared" si="1913"/>
        <v>0</v>
      </c>
      <c r="AK540" s="57">
        <f t="shared" si="1913"/>
        <v>0</v>
      </c>
      <c r="AL540" s="57">
        <f t="shared" si="1890"/>
        <v>80000</v>
      </c>
      <c r="AM540" s="57">
        <f t="shared" si="1891"/>
        <v>80000</v>
      </c>
      <c r="AN540" s="57">
        <f t="shared" si="1892"/>
        <v>80000</v>
      </c>
      <c r="AO540" s="57">
        <f t="shared" ref="AO540:AQ540" si="1914">AO541</f>
        <v>0</v>
      </c>
      <c r="AP540" s="57">
        <f t="shared" si="1914"/>
        <v>0</v>
      </c>
      <c r="AQ540" s="57">
        <f t="shared" si="1914"/>
        <v>0</v>
      </c>
      <c r="AR540" s="57">
        <f t="shared" si="1894"/>
        <v>80000</v>
      </c>
      <c r="AS540" s="57">
        <f t="shared" si="1895"/>
        <v>80000</v>
      </c>
      <c r="AT540" s="57">
        <f t="shared" si="1896"/>
        <v>80000</v>
      </c>
      <c r="AU540" s="57">
        <f t="shared" ref="AU540:AW540" si="1915">AU541</f>
        <v>0</v>
      </c>
      <c r="AV540" s="57">
        <f t="shared" si="1915"/>
        <v>0</v>
      </c>
      <c r="AW540" s="57">
        <f t="shared" si="1915"/>
        <v>0</v>
      </c>
      <c r="AX540" s="57">
        <f t="shared" si="1898"/>
        <v>80000</v>
      </c>
      <c r="AY540" s="57">
        <f t="shared" si="1899"/>
        <v>80000</v>
      </c>
      <c r="AZ540" s="57">
        <f t="shared" si="1900"/>
        <v>80000</v>
      </c>
    </row>
    <row r="541" spans="1:52">
      <c r="A541" s="261"/>
      <c r="B541" s="182" t="s">
        <v>52</v>
      </c>
      <c r="C541" s="5" t="s">
        <v>20</v>
      </c>
      <c r="D541" s="5" t="s">
        <v>21</v>
      </c>
      <c r="E541" s="5" t="s">
        <v>100</v>
      </c>
      <c r="F541" s="5" t="s">
        <v>141</v>
      </c>
      <c r="G541" s="36" t="s">
        <v>50</v>
      </c>
      <c r="H541" s="60">
        <v>80000</v>
      </c>
      <c r="I541" s="60">
        <v>80000</v>
      </c>
      <c r="J541" s="60">
        <v>80000</v>
      </c>
      <c r="K541" s="60"/>
      <c r="L541" s="60"/>
      <c r="M541" s="60"/>
      <c r="N541" s="60">
        <f t="shared" si="1659"/>
        <v>80000</v>
      </c>
      <c r="O541" s="60">
        <f t="shared" si="1660"/>
        <v>80000</v>
      </c>
      <c r="P541" s="60">
        <f t="shared" si="1661"/>
        <v>80000</v>
      </c>
      <c r="Q541" s="60"/>
      <c r="R541" s="60"/>
      <c r="S541" s="60"/>
      <c r="T541" s="60">
        <f t="shared" si="1878"/>
        <v>80000</v>
      </c>
      <c r="U541" s="60">
        <f t="shared" si="1879"/>
        <v>80000</v>
      </c>
      <c r="V541" s="60">
        <f t="shared" si="1880"/>
        <v>80000</v>
      </c>
      <c r="W541" s="60"/>
      <c r="X541" s="60"/>
      <c r="Y541" s="60"/>
      <c r="Z541" s="60">
        <f t="shared" si="1882"/>
        <v>80000</v>
      </c>
      <c r="AA541" s="60">
        <f t="shared" si="1883"/>
        <v>80000</v>
      </c>
      <c r="AB541" s="60">
        <f t="shared" si="1884"/>
        <v>80000</v>
      </c>
      <c r="AC541" s="60"/>
      <c r="AD541" s="60"/>
      <c r="AE541" s="60"/>
      <c r="AF541" s="60">
        <f t="shared" si="1886"/>
        <v>80000</v>
      </c>
      <c r="AG541" s="60">
        <f t="shared" si="1887"/>
        <v>80000</v>
      </c>
      <c r="AH541" s="60">
        <f t="shared" si="1888"/>
        <v>80000</v>
      </c>
      <c r="AI541" s="60"/>
      <c r="AJ541" s="60"/>
      <c r="AK541" s="60"/>
      <c r="AL541" s="60">
        <f t="shared" si="1890"/>
        <v>80000</v>
      </c>
      <c r="AM541" s="60">
        <f t="shared" si="1891"/>
        <v>80000</v>
      </c>
      <c r="AN541" s="60">
        <f t="shared" si="1892"/>
        <v>80000</v>
      </c>
      <c r="AO541" s="60"/>
      <c r="AP541" s="60"/>
      <c r="AQ541" s="60"/>
      <c r="AR541" s="60">
        <f t="shared" si="1894"/>
        <v>80000</v>
      </c>
      <c r="AS541" s="60">
        <f t="shared" si="1895"/>
        <v>80000</v>
      </c>
      <c r="AT541" s="60">
        <f t="shared" si="1896"/>
        <v>80000</v>
      </c>
      <c r="AU541" s="60"/>
      <c r="AV541" s="60"/>
      <c r="AW541" s="60"/>
      <c r="AX541" s="60">
        <f t="shared" si="1898"/>
        <v>80000</v>
      </c>
      <c r="AY541" s="60">
        <f t="shared" si="1899"/>
        <v>80000</v>
      </c>
      <c r="AZ541" s="60">
        <f t="shared" si="1900"/>
        <v>80000</v>
      </c>
    </row>
    <row r="542" spans="1:52" ht="26.4">
      <c r="A542" s="261"/>
      <c r="B542" s="183" t="s">
        <v>186</v>
      </c>
      <c r="C542" s="5" t="s">
        <v>20</v>
      </c>
      <c r="D542" s="5" t="s">
        <v>21</v>
      </c>
      <c r="E542" s="5" t="s">
        <v>100</v>
      </c>
      <c r="F542" s="5" t="s">
        <v>141</v>
      </c>
      <c r="G542" s="70" t="s">
        <v>32</v>
      </c>
      <c r="H542" s="57">
        <f>H543</f>
        <v>30000</v>
      </c>
      <c r="I542" s="57">
        <f t="shared" ref="I542:M542" si="1916">I543</f>
        <v>30000</v>
      </c>
      <c r="J542" s="57">
        <f t="shared" si="1916"/>
        <v>30000</v>
      </c>
      <c r="K542" s="57">
        <f t="shared" si="1916"/>
        <v>0</v>
      </c>
      <c r="L542" s="57">
        <f t="shared" si="1916"/>
        <v>0</v>
      </c>
      <c r="M542" s="57">
        <f t="shared" si="1916"/>
        <v>0</v>
      </c>
      <c r="N542" s="57">
        <f t="shared" si="1659"/>
        <v>30000</v>
      </c>
      <c r="O542" s="57">
        <f t="shared" si="1660"/>
        <v>30000</v>
      </c>
      <c r="P542" s="57">
        <f t="shared" si="1661"/>
        <v>30000</v>
      </c>
      <c r="Q542" s="57">
        <f t="shared" ref="Q542:S542" si="1917">Q543</f>
        <v>0</v>
      </c>
      <c r="R542" s="57">
        <f t="shared" si="1917"/>
        <v>0</v>
      </c>
      <c r="S542" s="57">
        <f t="shared" si="1917"/>
        <v>0</v>
      </c>
      <c r="T542" s="57">
        <f t="shared" si="1878"/>
        <v>30000</v>
      </c>
      <c r="U542" s="57">
        <f t="shared" si="1879"/>
        <v>30000</v>
      </c>
      <c r="V542" s="57">
        <f t="shared" si="1880"/>
        <v>30000</v>
      </c>
      <c r="W542" s="57">
        <f t="shared" ref="W542:Y542" si="1918">W543</f>
        <v>0</v>
      </c>
      <c r="X542" s="57">
        <f t="shared" si="1918"/>
        <v>0</v>
      </c>
      <c r="Y542" s="57">
        <f t="shared" si="1918"/>
        <v>0</v>
      </c>
      <c r="Z542" s="57">
        <f t="shared" si="1882"/>
        <v>30000</v>
      </c>
      <c r="AA542" s="57">
        <f t="shared" si="1883"/>
        <v>30000</v>
      </c>
      <c r="AB542" s="57">
        <f t="shared" si="1884"/>
        <v>30000</v>
      </c>
      <c r="AC542" s="57">
        <f t="shared" ref="AC542:AE542" si="1919">AC543</f>
        <v>0</v>
      </c>
      <c r="AD542" s="57">
        <f t="shared" si="1919"/>
        <v>0</v>
      </c>
      <c r="AE542" s="57">
        <f t="shared" si="1919"/>
        <v>0</v>
      </c>
      <c r="AF542" s="57">
        <f t="shared" si="1886"/>
        <v>30000</v>
      </c>
      <c r="AG542" s="57">
        <f t="shared" si="1887"/>
        <v>30000</v>
      </c>
      <c r="AH542" s="57">
        <f t="shared" si="1888"/>
        <v>30000</v>
      </c>
      <c r="AI542" s="57">
        <f t="shared" ref="AI542:AK542" si="1920">AI543</f>
        <v>0</v>
      </c>
      <c r="AJ542" s="57">
        <f t="shared" si="1920"/>
        <v>0</v>
      </c>
      <c r="AK542" s="57">
        <f t="shared" si="1920"/>
        <v>0</v>
      </c>
      <c r="AL542" s="57">
        <f t="shared" si="1890"/>
        <v>30000</v>
      </c>
      <c r="AM542" s="57">
        <f t="shared" si="1891"/>
        <v>30000</v>
      </c>
      <c r="AN542" s="57">
        <f t="shared" si="1892"/>
        <v>30000</v>
      </c>
      <c r="AO542" s="57">
        <f t="shared" ref="AO542:AQ542" si="1921">AO543</f>
        <v>0</v>
      </c>
      <c r="AP542" s="57">
        <f t="shared" si="1921"/>
        <v>0</v>
      </c>
      <c r="AQ542" s="57">
        <f t="shared" si="1921"/>
        <v>0</v>
      </c>
      <c r="AR542" s="57">
        <f t="shared" si="1894"/>
        <v>30000</v>
      </c>
      <c r="AS542" s="57">
        <f t="shared" si="1895"/>
        <v>30000</v>
      </c>
      <c r="AT542" s="57">
        <f t="shared" si="1896"/>
        <v>30000</v>
      </c>
      <c r="AU542" s="57">
        <f t="shared" ref="AU542:AW542" si="1922">AU543</f>
        <v>0</v>
      </c>
      <c r="AV542" s="57">
        <f t="shared" si="1922"/>
        <v>0</v>
      </c>
      <c r="AW542" s="57">
        <f t="shared" si="1922"/>
        <v>0</v>
      </c>
      <c r="AX542" s="57">
        <f t="shared" si="1898"/>
        <v>30000</v>
      </c>
      <c r="AY542" s="57">
        <f t="shared" si="1899"/>
        <v>30000</v>
      </c>
      <c r="AZ542" s="57">
        <f t="shared" si="1900"/>
        <v>30000</v>
      </c>
    </row>
    <row r="543" spans="1:52" ht="26.4">
      <c r="A543" s="261"/>
      <c r="B543" s="182" t="s">
        <v>34</v>
      </c>
      <c r="C543" s="5" t="s">
        <v>20</v>
      </c>
      <c r="D543" s="5" t="s">
        <v>21</v>
      </c>
      <c r="E543" s="5" t="s">
        <v>100</v>
      </c>
      <c r="F543" s="5" t="s">
        <v>141</v>
      </c>
      <c r="G543" s="70" t="s">
        <v>33</v>
      </c>
      <c r="H543" s="60">
        <v>30000</v>
      </c>
      <c r="I543" s="60">
        <v>30000</v>
      </c>
      <c r="J543" s="60">
        <v>30000</v>
      </c>
      <c r="K543" s="60"/>
      <c r="L543" s="60"/>
      <c r="M543" s="60"/>
      <c r="N543" s="60">
        <f t="shared" si="1659"/>
        <v>30000</v>
      </c>
      <c r="O543" s="60">
        <f t="shared" si="1660"/>
        <v>30000</v>
      </c>
      <c r="P543" s="60">
        <f t="shared" si="1661"/>
        <v>30000</v>
      </c>
      <c r="Q543" s="60"/>
      <c r="R543" s="60"/>
      <c r="S543" s="60"/>
      <c r="T543" s="60">
        <f t="shared" si="1878"/>
        <v>30000</v>
      </c>
      <c r="U543" s="60">
        <f t="shared" si="1879"/>
        <v>30000</v>
      </c>
      <c r="V543" s="60">
        <f t="shared" si="1880"/>
        <v>30000</v>
      </c>
      <c r="W543" s="60"/>
      <c r="X543" s="60"/>
      <c r="Y543" s="60"/>
      <c r="Z543" s="60">
        <f t="shared" si="1882"/>
        <v>30000</v>
      </c>
      <c r="AA543" s="60">
        <f t="shared" si="1883"/>
        <v>30000</v>
      </c>
      <c r="AB543" s="60">
        <f t="shared" si="1884"/>
        <v>30000</v>
      </c>
      <c r="AC543" s="60"/>
      <c r="AD543" s="60"/>
      <c r="AE543" s="60"/>
      <c r="AF543" s="60">
        <f t="shared" si="1886"/>
        <v>30000</v>
      </c>
      <c r="AG543" s="60">
        <f t="shared" si="1887"/>
        <v>30000</v>
      </c>
      <c r="AH543" s="60">
        <f t="shared" si="1888"/>
        <v>30000</v>
      </c>
      <c r="AI543" s="60"/>
      <c r="AJ543" s="60"/>
      <c r="AK543" s="60"/>
      <c r="AL543" s="60">
        <f t="shared" si="1890"/>
        <v>30000</v>
      </c>
      <c r="AM543" s="60">
        <f t="shared" si="1891"/>
        <v>30000</v>
      </c>
      <c r="AN543" s="60">
        <f t="shared" si="1892"/>
        <v>30000</v>
      </c>
      <c r="AO543" s="60"/>
      <c r="AP543" s="60"/>
      <c r="AQ543" s="60"/>
      <c r="AR543" s="60">
        <f t="shared" si="1894"/>
        <v>30000</v>
      </c>
      <c r="AS543" s="60">
        <f t="shared" si="1895"/>
        <v>30000</v>
      </c>
      <c r="AT543" s="60">
        <f t="shared" si="1896"/>
        <v>30000</v>
      </c>
      <c r="AU543" s="60"/>
      <c r="AV543" s="60"/>
      <c r="AW543" s="60"/>
      <c r="AX543" s="60">
        <f t="shared" si="1898"/>
        <v>30000</v>
      </c>
      <c r="AY543" s="60">
        <f t="shared" si="1899"/>
        <v>30000</v>
      </c>
      <c r="AZ543" s="60">
        <f t="shared" si="1900"/>
        <v>30000</v>
      </c>
    </row>
    <row r="544" spans="1:52" ht="26.4">
      <c r="A544" s="261"/>
      <c r="B544" s="186" t="s">
        <v>415</v>
      </c>
      <c r="C544" s="35" t="s">
        <v>20</v>
      </c>
      <c r="D544" s="35" t="s">
        <v>21</v>
      </c>
      <c r="E544" s="35" t="s">
        <v>100</v>
      </c>
      <c r="F544" s="134" t="s">
        <v>416</v>
      </c>
      <c r="G544" s="70"/>
      <c r="H544" s="204"/>
      <c r="I544" s="205"/>
      <c r="J544" s="205"/>
      <c r="K544" s="205"/>
      <c r="L544" s="205"/>
      <c r="M544" s="205"/>
      <c r="N544" s="205"/>
      <c r="O544" s="205"/>
      <c r="P544" s="205"/>
      <c r="Q544" s="205">
        <f>Q545</f>
        <v>1017000</v>
      </c>
      <c r="R544" s="205">
        <f t="shared" ref="R544:S545" si="1923">R545</f>
        <v>0</v>
      </c>
      <c r="S544" s="205">
        <f t="shared" si="1923"/>
        <v>0</v>
      </c>
      <c r="T544" s="60">
        <f t="shared" ref="T544:T546" si="1924">N544+Q544</f>
        <v>1017000</v>
      </c>
      <c r="U544" s="60">
        <f t="shared" ref="U544:U546" si="1925">O544+R544</f>
        <v>0</v>
      </c>
      <c r="V544" s="60">
        <f t="shared" ref="V544:V546" si="1926">P544+S544</f>
        <v>0</v>
      </c>
      <c r="W544" s="205">
        <f>W545</f>
        <v>0</v>
      </c>
      <c r="X544" s="205">
        <f t="shared" ref="X544:Y545" si="1927">X545</f>
        <v>0</v>
      </c>
      <c r="Y544" s="205">
        <f t="shared" si="1927"/>
        <v>0</v>
      </c>
      <c r="Z544" s="60">
        <f t="shared" si="1882"/>
        <v>1017000</v>
      </c>
      <c r="AA544" s="60">
        <f t="shared" si="1883"/>
        <v>0</v>
      </c>
      <c r="AB544" s="60">
        <f t="shared" si="1884"/>
        <v>0</v>
      </c>
      <c r="AC544" s="205">
        <f>AC545</f>
        <v>0</v>
      </c>
      <c r="AD544" s="205">
        <f t="shared" ref="AD544:AE545" si="1928">AD545</f>
        <v>0</v>
      </c>
      <c r="AE544" s="205">
        <f t="shared" si="1928"/>
        <v>0</v>
      </c>
      <c r="AF544" s="60">
        <f t="shared" si="1886"/>
        <v>1017000</v>
      </c>
      <c r="AG544" s="60">
        <f t="shared" si="1887"/>
        <v>0</v>
      </c>
      <c r="AH544" s="60">
        <f t="shared" si="1888"/>
        <v>0</v>
      </c>
      <c r="AI544" s="205">
        <f>AI545</f>
        <v>-1017000</v>
      </c>
      <c r="AJ544" s="205">
        <f t="shared" ref="AJ544:AK545" si="1929">AJ545</f>
        <v>0</v>
      </c>
      <c r="AK544" s="205">
        <f t="shared" si="1929"/>
        <v>0</v>
      </c>
      <c r="AL544" s="60">
        <f t="shared" si="1890"/>
        <v>0</v>
      </c>
      <c r="AM544" s="60">
        <f t="shared" si="1891"/>
        <v>0</v>
      </c>
      <c r="AN544" s="60">
        <f t="shared" si="1892"/>
        <v>0</v>
      </c>
      <c r="AO544" s="205">
        <f>AO545</f>
        <v>0</v>
      </c>
      <c r="AP544" s="205">
        <f t="shared" ref="AP544:AQ545" si="1930">AP545</f>
        <v>0</v>
      </c>
      <c r="AQ544" s="205">
        <f t="shared" si="1930"/>
        <v>0</v>
      </c>
      <c r="AR544" s="60">
        <f t="shared" si="1894"/>
        <v>0</v>
      </c>
      <c r="AS544" s="60">
        <f t="shared" si="1895"/>
        <v>0</v>
      </c>
      <c r="AT544" s="60">
        <f t="shared" si="1896"/>
        <v>0</v>
      </c>
      <c r="AU544" s="205">
        <f>AU545</f>
        <v>0</v>
      </c>
      <c r="AV544" s="205">
        <f t="shared" ref="AV544:AW545" si="1931">AV545</f>
        <v>0</v>
      </c>
      <c r="AW544" s="205">
        <f t="shared" si="1931"/>
        <v>0</v>
      </c>
      <c r="AX544" s="60">
        <f t="shared" si="1898"/>
        <v>0</v>
      </c>
      <c r="AY544" s="60">
        <f t="shared" si="1899"/>
        <v>0</v>
      </c>
      <c r="AZ544" s="60">
        <f t="shared" si="1900"/>
        <v>0</v>
      </c>
    </row>
    <row r="545" spans="1:52" ht="26.4">
      <c r="A545" s="261"/>
      <c r="B545" s="182" t="s">
        <v>186</v>
      </c>
      <c r="C545" s="35" t="s">
        <v>20</v>
      </c>
      <c r="D545" s="35" t="s">
        <v>21</v>
      </c>
      <c r="E545" s="35" t="s">
        <v>100</v>
      </c>
      <c r="F545" s="134" t="s">
        <v>416</v>
      </c>
      <c r="G545" s="70" t="s">
        <v>32</v>
      </c>
      <c r="H545" s="204"/>
      <c r="I545" s="205"/>
      <c r="J545" s="205"/>
      <c r="K545" s="205"/>
      <c r="L545" s="205"/>
      <c r="M545" s="205"/>
      <c r="N545" s="205"/>
      <c r="O545" s="205"/>
      <c r="P545" s="205"/>
      <c r="Q545" s="205">
        <f>Q546</f>
        <v>1017000</v>
      </c>
      <c r="R545" s="205">
        <f t="shared" si="1923"/>
        <v>0</v>
      </c>
      <c r="S545" s="205">
        <f t="shared" si="1923"/>
        <v>0</v>
      </c>
      <c r="T545" s="60">
        <f t="shared" si="1924"/>
        <v>1017000</v>
      </c>
      <c r="U545" s="60">
        <f t="shared" si="1925"/>
        <v>0</v>
      </c>
      <c r="V545" s="60">
        <f t="shared" si="1926"/>
        <v>0</v>
      </c>
      <c r="W545" s="205">
        <f>W546</f>
        <v>0</v>
      </c>
      <c r="X545" s="205">
        <f t="shared" si="1927"/>
        <v>0</v>
      </c>
      <c r="Y545" s="205">
        <f t="shared" si="1927"/>
        <v>0</v>
      </c>
      <c r="Z545" s="60">
        <f t="shared" si="1882"/>
        <v>1017000</v>
      </c>
      <c r="AA545" s="60">
        <f t="shared" si="1883"/>
        <v>0</v>
      </c>
      <c r="AB545" s="60">
        <f t="shared" si="1884"/>
        <v>0</v>
      </c>
      <c r="AC545" s="205">
        <f>AC546</f>
        <v>0</v>
      </c>
      <c r="AD545" s="205">
        <f t="shared" si="1928"/>
        <v>0</v>
      </c>
      <c r="AE545" s="205">
        <f t="shared" si="1928"/>
        <v>0</v>
      </c>
      <c r="AF545" s="60">
        <f t="shared" si="1886"/>
        <v>1017000</v>
      </c>
      <c r="AG545" s="60">
        <f t="shared" si="1887"/>
        <v>0</v>
      </c>
      <c r="AH545" s="60">
        <f t="shared" si="1888"/>
        <v>0</v>
      </c>
      <c r="AI545" s="205">
        <f>AI546</f>
        <v>-1017000</v>
      </c>
      <c r="AJ545" s="205">
        <f t="shared" si="1929"/>
        <v>0</v>
      </c>
      <c r="AK545" s="205">
        <f t="shared" si="1929"/>
        <v>0</v>
      </c>
      <c r="AL545" s="60">
        <f t="shared" si="1890"/>
        <v>0</v>
      </c>
      <c r="AM545" s="60">
        <f t="shared" si="1891"/>
        <v>0</v>
      </c>
      <c r="AN545" s="60">
        <f t="shared" si="1892"/>
        <v>0</v>
      </c>
      <c r="AO545" s="205">
        <f>AO546</f>
        <v>0</v>
      </c>
      <c r="AP545" s="205">
        <f t="shared" si="1930"/>
        <v>0</v>
      </c>
      <c r="AQ545" s="205">
        <f t="shared" si="1930"/>
        <v>0</v>
      </c>
      <c r="AR545" s="60">
        <f t="shared" si="1894"/>
        <v>0</v>
      </c>
      <c r="AS545" s="60">
        <f t="shared" si="1895"/>
        <v>0</v>
      </c>
      <c r="AT545" s="60">
        <f t="shared" si="1896"/>
        <v>0</v>
      </c>
      <c r="AU545" s="205">
        <f>AU546</f>
        <v>0</v>
      </c>
      <c r="AV545" s="205">
        <f t="shared" si="1931"/>
        <v>0</v>
      </c>
      <c r="AW545" s="205">
        <f t="shared" si="1931"/>
        <v>0</v>
      </c>
      <c r="AX545" s="60">
        <f t="shared" si="1898"/>
        <v>0</v>
      </c>
      <c r="AY545" s="60">
        <f t="shared" si="1899"/>
        <v>0</v>
      </c>
      <c r="AZ545" s="60">
        <f t="shared" si="1900"/>
        <v>0</v>
      </c>
    </row>
    <row r="546" spans="1:52" ht="26.4">
      <c r="A546" s="282"/>
      <c r="B546" s="182" t="s">
        <v>34</v>
      </c>
      <c r="C546" s="35" t="s">
        <v>20</v>
      </c>
      <c r="D546" s="35" t="s">
        <v>21</v>
      </c>
      <c r="E546" s="35" t="s">
        <v>100</v>
      </c>
      <c r="F546" s="134" t="s">
        <v>416</v>
      </c>
      <c r="G546" s="70" t="s">
        <v>33</v>
      </c>
      <c r="H546" s="204"/>
      <c r="I546" s="205"/>
      <c r="J546" s="205"/>
      <c r="K546" s="205"/>
      <c r="L546" s="205"/>
      <c r="M546" s="205"/>
      <c r="N546" s="205"/>
      <c r="O546" s="205"/>
      <c r="P546" s="205"/>
      <c r="Q546" s="205">
        <v>1017000</v>
      </c>
      <c r="R546" s="205"/>
      <c r="S546" s="205"/>
      <c r="T546" s="60">
        <f t="shared" si="1924"/>
        <v>1017000</v>
      </c>
      <c r="U546" s="60">
        <f t="shared" si="1925"/>
        <v>0</v>
      </c>
      <c r="V546" s="60">
        <f t="shared" si="1926"/>
        <v>0</v>
      </c>
      <c r="W546" s="205"/>
      <c r="X546" s="205"/>
      <c r="Y546" s="205"/>
      <c r="Z546" s="60">
        <f t="shared" si="1882"/>
        <v>1017000</v>
      </c>
      <c r="AA546" s="60">
        <f t="shared" si="1883"/>
        <v>0</v>
      </c>
      <c r="AB546" s="60">
        <f t="shared" si="1884"/>
        <v>0</v>
      </c>
      <c r="AC546" s="205"/>
      <c r="AD546" s="205"/>
      <c r="AE546" s="205"/>
      <c r="AF546" s="60">
        <f t="shared" si="1886"/>
        <v>1017000</v>
      </c>
      <c r="AG546" s="60">
        <f t="shared" si="1887"/>
        <v>0</v>
      </c>
      <c r="AH546" s="60">
        <f t="shared" si="1888"/>
        <v>0</v>
      </c>
      <c r="AI546" s="205">
        <v>-1017000</v>
      </c>
      <c r="AJ546" s="205"/>
      <c r="AK546" s="205"/>
      <c r="AL546" s="60">
        <f t="shared" si="1890"/>
        <v>0</v>
      </c>
      <c r="AM546" s="60">
        <f t="shared" si="1891"/>
        <v>0</v>
      </c>
      <c r="AN546" s="60">
        <f t="shared" si="1892"/>
        <v>0</v>
      </c>
      <c r="AO546" s="205"/>
      <c r="AP546" s="205"/>
      <c r="AQ546" s="205"/>
      <c r="AR546" s="60">
        <f t="shared" si="1894"/>
        <v>0</v>
      </c>
      <c r="AS546" s="60">
        <f t="shared" si="1895"/>
        <v>0</v>
      </c>
      <c r="AT546" s="60">
        <f t="shared" si="1896"/>
        <v>0</v>
      </c>
      <c r="AU546" s="205"/>
      <c r="AV546" s="205"/>
      <c r="AW546" s="205"/>
      <c r="AX546" s="60">
        <f t="shared" si="1898"/>
        <v>0</v>
      </c>
      <c r="AY546" s="60">
        <f t="shared" si="1899"/>
        <v>0</v>
      </c>
      <c r="AZ546" s="60">
        <f t="shared" si="1900"/>
        <v>0</v>
      </c>
    </row>
    <row r="547" spans="1:52">
      <c r="A547" s="105"/>
      <c r="B547" s="85"/>
      <c r="C547" s="4"/>
      <c r="D547" s="4"/>
      <c r="E547" s="4"/>
      <c r="F547" s="5"/>
      <c r="G547" s="11"/>
      <c r="H547" s="2"/>
      <c r="I547" s="184"/>
      <c r="J547" s="184"/>
      <c r="K547" s="184"/>
      <c r="L547" s="184"/>
      <c r="M547" s="184"/>
      <c r="N547" s="184"/>
      <c r="O547" s="184"/>
      <c r="P547" s="184"/>
      <c r="Q547" s="184"/>
      <c r="R547" s="184"/>
      <c r="S547" s="184"/>
      <c r="T547" s="184"/>
      <c r="U547" s="184"/>
      <c r="V547" s="184"/>
      <c r="W547" s="184"/>
      <c r="X547" s="184"/>
      <c r="Y547" s="184"/>
      <c r="Z547" s="184"/>
      <c r="AA547" s="184"/>
      <c r="AB547" s="184"/>
      <c r="AC547" s="184"/>
      <c r="AD547" s="184"/>
      <c r="AE547" s="184"/>
      <c r="AF547" s="184"/>
      <c r="AG547" s="184"/>
      <c r="AH547" s="184"/>
      <c r="AI547" s="184"/>
      <c r="AJ547" s="184"/>
      <c r="AK547" s="184"/>
      <c r="AL547" s="184"/>
      <c r="AM547" s="184"/>
      <c r="AN547" s="184"/>
      <c r="AO547" s="184"/>
      <c r="AP547" s="184"/>
      <c r="AQ547" s="184"/>
      <c r="AR547" s="184"/>
      <c r="AS547" s="184"/>
      <c r="AT547" s="184"/>
      <c r="AU547" s="184"/>
      <c r="AV547" s="184"/>
      <c r="AW547" s="184"/>
      <c r="AX547" s="184"/>
      <c r="AY547" s="184"/>
      <c r="AZ547" s="184"/>
    </row>
    <row r="548" spans="1:52" s="133" customFormat="1" ht="27.6">
      <c r="A548" s="89">
        <v>16</v>
      </c>
      <c r="B548" s="96" t="s">
        <v>301</v>
      </c>
      <c r="C548" s="136" t="s">
        <v>208</v>
      </c>
      <c r="D548" s="136" t="s">
        <v>21</v>
      </c>
      <c r="E548" s="136" t="s">
        <v>100</v>
      </c>
      <c r="F548" s="136" t="s">
        <v>209</v>
      </c>
      <c r="G548" s="91"/>
      <c r="H548" s="92">
        <f>H549</f>
        <v>250000</v>
      </c>
      <c r="I548" s="92">
        <f t="shared" ref="I548:M549" si="1932">I549</f>
        <v>250000</v>
      </c>
      <c r="J548" s="92">
        <f t="shared" si="1932"/>
        <v>250000</v>
      </c>
      <c r="K548" s="92">
        <f t="shared" si="1932"/>
        <v>0</v>
      </c>
      <c r="L548" s="92">
        <f t="shared" si="1932"/>
        <v>0</v>
      </c>
      <c r="M548" s="92">
        <f t="shared" si="1932"/>
        <v>0</v>
      </c>
      <c r="N548" s="92">
        <f t="shared" si="1659"/>
        <v>250000</v>
      </c>
      <c r="O548" s="92">
        <f t="shared" si="1660"/>
        <v>250000</v>
      </c>
      <c r="P548" s="92">
        <f t="shared" si="1661"/>
        <v>250000</v>
      </c>
      <c r="Q548" s="92">
        <f>Q549+Q552</f>
        <v>317682.41999999993</v>
      </c>
      <c r="R548" s="92">
        <f t="shared" ref="R548:S548" si="1933">R549+R552</f>
        <v>0</v>
      </c>
      <c r="S548" s="92">
        <f t="shared" si="1933"/>
        <v>0</v>
      </c>
      <c r="T548" s="92">
        <f t="shared" ref="T548:T551" si="1934">N548+Q548</f>
        <v>567682.41999999993</v>
      </c>
      <c r="U548" s="92">
        <f t="shared" ref="U548:U551" si="1935">O548+R548</f>
        <v>250000</v>
      </c>
      <c r="V548" s="92">
        <f t="shared" ref="V548:V551" si="1936">P548+S548</f>
        <v>250000</v>
      </c>
      <c r="W548" s="92">
        <f>W549+W552</f>
        <v>0</v>
      </c>
      <c r="X548" s="92">
        <f t="shared" ref="X548:Y548" si="1937">X549+X552</f>
        <v>0</v>
      </c>
      <c r="Y548" s="92">
        <f t="shared" si="1937"/>
        <v>0</v>
      </c>
      <c r="Z548" s="92">
        <f t="shared" ref="Z548:Z554" si="1938">T548+W548</f>
        <v>567682.41999999993</v>
      </c>
      <c r="AA548" s="92">
        <f t="shared" ref="AA548:AA554" si="1939">U548+X548</f>
        <v>250000</v>
      </c>
      <c r="AB548" s="92">
        <f t="shared" ref="AB548:AB554" si="1940">V548+Y548</f>
        <v>250000</v>
      </c>
      <c r="AC548" s="92">
        <f>AC549+AC552</f>
        <v>0</v>
      </c>
      <c r="AD548" s="92">
        <f t="shared" ref="AD548:AE548" si="1941">AD549+AD552</f>
        <v>0</v>
      </c>
      <c r="AE548" s="92">
        <f t="shared" si="1941"/>
        <v>0</v>
      </c>
      <c r="AF548" s="92">
        <f t="shared" ref="AF548:AF554" si="1942">Z548+AC548</f>
        <v>567682.41999999993</v>
      </c>
      <c r="AG548" s="92">
        <f t="shared" ref="AG548:AG554" si="1943">AA548+AD548</f>
        <v>250000</v>
      </c>
      <c r="AH548" s="92">
        <f t="shared" ref="AH548:AH554" si="1944">AB548+AE548</f>
        <v>250000</v>
      </c>
      <c r="AI548" s="92">
        <f>AI549+AI552</f>
        <v>-63682.42</v>
      </c>
      <c r="AJ548" s="92">
        <f t="shared" ref="AJ548:AK548" si="1945">AJ549+AJ552</f>
        <v>0</v>
      </c>
      <c r="AK548" s="92">
        <f t="shared" si="1945"/>
        <v>0</v>
      </c>
      <c r="AL548" s="92">
        <f t="shared" ref="AL548:AL554" si="1946">AF548+AI548</f>
        <v>503999.99999999994</v>
      </c>
      <c r="AM548" s="92">
        <f t="shared" ref="AM548:AM554" si="1947">AG548+AJ548</f>
        <v>250000</v>
      </c>
      <c r="AN548" s="92">
        <f t="shared" ref="AN548:AN554" si="1948">AH548+AK548</f>
        <v>250000</v>
      </c>
      <c r="AO548" s="92">
        <f>AO549+AO552</f>
        <v>0</v>
      </c>
      <c r="AP548" s="92">
        <f t="shared" ref="AP548:AQ548" si="1949">AP549+AP552</f>
        <v>0</v>
      </c>
      <c r="AQ548" s="92">
        <f t="shared" si="1949"/>
        <v>0</v>
      </c>
      <c r="AR548" s="92">
        <f t="shared" ref="AR548:AR554" si="1950">AL548+AO548</f>
        <v>503999.99999999994</v>
      </c>
      <c r="AS548" s="92">
        <f t="shared" ref="AS548:AS554" si="1951">AM548+AP548</f>
        <v>250000</v>
      </c>
      <c r="AT548" s="92">
        <f t="shared" ref="AT548:AT554" si="1952">AN548+AQ548</f>
        <v>250000</v>
      </c>
      <c r="AU548" s="92">
        <f>AU549+AU552</f>
        <v>0</v>
      </c>
      <c r="AV548" s="92">
        <f t="shared" ref="AV548:AW548" si="1953">AV549+AV552</f>
        <v>0</v>
      </c>
      <c r="AW548" s="92">
        <f t="shared" si="1953"/>
        <v>0</v>
      </c>
      <c r="AX548" s="92">
        <f t="shared" ref="AX548:AX554" si="1954">AR548+AU548</f>
        <v>503999.99999999994</v>
      </c>
      <c r="AY548" s="92">
        <f t="shared" ref="AY548:AY554" si="1955">AS548+AV548</f>
        <v>250000</v>
      </c>
      <c r="AZ548" s="92">
        <f t="shared" ref="AZ548:AZ554" si="1956">AT548+AW548</f>
        <v>250000</v>
      </c>
    </row>
    <row r="549" spans="1:52">
      <c r="A549" s="281"/>
      <c r="B549" s="82" t="s">
        <v>247</v>
      </c>
      <c r="C549" s="134" t="s">
        <v>208</v>
      </c>
      <c r="D549" s="134" t="s">
        <v>21</v>
      </c>
      <c r="E549" s="134" t="s">
        <v>100</v>
      </c>
      <c r="F549" s="134" t="s">
        <v>248</v>
      </c>
      <c r="G549" s="33"/>
      <c r="H549" s="65">
        <f>H550</f>
        <v>250000</v>
      </c>
      <c r="I549" s="65">
        <f t="shared" si="1932"/>
        <v>250000</v>
      </c>
      <c r="J549" s="65">
        <f t="shared" si="1932"/>
        <v>250000</v>
      </c>
      <c r="K549" s="65">
        <f t="shared" si="1932"/>
        <v>0</v>
      </c>
      <c r="L549" s="65">
        <f t="shared" si="1932"/>
        <v>0</v>
      </c>
      <c r="M549" s="65">
        <f t="shared" si="1932"/>
        <v>0</v>
      </c>
      <c r="N549" s="65">
        <f t="shared" si="1659"/>
        <v>250000</v>
      </c>
      <c r="O549" s="65">
        <f t="shared" si="1660"/>
        <v>250000</v>
      </c>
      <c r="P549" s="65">
        <f t="shared" si="1661"/>
        <v>250000</v>
      </c>
      <c r="Q549" s="65">
        <f t="shared" ref="Q549:S553" si="1957">Q550</f>
        <v>-250000</v>
      </c>
      <c r="R549" s="65">
        <f t="shared" si="1957"/>
        <v>-250000</v>
      </c>
      <c r="S549" s="65">
        <f t="shared" si="1957"/>
        <v>-250000</v>
      </c>
      <c r="T549" s="65">
        <f t="shared" si="1934"/>
        <v>0</v>
      </c>
      <c r="U549" s="65">
        <f t="shared" si="1935"/>
        <v>0</v>
      </c>
      <c r="V549" s="65">
        <f t="shared" si="1936"/>
        <v>0</v>
      </c>
      <c r="W549" s="65">
        <f t="shared" ref="W549:Y553" si="1958">W550</f>
        <v>0</v>
      </c>
      <c r="X549" s="65">
        <f t="shared" si="1958"/>
        <v>0</v>
      </c>
      <c r="Y549" s="65">
        <f t="shared" si="1958"/>
        <v>0</v>
      </c>
      <c r="Z549" s="65">
        <f t="shared" si="1938"/>
        <v>0</v>
      </c>
      <c r="AA549" s="65">
        <f t="shared" si="1939"/>
        <v>0</v>
      </c>
      <c r="AB549" s="65">
        <f t="shared" si="1940"/>
        <v>0</v>
      </c>
      <c r="AC549" s="65">
        <f t="shared" ref="AC549:AE553" si="1959">AC550</f>
        <v>0</v>
      </c>
      <c r="AD549" s="65">
        <f t="shared" si="1959"/>
        <v>0</v>
      </c>
      <c r="AE549" s="65">
        <f t="shared" si="1959"/>
        <v>0</v>
      </c>
      <c r="AF549" s="65">
        <f t="shared" si="1942"/>
        <v>0</v>
      </c>
      <c r="AG549" s="65">
        <f t="shared" si="1943"/>
        <v>0</v>
      </c>
      <c r="AH549" s="65">
        <f t="shared" si="1944"/>
        <v>0</v>
      </c>
      <c r="AI549" s="65">
        <f t="shared" ref="AI549:AK553" si="1960">AI550</f>
        <v>0</v>
      </c>
      <c r="AJ549" s="65">
        <f t="shared" si="1960"/>
        <v>0</v>
      </c>
      <c r="AK549" s="65">
        <f t="shared" si="1960"/>
        <v>0</v>
      </c>
      <c r="AL549" s="65">
        <f t="shared" si="1946"/>
        <v>0</v>
      </c>
      <c r="AM549" s="65">
        <f t="shared" si="1947"/>
        <v>0</v>
      </c>
      <c r="AN549" s="65">
        <f t="shared" si="1948"/>
        <v>0</v>
      </c>
      <c r="AO549" s="65">
        <f t="shared" ref="AO549:AQ553" si="1961">AO550</f>
        <v>0</v>
      </c>
      <c r="AP549" s="65">
        <f t="shared" si="1961"/>
        <v>0</v>
      </c>
      <c r="AQ549" s="65">
        <f t="shared" si="1961"/>
        <v>0</v>
      </c>
      <c r="AR549" s="65">
        <f t="shared" si="1950"/>
        <v>0</v>
      </c>
      <c r="AS549" s="65">
        <f t="shared" si="1951"/>
        <v>0</v>
      </c>
      <c r="AT549" s="65">
        <f t="shared" si="1952"/>
        <v>0</v>
      </c>
      <c r="AU549" s="65">
        <f t="shared" ref="AU549:AW553" si="1962">AU550</f>
        <v>0</v>
      </c>
      <c r="AV549" s="65">
        <f t="shared" si="1962"/>
        <v>0</v>
      </c>
      <c r="AW549" s="65">
        <f t="shared" si="1962"/>
        <v>0</v>
      </c>
      <c r="AX549" s="65">
        <f t="shared" si="1954"/>
        <v>0</v>
      </c>
      <c r="AY549" s="65">
        <f t="shared" si="1955"/>
        <v>0</v>
      </c>
      <c r="AZ549" s="65">
        <f t="shared" si="1956"/>
        <v>0</v>
      </c>
    </row>
    <row r="550" spans="1:52">
      <c r="A550" s="261"/>
      <c r="B550" s="82" t="s">
        <v>35</v>
      </c>
      <c r="C550" s="134" t="s">
        <v>208</v>
      </c>
      <c r="D550" s="134" t="s">
        <v>21</v>
      </c>
      <c r="E550" s="134" t="s">
        <v>100</v>
      </c>
      <c r="F550" s="134" t="s">
        <v>248</v>
      </c>
      <c r="G550" s="70" t="s">
        <v>36</v>
      </c>
      <c r="H550" s="65">
        <f>H551</f>
        <v>250000</v>
      </c>
      <c r="I550" s="65">
        <f t="shared" ref="I550:M550" si="1963">I551</f>
        <v>250000</v>
      </c>
      <c r="J550" s="65">
        <f t="shared" si="1963"/>
        <v>250000</v>
      </c>
      <c r="K550" s="65">
        <f t="shared" si="1963"/>
        <v>0</v>
      </c>
      <c r="L550" s="65">
        <f t="shared" si="1963"/>
        <v>0</v>
      </c>
      <c r="M550" s="65">
        <f t="shared" si="1963"/>
        <v>0</v>
      </c>
      <c r="N550" s="65">
        <f t="shared" si="1659"/>
        <v>250000</v>
      </c>
      <c r="O550" s="65">
        <f t="shared" si="1660"/>
        <v>250000</v>
      </c>
      <c r="P550" s="65">
        <f t="shared" si="1661"/>
        <v>250000</v>
      </c>
      <c r="Q550" s="65">
        <f t="shared" si="1957"/>
        <v>-250000</v>
      </c>
      <c r="R550" s="65">
        <f t="shared" si="1957"/>
        <v>-250000</v>
      </c>
      <c r="S550" s="65">
        <f t="shared" si="1957"/>
        <v>-250000</v>
      </c>
      <c r="T550" s="65">
        <f t="shared" si="1934"/>
        <v>0</v>
      </c>
      <c r="U550" s="65">
        <f t="shared" si="1935"/>
        <v>0</v>
      </c>
      <c r="V550" s="65">
        <f t="shared" si="1936"/>
        <v>0</v>
      </c>
      <c r="W550" s="65">
        <f t="shared" si="1958"/>
        <v>0</v>
      </c>
      <c r="X550" s="65">
        <f t="shared" si="1958"/>
        <v>0</v>
      </c>
      <c r="Y550" s="65">
        <f t="shared" si="1958"/>
        <v>0</v>
      </c>
      <c r="Z550" s="65">
        <f t="shared" si="1938"/>
        <v>0</v>
      </c>
      <c r="AA550" s="65">
        <f t="shared" si="1939"/>
        <v>0</v>
      </c>
      <c r="AB550" s="65">
        <f t="shared" si="1940"/>
        <v>0</v>
      </c>
      <c r="AC550" s="65">
        <f t="shared" si="1959"/>
        <v>0</v>
      </c>
      <c r="AD550" s="65">
        <f t="shared" si="1959"/>
        <v>0</v>
      </c>
      <c r="AE550" s="65">
        <f t="shared" si="1959"/>
        <v>0</v>
      </c>
      <c r="AF550" s="65">
        <f t="shared" si="1942"/>
        <v>0</v>
      </c>
      <c r="AG550" s="65">
        <f t="shared" si="1943"/>
        <v>0</v>
      </c>
      <c r="AH550" s="65">
        <f t="shared" si="1944"/>
        <v>0</v>
      </c>
      <c r="AI550" s="65">
        <f t="shared" si="1960"/>
        <v>0</v>
      </c>
      <c r="AJ550" s="65">
        <f t="shared" si="1960"/>
        <v>0</v>
      </c>
      <c r="AK550" s="65">
        <f t="shared" si="1960"/>
        <v>0</v>
      </c>
      <c r="AL550" s="65">
        <f t="shared" si="1946"/>
        <v>0</v>
      </c>
      <c r="AM550" s="65">
        <f t="shared" si="1947"/>
        <v>0</v>
      </c>
      <c r="AN550" s="65">
        <f t="shared" si="1948"/>
        <v>0</v>
      </c>
      <c r="AO550" s="65">
        <f t="shared" si="1961"/>
        <v>0</v>
      </c>
      <c r="AP550" s="65">
        <f t="shared" si="1961"/>
        <v>0</v>
      </c>
      <c r="AQ550" s="65">
        <f t="shared" si="1961"/>
        <v>0</v>
      </c>
      <c r="AR550" s="65">
        <f t="shared" si="1950"/>
        <v>0</v>
      </c>
      <c r="AS550" s="65">
        <f t="shared" si="1951"/>
        <v>0</v>
      </c>
      <c r="AT550" s="65">
        <f t="shared" si="1952"/>
        <v>0</v>
      </c>
      <c r="AU550" s="65">
        <f t="shared" si="1962"/>
        <v>0</v>
      </c>
      <c r="AV550" s="65">
        <f t="shared" si="1962"/>
        <v>0</v>
      </c>
      <c r="AW550" s="65">
        <f t="shared" si="1962"/>
        <v>0</v>
      </c>
      <c r="AX550" s="65">
        <f t="shared" si="1954"/>
        <v>0</v>
      </c>
      <c r="AY550" s="65">
        <f t="shared" si="1955"/>
        <v>0</v>
      </c>
      <c r="AZ550" s="65">
        <f t="shared" si="1956"/>
        <v>0</v>
      </c>
    </row>
    <row r="551" spans="1:52" ht="20.25" customHeight="1">
      <c r="A551" s="261"/>
      <c r="B551" s="82" t="s">
        <v>38</v>
      </c>
      <c r="C551" s="134" t="s">
        <v>208</v>
      </c>
      <c r="D551" s="134" t="s">
        <v>21</v>
      </c>
      <c r="E551" s="134" t="s">
        <v>100</v>
      </c>
      <c r="F551" s="134" t="s">
        <v>248</v>
      </c>
      <c r="G551" s="70" t="s">
        <v>37</v>
      </c>
      <c r="H551" s="64">
        <v>250000</v>
      </c>
      <c r="I551" s="64">
        <v>250000</v>
      </c>
      <c r="J551" s="64">
        <v>250000</v>
      </c>
      <c r="K551" s="64"/>
      <c r="L551" s="64"/>
      <c r="M551" s="64"/>
      <c r="N551" s="64">
        <f t="shared" si="1659"/>
        <v>250000</v>
      </c>
      <c r="O551" s="64">
        <f t="shared" si="1660"/>
        <v>250000</v>
      </c>
      <c r="P551" s="64">
        <f t="shared" si="1661"/>
        <v>250000</v>
      </c>
      <c r="Q551" s="64">
        <v>-250000</v>
      </c>
      <c r="R551" s="64">
        <v>-250000</v>
      </c>
      <c r="S551" s="64">
        <v>-250000</v>
      </c>
      <c r="T551" s="64">
        <f t="shared" si="1934"/>
        <v>0</v>
      </c>
      <c r="U551" s="64">
        <f t="shared" si="1935"/>
        <v>0</v>
      </c>
      <c r="V551" s="64">
        <f t="shared" si="1936"/>
        <v>0</v>
      </c>
      <c r="W551" s="64"/>
      <c r="X551" s="64"/>
      <c r="Y551" s="64"/>
      <c r="Z551" s="64">
        <f t="shared" si="1938"/>
        <v>0</v>
      </c>
      <c r="AA551" s="64">
        <f t="shared" si="1939"/>
        <v>0</v>
      </c>
      <c r="AB551" s="64">
        <f t="shared" si="1940"/>
        <v>0</v>
      </c>
      <c r="AC551" s="64"/>
      <c r="AD551" s="64"/>
      <c r="AE551" s="64"/>
      <c r="AF551" s="64">
        <f t="shared" si="1942"/>
        <v>0</v>
      </c>
      <c r="AG551" s="64">
        <f t="shared" si="1943"/>
        <v>0</v>
      </c>
      <c r="AH551" s="64">
        <f t="shared" si="1944"/>
        <v>0</v>
      </c>
      <c r="AI551" s="64"/>
      <c r="AJ551" s="64"/>
      <c r="AK551" s="64"/>
      <c r="AL551" s="64">
        <f t="shared" si="1946"/>
        <v>0</v>
      </c>
      <c r="AM551" s="64">
        <f t="shared" si="1947"/>
        <v>0</v>
      </c>
      <c r="AN551" s="64">
        <f t="shared" si="1948"/>
        <v>0</v>
      </c>
      <c r="AO551" s="64"/>
      <c r="AP551" s="64"/>
      <c r="AQ551" s="64"/>
      <c r="AR551" s="64">
        <f t="shared" si="1950"/>
        <v>0</v>
      </c>
      <c r="AS551" s="64">
        <f t="shared" si="1951"/>
        <v>0</v>
      </c>
      <c r="AT551" s="64">
        <f t="shared" si="1952"/>
        <v>0</v>
      </c>
      <c r="AU551" s="64"/>
      <c r="AV551" s="64"/>
      <c r="AW551" s="64"/>
      <c r="AX551" s="64">
        <f t="shared" si="1954"/>
        <v>0</v>
      </c>
      <c r="AY551" s="64">
        <f t="shared" si="1955"/>
        <v>0</v>
      </c>
      <c r="AZ551" s="64">
        <f t="shared" si="1956"/>
        <v>0</v>
      </c>
    </row>
    <row r="552" spans="1:52">
      <c r="A552" s="261"/>
      <c r="B552" s="82" t="s">
        <v>247</v>
      </c>
      <c r="C552" s="134" t="s">
        <v>208</v>
      </c>
      <c r="D552" s="134" t="s">
        <v>21</v>
      </c>
      <c r="E552" s="134" t="s">
        <v>100</v>
      </c>
      <c r="F552" s="134" t="s">
        <v>417</v>
      </c>
      <c r="G552" s="33"/>
      <c r="H552" s="65">
        <f>H553</f>
        <v>0</v>
      </c>
      <c r="I552" s="65">
        <f t="shared" ref="I552:M553" si="1964">I553</f>
        <v>0</v>
      </c>
      <c r="J552" s="65">
        <f t="shared" si="1964"/>
        <v>0</v>
      </c>
      <c r="K552" s="65">
        <f t="shared" si="1964"/>
        <v>0</v>
      </c>
      <c r="L552" s="65">
        <f t="shared" si="1964"/>
        <v>0</v>
      </c>
      <c r="M552" s="65">
        <f t="shared" si="1964"/>
        <v>0</v>
      </c>
      <c r="N552" s="65">
        <f t="shared" ref="N552:N553" si="1965">H552+K552</f>
        <v>0</v>
      </c>
      <c r="O552" s="65">
        <f t="shared" ref="O552:O553" si="1966">I552+L552</f>
        <v>0</v>
      </c>
      <c r="P552" s="65">
        <f t="shared" ref="P552:P553" si="1967">J552+M552</f>
        <v>0</v>
      </c>
      <c r="Q552" s="65">
        <f t="shared" si="1957"/>
        <v>567682.41999999993</v>
      </c>
      <c r="R552" s="65">
        <f t="shared" si="1957"/>
        <v>250000</v>
      </c>
      <c r="S552" s="65">
        <f t="shared" si="1957"/>
        <v>250000</v>
      </c>
      <c r="T552" s="65">
        <f t="shared" ref="T552:T554" si="1968">N552+Q552</f>
        <v>567682.41999999993</v>
      </c>
      <c r="U552" s="65">
        <f t="shared" ref="U552:U554" si="1969">O552+R552</f>
        <v>250000</v>
      </c>
      <c r="V552" s="65">
        <f t="shared" ref="V552:V554" si="1970">P552+S552</f>
        <v>250000</v>
      </c>
      <c r="W552" s="65">
        <f t="shared" si="1958"/>
        <v>0</v>
      </c>
      <c r="X552" s="65">
        <f t="shared" si="1958"/>
        <v>0</v>
      </c>
      <c r="Y552" s="65">
        <f t="shared" si="1958"/>
        <v>0</v>
      </c>
      <c r="Z552" s="65">
        <f t="shared" si="1938"/>
        <v>567682.41999999993</v>
      </c>
      <c r="AA552" s="65">
        <f t="shared" si="1939"/>
        <v>250000</v>
      </c>
      <c r="AB552" s="65">
        <f t="shared" si="1940"/>
        <v>250000</v>
      </c>
      <c r="AC552" s="65">
        <f t="shared" si="1959"/>
        <v>0</v>
      </c>
      <c r="AD552" s="65">
        <f t="shared" si="1959"/>
        <v>0</v>
      </c>
      <c r="AE552" s="65">
        <f t="shared" si="1959"/>
        <v>0</v>
      </c>
      <c r="AF552" s="65">
        <f t="shared" si="1942"/>
        <v>567682.41999999993</v>
      </c>
      <c r="AG552" s="65">
        <f t="shared" si="1943"/>
        <v>250000</v>
      </c>
      <c r="AH552" s="65">
        <f t="shared" si="1944"/>
        <v>250000</v>
      </c>
      <c r="AI552" s="65">
        <f t="shared" si="1960"/>
        <v>-63682.42</v>
      </c>
      <c r="AJ552" s="65">
        <f t="shared" si="1960"/>
        <v>0</v>
      </c>
      <c r="AK552" s="65">
        <f t="shared" si="1960"/>
        <v>0</v>
      </c>
      <c r="AL552" s="65">
        <f t="shared" si="1946"/>
        <v>503999.99999999994</v>
      </c>
      <c r="AM552" s="65">
        <f t="shared" si="1947"/>
        <v>250000</v>
      </c>
      <c r="AN552" s="65">
        <f t="shared" si="1948"/>
        <v>250000</v>
      </c>
      <c r="AO552" s="65">
        <f t="shared" si="1961"/>
        <v>0</v>
      </c>
      <c r="AP552" s="65">
        <f t="shared" si="1961"/>
        <v>0</v>
      </c>
      <c r="AQ552" s="65">
        <f t="shared" si="1961"/>
        <v>0</v>
      </c>
      <c r="AR552" s="65">
        <f t="shared" si="1950"/>
        <v>503999.99999999994</v>
      </c>
      <c r="AS552" s="65">
        <f t="shared" si="1951"/>
        <v>250000</v>
      </c>
      <c r="AT552" s="65">
        <f t="shared" si="1952"/>
        <v>250000</v>
      </c>
      <c r="AU552" s="65">
        <f t="shared" si="1962"/>
        <v>0</v>
      </c>
      <c r="AV552" s="65">
        <f t="shared" si="1962"/>
        <v>0</v>
      </c>
      <c r="AW552" s="65">
        <f t="shared" si="1962"/>
        <v>0</v>
      </c>
      <c r="AX552" s="65">
        <f t="shared" si="1954"/>
        <v>503999.99999999994</v>
      </c>
      <c r="AY552" s="65">
        <f t="shared" si="1955"/>
        <v>250000</v>
      </c>
      <c r="AZ552" s="65">
        <f t="shared" si="1956"/>
        <v>250000</v>
      </c>
    </row>
    <row r="553" spans="1:52">
      <c r="A553" s="261"/>
      <c r="B553" s="82" t="s">
        <v>35</v>
      </c>
      <c r="C553" s="134" t="s">
        <v>208</v>
      </c>
      <c r="D553" s="134" t="s">
        <v>21</v>
      </c>
      <c r="E553" s="134" t="s">
        <v>100</v>
      </c>
      <c r="F553" s="134" t="s">
        <v>417</v>
      </c>
      <c r="G553" s="70" t="s">
        <v>36</v>
      </c>
      <c r="H553" s="65">
        <f>H554</f>
        <v>0</v>
      </c>
      <c r="I553" s="65">
        <f t="shared" si="1964"/>
        <v>0</v>
      </c>
      <c r="J553" s="65">
        <f t="shared" si="1964"/>
        <v>0</v>
      </c>
      <c r="K553" s="65">
        <f t="shared" si="1964"/>
        <v>0</v>
      </c>
      <c r="L553" s="65">
        <f t="shared" si="1964"/>
        <v>0</v>
      </c>
      <c r="M553" s="65">
        <f t="shared" si="1964"/>
        <v>0</v>
      </c>
      <c r="N553" s="65">
        <f t="shared" si="1965"/>
        <v>0</v>
      </c>
      <c r="O553" s="65">
        <f t="shared" si="1966"/>
        <v>0</v>
      </c>
      <c r="P553" s="65">
        <f t="shared" si="1967"/>
        <v>0</v>
      </c>
      <c r="Q553" s="65">
        <f t="shared" si="1957"/>
        <v>567682.41999999993</v>
      </c>
      <c r="R553" s="65">
        <f t="shared" si="1957"/>
        <v>250000</v>
      </c>
      <c r="S553" s="65">
        <f t="shared" si="1957"/>
        <v>250000</v>
      </c>
      <c r="T553" s="65">
        <f t="shared" si="1968"/>
        <v>567682.41999999993</v>
      </c>
      <c r="U553" s="65">
        <f t="shared" si="1969"/>
        <v>250000</v>
      </c>
      <c r="V553" s="65">
        <f t="shared" si="1970"/>
        <v>250000</v>
      </c>
      <c r="W553" s="65">
        <f t="shared" si="1958"/>
        <v>0</v>
      </c>
      <c r="X553" s="65">
        <f t="shared" si="1958"/>
        <v>0</v>
      </c>
      <c r="Y553" s="65">
        <f t="shared" si="1958"/>
        <v>0</v>
      </c>
      <c r="Z553" s="65">
        <f t="shared" si="1938"/>
        <v>567682.41999999993</v>
      </c>
      <c r="AA553" s="65">
        <f t="shared" si="1939"/>
        <v>250000</v>
      </c>
      <c r="AB553" s="65">
        <f t="shared" si="1940"/>
        <v>250000</v>
      </c>
      <c r="AC553" s="65">
        <f t="shared" si="1959"/>
        <v>0</v>
      </c>
      <c r="AD553" s="65">
        <f t="shared" si="1959"/>
        <v>0</v>
      </c>
      <c r="AE553" s="65">
        <f t="shared" si="1959"/>
        <v>0</v>
      </c>
      <c r="AF553" s="65">
        <f t="shared" si="1942"/>
        <v>567682.41999999993</v>
      </c>
      <c r="AG553" s="65">
        <f t="shared" si="1943"/>
        <v>250000</v>
      </c>
      <c r="AH553" s="65">
        <f t="shared" si="1944"/>
        <v>250000</v>
      </c>
      <c r="AI553" s="65">
        <f t="shared" si="1960"/>
        <v>-63682.42</v>
      </c>
      <c r="AJ553" s="65">
        <f t="shared" si="1960"/>
        <v>0</v>
      </c>
      <c r="AK553" s="65">
        <f t="shared" si="1960"/>
        <v>0</v>
      </c>
      <c r="AL553" s="65">
        <f t="shared" si="1946"/>
        <v>503999.99999999994</v>
      </c>
      <c r="AM553" s="65">
        <f t="shared" si="1947"/>
        <v>250000</v>
      </c>
      <c r="AN553" s="65">
        <f t="shared" si="1948"/>
        <v>250000</v>
      </c>
      <c r="AO553" s="65">
        <f t="shared" si="1961"/>
        <v>0</v>
      </c>
      <c r="AP553" s="65">
        <f t="shared" si="1961"/>
        <v>0</v>
      </c>
      <c r="AQ553" s="65">
        <f t="shared" si="1961"/>
        <v>0</v>
      </c>
      <c r="AR553" s="65">
        <f t="shared" si="1950"/>
        <v>503999.99999999994</v>
      </c>
      <c r="AS553" s="65">
        <f t="shared" si="1951"/>
        <v>250000</v>
      </c>
      <c r="AT553" s="65">
        <f t="shared" si="1952"/>
        <v>250000</v>
      </c>
      <c r="AU553" s="65">
        <f t="shared" si="1962"/>
        <v>0</v>
      </c>
      <c r="AV553" s="65">
        <f t="shared" si="1962"/>
        <v>0</v>
      </c>
      <c r="AW553" s="65">
        <f t="shared" si="1962"/>
        <v>0</v>
      </c>
      <c r="AX553" s="65">
        <f t="shared" si="1954"/>
        <v>503999.99999999994</v>
      </c>
      <c r="AY553" s="65">
        <f t="shared" si="1955"/>
        <v>250000</v>
      </c>
      <c r="AZ553" s="65">
        <f t="shared" si="1956"/>
        <v>250000</v>
      </c>
    </row>
    <row r="554" spans="1:52" ht="20.25" customHeight="1">
      <c r="A554" s="282"/>
      <c r="B554" s="82" t="s">
        <v>38</v>
      </c>
      <c r="C554" s="134" t="s">
        <v>208</v>
      </c>
      <c r="D554" s="134" t="s">
        <v>21</v>
      </c>
      <c r="E554" s="134" t="s">
        <v>100</v>
      </c>
      <c r="F554" s="134" t="s">
        <v>417</v>
      </c>
      <c r="G554" s="70" t="s">
        <v>37</v>
      </c>
      <c r="H554" s="64"/>
      <c r="I554" s="64"/>
      <c r="J554" s="64"/>
      <c r="K554" s="64"/>
      <c r="L554" s="64"/>
      <c r="M554" s="64"/>
      <c r="N554" s="64"/>
      <c r="O554" s="64"/>
      <c r="P554" s="64"/>
      <c r="Q554" s="64">
        <f>250000+317682.42</f>
        <v>567682.41999999993</v>
      </c>
      <c r="R554" s="64">
        <v>250000</v>
      </c>
      <c r="S554" s="64">
        <v>250000</v>
      </c>
      <c r="T554" s="64">
        <f t="shared" si="1968"/>
        <v>567682.41999999993</v>
      </c>
      <c r="U554" s="64">
        <f t="shared" si="1969"/>
        <v>250000</v>
      </c>
      <c r="V554" s="64">
        <f t="shared" si="1970"/>
        <v>250000</v>
      </c>
      <c r="W554" s="64"/>
      <c r="X554" s="64"/>
      <c r="Y554" s="64"/>
      <c r="Z554" s="64">
        <f t="shared" si="1938"/>
        <v>567682.41999999993</v>
      </c>
      <c r="AA554" s="64">
        <f t="shared" si="1939"/>
        <v>250000</v>
      </c>
      <c r="AB554" s="64">
        <f t="shared" si="1940"/>
        <v>250000</v>
      </c>
      <c r="AC554" s="64"/>
      <c r="AD554" s="64"/>
      <c r="AE554" s="64"/>
      <c r="AF554" s="64">
        <f t="shared" si="1942"/>
        <v>567682.41999999993</v>
      </c>
      <c r="AG554" s="64">
        <f t="shared" si="1943"/>
        <v>250000</v>
      </c>
      <c r="AH554" s="64">
        <f t="shared" si="1944"/>
        <v>250000</v>
      </c>
      <c r="AI554" s="64">
        <v>-63682.42</v>
      </c>
      <c r="AJ554" s="64"/>
      <c r="AK554" s="64"/>
      <c r="AL554" s="64">
        <f t="shared" si="1946"/>
        <v>503999.99999999994</v>
      </c>
      <c r="AM554" s="64">
        <f t="shared" si="1947"/>
        <v>250000</v>
      </c>
      <c r="AN554" s="64">
        <f t="shared" si="1948"/>
        <v>250000</v>
      </c>
      <c r="AO554" s="64"/>
      <c r="AP554" s="64"/>
      <c r="AQ554" s="64"/>
      <c r="AR554" s="64">
        <f t="shared" si="1950"/>
        <v>503999.99999999994</v>
      </c>
      <c r="AS554" s="64">
        <f t="shared" si="1951"/>
        <v>250000</v>
      </c>
      <c r="AT554" s="64">
        <f t="shared" si="1952"/>
        <v>250000</v>
      </c>
      <c r="AU554" s="64"/>
      <c r="AV554" s="64"/>
      <c r="AW554" s="64"/>
      <c r="AX554" s="64">
        <f t="shared" si="1954"/>
        <v>503999.99999999994</v>
      </c>
      <c r="AY554" s="64">
        <f t="shared" si="1955"/>
        <v>250000</v>
      </c>
      <c r="AZ554" s="64">
        <f t="shared" si="1956"/>
        <v>250000</v>
      </c>
    </row>
    <row r="555" spans="1:52" ht="20.25" customHeight="1">
      <c r="A555" s="162"/>
      <c r="B555" s="192"/>
      <c r="C555" s="94"/>
      <c r="D555" s="94"/>
      <c r="E555" s="94"/>
      <c r="F555" s="94"/>
      <c r="G555" s="95"/>
      <c r="H555" s="98"/>
      <c r="I555" s="98"/>
      <c r="J555" s="98"/>
      <c r="K555" s="98"/>
      <c r="L555" s="98"/>
      <c r="M555" s="98"/>
      <c r="N555" s="98"/>
      <c r="O555" s="98"/>
      <c r="P555" s="98"/>
      <c r="Q555" s="98"/>
      <c r="R555" s="98"/>
      <c r="S555" s="98"/>
      <c r="T555" s="98"/>
      <c r="U555" s="98"/>
      <c r="V555" s="98"/>
      <c r="W555" s="98"/>
      <c r="X555" s="98"/>
      <c r="Y555" s="98"/>
      <c r="Z555" s="98"/>
      <c r="AA555" s="98"/>
      <c r="AB555" s="98"/>
      <c r="AC555" s="98"/>
      <c r="AD555" s="98"/>
      <c r="AE555" s="98"/>
      <c r="AF555" s="98"/>
      <c r="AG555" s="98"/>
      <c r="AH555" s="98"/>
      <c r="AI555" s="98"/>
      <c r="AJ555" s="98"/>
      <c r="AK555" s="98"/>
      <c r="AL555" s="98"/>
      <c r="AM555" s="98"/>
      <c r="AN555" s="98"/>
      <c r="AO555" s="98"/>
      <c r="AP555" s="98"/>
      <c r="AQ555" s="98"/>
      <c r="AR555" s="98"/>
      <c r="AS555" s="98"/>
      <c r="AT555" s="98"/>
      <c r="AU555" s="98"/>
      <c r="AV555" s="98"/>
      <c r="AW555" s="98"/>
      <c r="AX555" s="98"/>
      <c r="AY555" s="98"/>
      <c r="AZ555" s="98"/>
    </row>
    <row r="556" spans="1:52" ht="69">
      <c r="A556" s="89">
        <v>17</v>
      </c>
      <c r="B556" s="157" t="s">
        <v>302</v>
      </c>
      <c r="C556" s="90" t="s">
        <v>158</v>
      </c>
      <c r="D556" s="90" t="s">
        <v>21</v>
      </c>
      <c r="E556" s="90" t="s">
        <v>100</v>
      </c>
      <c r="F556" s="90" t="s">
        <v>101</v>
      </c>
      <c r="G556" s="91"/>
      <c r="H556" s="92">
        <f>H569+H563+H557+H560+H580+H566</f>
        <v>7074047</v>
      </c>
      <c r="I556" s="92">
        <f t="shared" ref="I556:J556" si="1971">I569+I563+I557+I560+I580+I566</f>
        <v>4309808.8800000008</v>
      </c>
      <c r="J556" s="92">
        <f t="shared" si="1971"/>
        <v>3926201.2399999998</v>
      </c>
      <c r="K556" s="92">
        <f t="shared" ref="K556:M556" si="1972">K569+K563+K557+K560+K580+K566</f>
        <v>-1230000</v>
      </c>
      <c r="L556" s="92">
        <f t="shared" si="1972"/>
        <v>0</v>
      </c>
      <c r="M556" s="92">
        <f t="shared" si="1972"/>
        <v>0</v>
      </c>
      <c r="N556" s="92">
        <f t="shared" si="1659"/>
        <v>5844047</v>
      </c>
      <c r="O556" s="92">
        <f t="shared" si="1660"/>
        <v>4309808.8800000008</v>
      </c>
      <c r="P556" s="92">
        <f t="shared" si="1661"/>
        <v>3926201.2399999998</v>
      </c>
      <c r="Q556" s="92">
        <f t="shared" ref="Q556:S556" si="1973">Q569+Q563+Q557+Q560+Q580+Q566</f>
        <v>0</v>
      </c>
      <c r="R556" s="92">
        <f t="shared" si="1973"/>
        <v>0</v>
      </c>
      <c r="S556" s="92">
        <f t="shared" si="1973"/>
        <v>0</v>
      </c>
      <c r="T556" s="92">
        <f t="shared" ref="T556:T582" si="1974">N556+Q556</f>
        <v>5844047</v>
      </c>
      <c r="U556" s="92">
        <f t="shared" ref="U556:U582" si="1975">O556+R556</f>
        <v>4309808.8800000008</v>
      </c>
      <c r="V556" s="92">
        <f t="shared" ref="V556:V582" si="1976">P556+S556</f>
        <v>3926201.2399999998</v>
      </c>
      <c r="W556" s="92">
        <f t="shared" ref="W556:Y556" si="1977">W569+W563+W557+W560+W580+W566</f>
        <v>13000</v>
      </c>
      <c r="X556" s="92">
        <f t="shared" si="1977"/>
        <v>0</v>
      </c>
      <c r="Y556" s="92">
        <f t="shared" si="1977"/>
        <v>0</v>
      </c>
      <c r="Z556" s="92">
        <f t="shared" ref="Z556:Z582" si="1978">T556+W556</f>
        <v>5857047</v>
      </c>
      <c r="AA556" s="92">
        <f t="shared" ref="AA556:AA582" si="1979">U556+X556</f>
        <v>4309808.8800000008</v>
      </c>
      <c r="AB556" s="92">
        <f t="shared" ref="AB556:AB582" si="1980">V556+Y556</f>
        <v>3926201.2399999998</v>
      </c>
      <c r="AC556" s="92">
        <f>AC569+AC563+AC557+AC560+AC580+AC566+AC576+AC583+AC589+AC586</f>
        <v>7212440.1600000001</v>
      </c>
      <c r="AD556" s="92">
        <f t="shared" ref="AD556:AE556" si="1981">AD569+AD563+AD557+AD560+AD580+AD566+AD576+AD583+AD589</f>
        <v>0</v>
      </c>
      <c r="AE556" s="92">
        <f t="shared" si="1981"/>
        <v>0</v>
      </c>
      <c r="AF556" s="92">
        <f t="shared" ref="AF556:AF582" si="1982">Z556+AC556</f>
        <v>13069487.16</v>
      </c>
      <c r="AG556" s="92">
        <f t="shared" ref="AG556:AG582" si="1983">AA556+AD556</f>
        <v>4309808.8800000008</v>
      </c>
      <c r="AH556" s="92">
        <f t="shared" ref="AH556:AH582" si="1984">AB556+AE556</f>
        <v>3926201.2399999998</v>
      </c>
      <c r="AI556" s="92">
        <f>AI569+AI563+AI557+AI560+AI580+AI566+AI576+AI583+AI589+AI586</f>
        <v>90000</v>
      </c>
      <c r="AJ556" s="92">
        <f t="shared" ref="AJ556:AK556" si="1985">AJ569+AJ563+AJ557+AJ560+AJ580+AJ566+AJ576+AJ583+AJ589</f>
        <v>0</v>
      </c>
      <c r="AK556" s="92">
        <f t="shared" si="1985"/>
        <v>0</v>
      </c>
      <c r="AL556" s="92">
        <f t="shared" ref="AL556:AL591" si="1986">AF556+AI556</f>
        <v>13159487.16</v>
      </c>
      <c r="AM556" s="92">
        <f t="shared" ref="AM556:AM591" si="1987">AG556+AJ556</f>
        <v>4309808.8800000008</v>
      </c>
      <c r="AN556" s="92">
        <f t="shared" ref="AN556:AN591" si="1988">AH556+AK556</f>
        <v>3926201.2399999998</v>
      </c>
      <c r="AO556" s="92">
        <f>AO569+AO563+AO557+AO560+AO580+AO566+AO576+AO583+AO589+AO586</f>
        <v>-88429</v>
      </c>
      <c r="AP556" s="92">
        <f t="shared" ref="AP556:AQ556" si="1989">AP569+AP563+AP557+AP560+AP580+AP566+AP576+AP583+AP589</f>
        <v>0</v>
      </c>
      <c r="AQ556" s="92">
        <f t="shared" si="1989"/>
        <v>0</v>
      </c>
      <c r="AR556" s="92">
        <f t="shared" ref="AR556:AR591" si="1990">AL556+AO556</f>
        <v>13071058.16</v>
      </c>
      <c r="AS556" s="92">
        <f t="shared" ref="AS556:AS577" si="1991">AM556+AP556</f>
        <v>4309808.8800000008</v>
      </c>
      <c r="AT556" s="92">
        <f t="shared" ref="AT556:AT577" si="1992">AN556+AQ556</f>
        <v>3926201.2399999998</v>
      </c>
      <c r="AU556" s="92">
        <f>AU569+AU563+AU557+AU560+AU580+AU566+AU576+AU583+AU589+AU586</f>
        <v>0</v>
      </c>
      <c r="AV556" s="92">
        <f t="shared" ref="AV556:AW556" si="1993">AV569+AV563+AV557+AV560+AV580+AV566+AV576+AV583+AV589</f>
        <v>0</v>
      </c>
      <c r="AW556" s="92">
        <f t="shared" si="1993"/>
        <v>0</v>
      </c>
      <c r="AX556" s="92">
        <f t="shared" ref="AX556:AX591" si="1994">AR556+AU556</f>
        <v>13071058.16</v>
      </c>
      <c r="AY556" s="92">
        <f t="shared" ref="AY556:AY577" si="1995">AS556+AV556</f>
        <v>4309808.8800000008</v>
      </c>
      <c r="AZ556" s="92">
        <f t="shared" ref="AZ556:AZ577" si="1996">AT556+AW556</f>
        <v>3926201.2399999998</v>
      </c>
    </row>
    <row r="557" spans="1:52" ht="26.4">
      <c r="A557" s="296"/>
      <c r="B557" s="158" t="s">
        <v>249</v>
      </c>
      <c r="C557" s="118" t="s">
        <v>158</v>
      </c>
      <c r="D557" s="118" t="s">
        <v>21</v>
      </c>
      <c r="E557" s="118" t="s">
        <v>100</v>
      </c>
      <c r="F557" s="118" t="s">
        <v>250</v>
      </c>
      <c r="G557" s="119"/>
      <c r="H557" s="98">
        <f>H558</f>
        <v>150000</v>
      </c>
      <c r="I557" s="98">
        <f t="shared" ref="I557:M557" si="1997">I558</f>
        <v>150000</v>
      </c>
      <c r="J557" s="98">
        <f t="shared" si="1997"/>
        <v>0</v>
      </c>
      <c r="K557" s="98">
        <f t="shared" si="1997"/>
        <v>0</v>
      </c>
      <c r="L557" s="98">
        <f t="shared" si="1997"/>
        <v>0</v>
      </c>
      <c r="M557" s="98">
        <f t="shared" si="1997"/>
        <v>0</v>
      </c>
      <c r="N557" s="98">
        <f t="shared" si="1659"/>
        <v>150000</v>
      </c>
      <c r="O557" s="98">
        <f t="shared" si="1660"/>
        <v>150000</v>
      </c>
      <c r="P557" s="98">
        <f t="shared" si="1661"/>
        <v>0</v>
      </c>
      <c r="Q557" s="98">
        <f t="shared" ref="Q557:S558" si="1998">Q558</f>
        <v>0</v>
      </c>
      <c r="R557" s="98">
        <f t="shared" si="1998"/>
        <v>0</v>
      </c>
      <c r="S557" s="98">
        <f t="shared" si="1998"/>
        <v>0</v>
      </c>
      <c r="T557" s="98">
        <f t="shared" si="1974"/>
        <v>150000</v>
      </c>
      <c r="U557" s="98">
        <f t="shared" si="1975"/>
        <v>150000</v>
      </c>
      <c r="V557" s="98">
        <f t="shared" si="1976"/>
        <v>0</v>
      </c>
      <c r="W557" s="98">
        <f t="shared" ref="W557:Y558" si="1999">W558</f>
        <v>0</v>
      </c>
      <c r="X557" s="98">
        <f t="shared" si="1999"/>
        <v>0</v>
      </c>
      <c r="Y557" s="98">
        <f t="shared" si="1999"/>
        <v>0</v>
      </c>
      <c r="Z557" s="98">
        <f t="shared" si="1978"/>
        <v>150000</v>
      </c>
      <c r="AA557" s="98">
        <f t="shared" si="1979"/>
        <v>150000</v>
      </c>
      <c r="AB557" s="98">
        <f t="shared" si="1980"/>
        <v>0</v>
      </c>
      <c r="AC557" s="98">
        <f t="shared" ref="AC557:AE558" si="2000">AC558</f>
        <v>0</v>
      </c>
      <c r="AD557" s="98">
        <f t="shared" si="2000"/>
        <v>0</v>
      </c>
      <c r="AE557" s="98">
        <f t="shared" si="2000"/>
        <v>0</v>
      </c>
      <c r="AF557" s="98">
        <f t="shared" si="1982"/>
        <v>150000</v>
      </c>
      <c r="AG557" s="98">
        <f t="shared" si="1983"/>
        <v>150000</v>
      </c>
      <c r="AH557" s="98">
        <f t="shared" si="1984"/>
        <v>0</v>
      </c>
      <c r="AI557" s="98">
        <f t="shared" ref="AI557:AK558" si="2001">AI558</f>
        <v>0</v>
      </c>
      <c r="AJ557" s="98">
        <f t="shared" si="2001"/>
        <v>0</v>
      </c>
      <c r="AK557" s="98">
        <f t="shared" si="2001"/>
        <v>0</v>
      </c>
      <c r="AL557" s="98">
        <f t="shared" si="1986"/>
        <v>150000</v>
      </c>
      <c r="AM557" s="98">
        <f t="shared" si="1987"/>
        <v>150000</v>
      </c>
      <c r="AN557" s="98">
        <f t="shared" si="1988"/>
        <v>0</v>
      </c>
      <c r="AO557" s="98">
        <f t="shared" ref="AO557:AQ558" si="2002">AO558</f>
        <v>0</v>
      </c>
      <c r="AP557" s="98">
        <f t="shared" si="2002"/>
        <v>0</v>
      </c>
      <c r="AQ557" s="98">
        <f t="shared" si="2002"/>
        <v>0</v>
      </c>
      <c r="AR557" s="98">
        <f t="shared" si="1990"/>
        <v>150000</v>
      </c>
      <c r="AS557" s="98">
        <f t="shared" si="1991"/>
        <v>150000</v>
      </c>
      <c r="AT557" s="98">
        <f t="shared" si="1992"/>
        <v>0</v>
      </c>
      <c r="AU557" s="98">
        <f t="shared" ref="AU557:AW558" si="2003">AU558</f>
        <v>0</v>
      </c>
      <c r="AV557" s="98">
        <f t="shared" si="2003"/>
        <v>0</v>
      </c>
      <c r="AW557" s="98">
        <f t="shared" si="2003"/>
        <v>0</v>
      </c>
      <c r="AX557" s="98">
        <f t="shared" si="1994"/>
        <v>150000</v>
      </c>
      <c r="AY557" s="98">
        <f t="shared" si="1995"/>
        <v>150000</v>
      </c>
      <c r="AZ557" s="98">
        <f t="shared" si="1996"/>
        <v>0</v>
      </c>
    </row>
    <row r="558" spans="1:52" ht="26.4">
      <c r="A558" s="261"/>
      <c r="B558" s="123" t="s">
        <v>186</v>
      </c>
      <c r="C558" s="118" t="s">
        <v>158</v>
      </c>
      <c r="D558" s="118" t="s">
        <v>21</v>
      </c>
      <c r="E558" s="118" t="s">
        <v>100</v>
      </c>
      <c r="F558" s="118" t="s">
        <v>250</v>
      </c>
      <c r="G558" s="119" t="s">
        <v>32</v>
      </c>
      <c r="H558" s="98">
        <f>H559</f>
        <v>150000</v>
      </c>
      <c r="I558" s="98">
        <f t="shared" ref="I558:M558" si="2004">I559</f>
        <v>150000</v>
      </c>
      <c r="J558" s="98">
        <f t="shared" si="2004"/>
        <v>0</v>
      </c>
      <c r="K558" s="98">
        <f t="shared" si="2004"/>
        <v>0</v>
      </c>
      <c r="L558" s="98">
        <f t="shared" si="2004"/>
        <v>0</v>
      </c>
      <c r="M558" s="98">
        <f t="shared" si="2004"/>
        <v>0</v>
      </c>
      <c r="N558" s="98">
        <f t="shared" si="1659"/>
        <v>150000</v>
      </c>
      <c r="O558" s="98">
        <f t="shared" si="1660"/>
        <v>150000</v>
      </c>
      <c r="P558" s="98">
        <f t="shared" si="1661"/>
        <v>0</v>
      </c>
      <c r="Q558" s="98">
        <f t="shared" si="1998"/>
        <v>0</v>
      </c>
      <c r="R558" s="98">
        <f t="shared" si="1998"/>
        <v>0</v>
      </c>
      <c r="S558" s="98">
        <f t="shared" si="1998"/>
        <v>0</v>
      </c>
      <c r="T558" s="98">
        <f t="shared" si="1974"/>
        <v>150000</v>
      </c>
      <c r="U558" s="98">
        <f t="shared" si="1975"/>
        <v>150000</v>
      </c>
      <c r="V558" s="98">
        <f t="shared" si="1976"/>
        <v>0</v>
      </c>
      <c r="W558" s="98">
        <f t="shared" si="1999"/>
        <v>0</v>
      </c>
      <c r="X558" s="98">
        <f t="shared" si="1999"/>
        <v>0</v>
      </c>
      <c r="Y558" s="98">
        <f t="shared" si="1999"/>
        <v>0</v>
      </c>
      <c r="Z558" s="98">
        <f t="shared" si="1978"/>
        <v>150000</v>
      </c>
      <c r="AA558" s="98">
        <f t="shared" si="1979"/>
        <v>150000</v>
      </c>
      <c r="AB558" s="98">
        <f t="shared" si="1980"/>
        <v>0</v>
      </c>
      <c r="AC558" s="98">
        <f t="shared" si="2000"/>
        <v>0</v>
      </c>
      <c r="AD558" s="98">
        <f t="shared" si="2000"/>
        <v>0</v>
      </c>
      <c r="AE558" s="98">
        <f t="shared" si="2000"/>
        <v>0</v>
      </c>
      <c r="AF558" s="98">
        <f t="shared" si="1982"/>
        <v>150000</v>
      </c>
      <c r="AG558" s="98">
        <f t="shared" si="1983"/>
        <v>150000</v>
      </c>
      <c r="AH558" s="98">
        <f t="shared" si="1984"/>
        <v>0</v>
      </c>
      <c r="AI558" s="98">
        <f t="shared" si="2001"/>
        <v>0</v>
      </c>
      <c r="AJ558" s="98">
        <f t="shared" si="2001"/>
        <v>0</v>
      </c>
      <c r="AK558" s="98">
        <f t="shared" si="2001"/>
        <v>0</v>
      </c>
      <c r="AL558" s="98">
        <f t="shared" si="1986"/>
        <v>150000</v>
      </c>
      <c r="AM558" s="98">
        <f t="shared" si="1987"/>
        <v>150000</v>
      </c>
      <c r="AN558" s="98">
        <f t="shared" si="1988"/>
        <v>0</v>
      </c>
      <c r="AO558" s="98">
        <f t="shared" si="2002"/>
        <v>0</v>
      </c>
      <c r="AP558" s="98">
        <f t="shared" si="2002"/>
        <v>0</v>
      </c>
      <c r="AQ558" s="98">
        <f t="shared" si="2002"/>
        <v>0</v>
      </c>
      <c r="AR558" s="98">
        <f t="shared" si="1990"/>
        <v>150000</v>
      </c>
      <c r="AS558" s="98">
        <f t="shared" si="1991"/>
        <v>150000</v>
      </c>
      <c r="AT558" s="98">
        <f t="shared" si="1992"/>
        <v>0</v>
      </c>
      <c r="AU558" s="98">
        <f t="shared" si="2003"/>
        <v>0</v>
      </c>
      <c r="AV558" s="98">
        <f t="shared" si="2003"/>
        <v>0</v>
      </c>
      <c r="AW558" s="98">
        <f t="shared" si="2003"/>
        <v>0</v>
      </c>
      <c r="AX558" s="98">
        <f t="shared" si="1994"/>
        <v>150000</v>
      </c>
      <c r="AY558" s="98">
        <f t="shared" si="1995"/>
        <v>150000</v>
      </c>
      <c r="AZ558" s="98">
        <f t="shared" si="1996"/>
        <v>0</v>
      </c>
    </row>
    <row r="559" spans="1:52" ht="26.4">
      <c r="A559" s="261"/>
      <c r="B559" s="71" t="s">
        <v>34</v>
      </c>
      <c r="C559" s="118" t="s">
        <v>158</v>
      </c>
      <c r="D559" s="118" t="s">
        <v>21</v>
      </c>
      <c r="E559" s="118" t="s">
        <v>100</v>
      </c>
      <c r="F559" s="118" t="s">
        <v>250</v>
      </c>
      <c r="G559" s="119" t="s">
        <v>33</v>
      </c>
      <c r="H559" s="120">
        <v>150000</v>
      </c>
      <c r="I559" s="120">
        <v>150000</v>
      </c>
      <c r="J559" s="120">
        <v>0</v>
      </c>
      <c r="K559" s="120"/>
      <c r="L559" s="120"/>
      <c r="M559" s="120"/>
      <c r="N559" s="120">
        <f t="shared" si="1659"/>
        <v>150000</v>
      </c>
      <c r="O559" s="120">
        <f t="shared" si="1660"/>
        <v>150000</v>
      </c>
      <c r="P559" s="120">
        <f t="shared" si="1661"/>
        <v>0</v>
      </c>
      <c r="Q559" s="120"/>
      <c r="R559" s="120"/>
      <c r="S559" s="120"/>
      <c r="T559" s="120">
        <f t="shared" si="1974"/>
        <v>150000</v>
      </c>
      <c r="U559" s="120">
        <f t="shared" si="1975"/>
        <v>150000</v>
      </c>
      <c r="V559" s="120">
        <f t="shared" si="1976"/>
        <v>0</v>
      </c>
      <c r="W559" s="120"/>
      <c r="X559" s="120"/>
      <c r="Y559" s="120"/>
      <c r="Z559" s="120">
        <f t="shared" si="1978"/>
        <v>150000</v>
      </c>
      <c r="AA559" s="120">
        <f t="shared" si="1979"/>
        <v>150000</v>
      </c>
      <c r="AB559" s="120">
        <f t="shared" si="1980"/>
        <v>0</v>
      </c>
      <c r="AC559" s="120"/>
      <c r="AD559" s="120"/>
      <c r="AE559" s="120"/>
      <c r="AF559" s="120">
        <f t="shared" si="1982"/>
        <v>150000</v>
      </c>
      <c r="AG559" s="120">
        <f t="shared" si="1983"/>
        <v>150000</v>
      </c>
      <c r="AH559" s="120">
        <f t="shared" si="1984"/>
        <v>0</v>
      </c>
      <c r="AI559" s="120"/>
      <c r="AJ559" s="120"/>
      <c r="AK559" s="120"/>
      <c r="AL559" s="120">
        <f t="shared" si="1986"/>
        <v>150000</v>
      </c>
      <c r="AM559" s="120">
        <f t="shared" si="1987"/>
        <v>150000</v>
      </c>
      <c r="AN559" s="120">
        <f t="shared" si="1988"/>
        <v>0</v>
      </c>
      <c r="AO559" s="120"/>
      <c r="AP559" s="120"/>
      <c r="AQ559" s="120"/>
      <c r="AR559" s="120">
        <f t="shared" si="1990"/>
        <v>150000</v>
      </c>
      <c r="AS559" s="120">
        <f t="shared" si="1991"/>
        <v>150000</v>
      </c>
      <c r="AT559" s="120">
        <f t="shared" si="1992"/>
        <v>0</v>
      </c>
      <c r="AU559" s="120"/>
      <c r="AV559" s="120"/>
      <c r="AW559" s="120"/>
      <c r="AX559" s="120">
        <f t="shared" si="1994"/>
        <v>150000</v>
      </c>
      <c r="AY559" s="120">
        <f t="shared" si="1995"/>
        <v>150000</v>
      </c>
      <c r="AZ559" s="120">
        <f t="shared" si="1996"/>
        <v>0</v>
      </c>
    </row>
    <row r="560" spans="1:52">
      <c r="A560" s="261"/>
      <c r="B560" s="139" t="s">
        <v>251</v>
      </c>
      <c r="C560" s="118" t="s">
        <v>158</v>
      </c>
      <c r="D560" s="118" t="s">
        <v>21</v>
      </c>
      <c r="E560" s="118" t="s">
        <v>100</v>
      </c>
      <c r="F560" s="118" t="s">
        <v>252</v>
      </c>
      <c r="G560" s="119"/>
      <c r="H560" s="141">
        <f>H561</f>
        <v>3694047</v>
      </c>
      <c r="I560" s="141">
        <f t="shared" ref="I560:M560" si="2005">I561</f>
        <v>3709808.8800000004</v>
      </c>
      <c r="J560" s="141">
        <f t="shared" si="2005"/>
        <v>3526201.2399999998</v>
      </c>
      <c r="K560" s="141">
        <f t="shared" si="2005"/>
        <v>0</v>
      </c>
      <c r="L560" s="141">
        <f t="shared" si="2005"/>
        <v>0</v>
      </c>
      <c r="M560" s="141">
        <f t="shared" si="2005"/>
        <v>0</v>
      </c>
      <c r="N560" s="141">
        <f t="shared" si="1659"/>
        <v>3694047</v>
      </c>
      <c r="O560" s="141">
        <f t="shared" si="1660"/>
        <v>3709808.8800000004</v>
      </c>
      <c r="P560" s="141">
        <f t="shared" si="1661"/>
        <v>3526201.2399999998</v>
      </c>
      <c r="Q560" s="141">
        <f t="shared" ref="Q560:S561" si="2006">Q561</f>
        <v>0</v>
      </c>
      <c r="R560" s="141">
        <f t="shared" si="2006"/>
        <v>0</v>
      </c>
      <c r="S560" s="141">
        <f t="shared" si="2006"/>
        <v>0</v>
      </c>
      <c r="T560" s="141">
        <f t="shared" si="1974"/>
        <v>3694047</v>
      </c>
      <c r="U560" s="141">
        <f t="shared" si="1975"/>
        <v>3709808.8800000004</v>
      </c>
      <c r="V560" s="141">
        <f t="shared" si="1976"/>
        <v>3526201.2399999998</v>
      </c>
      <c r="W560" s="141">
        <f t="shared" ref="W560:Y561" si="2007">W561</f>
        <v>13000</v>
      </c>
      <c r="X560" s="141">
        <f t="shared" si="2007"/>
        <v>0</v>
      </c>
      <c r="Y560" s="141">
        <f t="shared" si="2007"/>
        <v>0</v>
      </c>
      <c r="Z560" s="141">
        <f t="shared" si="1978"/>
        <v>3707047</v>
      </c>
      <c r="AA560" s="141">
        <f t="shared" si="1979"/>
        <v>3709808.8800000004</v>
      </c>
      <c r="AB560" s="141">
        <f t="shared" si="1980"/>
        <v>3526201.2399999998</v>
      </c>
      <c r="AC560" s="141">
        <f t="shared" ref="AC560:AE561" si="2008">AC561</f>
        <v>-1789600</v>
      </c>
      <c r="AD560" s="141">
        <f t="shared" si="2008"/>
        <v>0</v>
      </c>
      <c r="AE560" s="141">
        <f t="shared" si="2008"/>
        <v>0</v>
      </c>
      <c r="AF560" s="141">
        <f t="shared" si="1982"/>
        <v>1917447</v>
      </c>
      <c r="AG560" s="141">
        <f t="shared" si="1983"/>
        <v>3709808.8800000004</v>
      </c>
      <c r="AH560" s="141">
        <f t="shared" si="1984"/>
        <v>3526201.2399999998</v>
      </c>
      <c r="AI560" s="141">
        <f t="shared" ref="AI560:AK561" si="2009">AI561</f>
        <v>0</v>
      </c>
      <c r="AJ560" s="141">
        <f t="shared" si="2009"/>
        <v>0</v>
      </c>
      <c r="AK560" s="141">
        <f t="shared" si="2009"/>
        <v>0</v>
      </c>
      <c r="AL560" s="141">
        <f t="shared" si="1986"/>
        <v>1917447</v>
      </c>
      <c r="AM560" s="141">
        <f t="shared" si="1987"/>
        <v>3709808.8800000004</v>
      </c>
      <c r="AN560" s="141">
        <f t="shared" si="1988"/>
        <v>3526201.2399999998</v>
      </c>
      <c r="AO560" s="141">
        <f t="shared" ref="AO560:AQ561" si="2010">AO561</f>
        <v>61571</v>
      </c>
      <c r="AP560" s="141">
        <f t="shared" si="2010"/>
        <v>0</v>
      </c>
      <c r="AQ560" s="141">
        <f t="shared" si="2010"/>
        <v>0</v>
      </c>
      <c r="AR560" s="141">
        <f t="shared" si="1990"/>
        <v>1979018</v>
      </c>
      <c r="AS560" s="141">
        <f t="shared" si="1991"/>
        <v>3709808.8800000004</v>
      </c>
      <c r="AT560" s="141">
        <f t="shared" si="1992"/>
        <v>3526201.2399999998</v>
      </c>
      <c r="AU560" s="141">
        <f t="shared" ref="AU560:AW561" si="2011">AU561</f>
        <v>0</v>
      </c>
      <c r="AV560" s="141">
        <f t="shared" si="2011"/>
        <v>0</v>
      </c>
      <c r="AW560" s="141">
        <f t="shared" si="2011"/>
        <v>0</v>
      </c>
      <c r="AX560" s="141">
        <f t="shared" si="1994"/>
        <v>1979018</v>
      </c>
      <c r="AY560" s="141">
        <f t="shared" si="1995"/>
        <v>3709808.8800000004</v>
      </c>
      <c r="AZ560" s="141">
        <f t="shared" si="1996"/>
        <v>3526201.2399999998</v>
      </c>
    </row>
    <row r="561" spans="1:52" ht="26.4">
      <c r="A561" s="261"/>
      <c r="B561" s="123" t="s">
        <v>186</v>
      </c>
      <c r="C561" s="118" t="s">
        <v>158</v>
      </c>
      <c r="D561" s="118" t="s">
        <v>21</v>
      </c>
      <c r="E561" s="118" t="s">
        <v>100</v>
      </c>
      <c r="F561" s="118" t="s">
        <v>252</v>
      </c>
      <c r="G561" s="119" t="s">
        <v>32</v>
      </c>
      <c r="H561" s="141">
        <f>H562</f>
        <v>3694047</v>
      </c>
      <c r="I561" s="141">
        <f t="shared" ref="I561:M561" si="2012">I562</f>
        <v>3709808.8800000004</v>
      </c>
      <c r="J561" s="141">
        <f t="shared" si="2012"/>
        <v>3526201.2399999998</v>
      </c>
      <c r="K561" s="141">
        <f t="shared" si="2012"/>
        <v>0</v>
      </c>
      <c r="L561" s="141">
        <f t="shared" si="2012"/>
        <v>0</v>
      </c>
      <c r="M561" s="141">
        <f t="shared" si="2012"/>
        <v>0</v>
      </c>
      <c r="N561" s="141">
        <f t="shared" si="1659"/>
        <v>3694047</v>
      </c>
      <c r="O561" s="141">
        <f t="shared" si="1660"/>
        <v>3709808.8800000004</v>
      </c>
      <c r="P561" s="141">
        <f t="shared" si="1661"/>
        <v>3526201.2399999998</v>
      </c>
      <c r="Q561" s="141">
        <f t="shared" si="2006"/>
        <v>0</v>
      </c>
      <c r="R561" s="141">
        <f t="shared" si="2006"/>
        <v>0</v>
      </c>
      <c r="S561" s="141">
        <f t="shared" si="2006"/>
        <v>0</v>
      </c>
      <c r="T561" s="141">
        <f t="shared" si="1974"/>
        <v>3694047</v>
      </c>
      <c r="U561" s="141">
        <f t="shared" si="1975"/>
        <v>3709808.8800000004</v>
      </c>
      <c r="V561" s="141">
        <f t="shared" si="1976"/>
        <v>3526201.2399999998</v>
      </c>
      <c r="W561" s="141">
        <f t="shared" si="2007"/>
        <v>13000</v>
      </c>
      <c r="X561" s="141">
        <f t="shared" si="2007"/>
        <v>0</v>
      </c>
      <c r="Y561" s="141">
        <f t="shared" si="2007"/>
        <v>0</v>
      </c>
      <c r="Z561" s="141">
        <f t="shared" si="1978"/>
        <v>3707047</v>
      </c>
      <c r="AA561" s="141">
        <f t="shared" si="1979"/>
        <v>3709808.8800000004</v>
      </c>
      <c r="AB561" s="141">
        <f t="shared" si="1980"/>
        <v>3526201.2399999998</v>
      </c>
      <c r="AC561" s="141">
        <f t="shared" si="2008"/>
        <v>-1789600</v>
      </c>
      <c r="AD561" s="141">
        <f t="shared" si="2008"/>
        <v>0</v>
      </c>
      <c r="AE561" s="141">
        <f t="shared" si="2008"/>
        <v>0</v>
      </c>
      <c r="AF561" s="141">
        <f t="shared" si="1982"/>
        <v>1917447</v>
      </c>
      <c r="AG561" s="141">
        <f t="shared" si="1983"/>
        <v>3709808.8800000004</v>
      </c>
      <c r="AH561" s="141">
        <f t="shared" si="1984"/>
        <v>3526201.2399999998</v>
      </c>
      <c r="AI561" s="141">
        <f t="shared" si="2009"/>
        <v>0</v>
      </c>
      <c r="AJ561" s="141">
        <f t="shared" si="2009"/>
        <v>0</v>
      </c>
      <c r="AK561" s="141">
        <f t="shared" si="2009"/>
        <v>0</v>
      </c>
      <c r="AL561" s="141">
        <f t="shared" si="1986"/>
        <v>1917447</v>
      </c>
      <c r="AM561" s="141">
        <f t="shared" si="1987"/>
        <v>3709808.8800000004</v>
      </c>
      <c r="AN561" s="141">
        <f t="shared" si="1988"/>
        <v>3526201.2399999998</v>
      </c>
      <c r="AO561" s="141">
        <f t="shared" si="2010"/>
        <v>61571</v>
      </c>
      <c r="AP561" s="141">
        <f t="shared" si="2010"/>
        <v>0</v>
      </c>
      <c r="AQ561" s="141">
        <f t="shared" si="2010"/>
        <v>0</v>
      </c>
      <c r="AR561" s="141">
        <f t="shared" si="1990"/>
        <v>1979018</v>
      </c>
      <c r="AS561" s="141">
        <f t="shared" si="1991"/>
        <v>3709808.8800000004</v>
      </c>
      <c r="AT561" s="141">
        <f t="shared" si="1992"/>
        <v>3526201.2399999998</v>
      </c>
      <c r="AU561" s="141">
        <f t="shared" si="2011"/>
        <v>0</v>
      </c>
      <c r="AV561" s="141">
        <f t="shared" si="2011"/>
        <v>0</v>
      </c>
      <c r="AW561" s="141">
        <f t="shared" si="2011"/>
        <v>0</v>
      </c>
      <c r="AX561" s="141">
        <f t="shared" si="1994"/>
        <v>1979018</v>
      </c>
      <c r="AY561" s="141">
        <f t="shared" si="1995"/>
        <v>3709808.8800000004</v>
      </c>
      <c r="AZ561" s="141">
        <f t="shared" si="1996"/>
        <v>3526201.2399999998</v>
      </c>
    </row>
    <row r="562" spans="1:52" ht="26.4">
      <c r="A562" s="261"/>
      <c r="B562" s="71" t="s">
        <v>34</v>
      </c>
      <c r="C562" s="118" t="s">
        <v>158</v>
      </c>
      <c r="D562" s="118" t="s">
        <v>21</v>
      </c>
      <c r="E562" s="118" t="s">
        <v>100</v>
      </c>
      <c r="F562" s="118" t="s">
        <v>252</v>
      </c>
      <c r="G562" s="119" t="s">
        <v>33</v>
      </c>
      <c r="H562" s="120">
        <v>3694047</v>
      </c>
      <c r="I562" s="120">
        <v>3709808.8800000004</v>
      </c>
      <c r="J562" s="120">
        <v>3526201.2399999998</v>
      </c>
      <c r="K562" s="120"/>
      <c r="L562" s="120"/>
      <c r="M562" s="120"/>
      <c r="N562" s="120">
        <f t="shared" si="1659"/>
        <v>3694047</v>
      </c>
      <c r="O562" s="120">
        <f t="shared" si="1660"/>
        <v>3709808.8800000004</v>
      </c>
      <c r="P562" s="120">
        <f t="shared" si="1661"/>
        <v>3526201.2399999998</v>
      </c>
      <c r="Q562" s="120"/>
      <c r="R562" s="120"/>
      <c r="S562" s="120"/>
      <c r="T562" s="120">
        <f t="shared" si="1974"/>
        <v>3694047</v>
      </c>
      <c r="U562" s="120">
        <f t="shared" si="1975"/>
        <v>3709808.8800000004</v>
      </c>
      <c r="V562" s="120">
        <f t="shared" si="1976"/>
        <v>3526201.2399999998</v>
      </c>
      <c r="W562" s="120">
        <v>13000</v>
      </c>
      <c r="X562" s="120"/>
      <c r="Y562" s="120"/>
      <c r="Z562" s="120">
        <f t="shared" si="1978"/>
        <v>3707047</v>
      </c>
      <c r="AA562" s="120">
        <f t="shared" si="1979"/>
        <v>3709808.8800000004</v>
      </c>
      <c r="AB562" s="120">
        <f t="shared" si="1980"/>
        <v>3526201.2399999998</v>
      </c>
      <c r="AC562" s="120">
        <v>-1789600</v>
      </c>
      <c r="AD562" s="120"/>
      <c r="AE562" s="120"/>
      <c r="AF562" s="120">
        <f t="shared" si="1982"/>
        <v>1917447</v>
      </c>
      <c r="AG562" s="120">
        <f t="shared" si="1983"/>
        <v>3709808.8800000004</v>
      </c>
      <c r="AH562" s="120">
        <f t="shared" si="1984"/>
        <v>3526201.2399999998</v>
      </c>
      <c r="AI562" s="120"/>
      <c r="AJ562" s="120"/>
      <c r="AK562" s="120"/>
      <c r="AL562" s="120">
        <f t="shared" si="1986"/>
        <v>1917447</v>
      </c>
      <c r="AM562" s="120">
        <f t="shared" si="1987"/>
        <v>3709808.8800000004</v>
      </c>
      <c r="AN562" s="120">
        <f t="shared" si="1988"/>
        <v>3526201.2399999998</v>
      </c>
      <c r="AO562" s="120">
        <v>61571</v>
      </c>
      <c r="AP562" s="120"/>
      <c r="AQ562" s="120"/>
      <c r="AR562" s="120">
        <f t="shared" si="1990"/>
        <v>1979018</v>
      </c>
      <c r="AS562" s="120">
        <f t="shared" si="1991"/>
        <v>3709808.8800000004</v>
      </c>
      <c r="AT562" s="120">
        <f t="shared" si="1992"/>
        <v>3526201.2399999998</v>
      </c>
      <c r="AU562" s="120"/>
      <c r="AV562" s="120"/>
      <c r="AW562" s="120"/>
      <c r="AX562" s="120">
        <f t="shared" si="1994"/>
        <v>1979018</v>
      </c>
      <c r="AY562" s="120">
        <f t="shared" si="1995"/>
        <v>3709808.8800000004</v>
      </c>
      <c r="AZ562" s="120">
        <f t="shared" si="1996"/>
        <v>3526201.2399999998</v>
      </c>
    </row>
    <row r="563" spans="1:52">
      <c r="A563" s="261"/>
      <c r="B563" s="117" t="s">
        <v>192</v>
      </c>
      <c r="C563" s="118" t="s">
        <v>158</v>
      </c>
      <c r="D563" s="118" t="s">
        <v>21</v>
      </c>
      <c r="E563" s="118" t="s">
        <v>100</v>
      </c>
      <c r="F563" s="118" t="s">
        <v>191</v>
      </c>
      <c r="G563" s="119"/>
      <c r="H563" s="98">
        <f>H564</f>
        <v>95000</v>
      </c>
      <c r="I563" s="98">
        <f t="shared" ref="I563:M564" si="2013">I564</f>
        <v>95000</v>
      </c>
      <c r="J563" s="98">
        <f t="shared" si="2013"/>
        <v>45000</v>
      </c>
      <c r="K563" s="98">
        <f t="shared" si="2013"/>
        <v>0</v>
      </c>
      <c r="L563" s="98">
        <f t="shared" si="2013"/>
        <v>0</v>
      </c>
      <c r="M563" s="98">
        <f t="shared" si="2013"/>
        <v>0</v>
      </c>
      <c r="N563" s="98">
        <f t="shared" si="1659"/>
        <v>95000</v>
      </c>
      <c r="O563" s="98">
        <f t="shared" si="1660"/>
        <v>95000</v>
      </c>
      <c r="P563" s="98">
        <f t="shared" si="1661"/>
        <v>45000</v>
      </c>
      <c r="Q563" s="98">
        <f t="shared" ref="Q563:S564" si="2014">Q564</f>
        <v>0</v>
      </c>
      <c r="R563" s="98">
        <f t="shared" si="2014"/>
        <v>0</v>
      </c>
      <c r="S563" s="98">
        <f t="shared" si="2014"/>
        <v>0</v>
      </c>
      <c r="T563" s="98">
        <f t="shared" si="1974"/>
        <v>95000</v>
      </c>
      <c r="U563" s="98">
        <f t="shared" si="1975"/>
        <v>95000</v>
      </c>
      <c r="V563" s="98">
        <f t="shared" si="1976"/>
        <v>45000</v>
      </c>
      <c r="W563" s="98">
        <f t="shared" ref="W563:Y564" si="2015">W564</f>
        <v>0</v>
      </c>
      <c r="X563" s="98">
        <f t="shared" si="2015"/>
        <v>0</v>
      </c>
      <c r="Y563" s="98">
        <f t="shared" si="2015"/>
        <v>0</v>
      </c>
      <c r="Z563" s="98">
        <f t="shared" si="1978"/>
        <v>95000</v>
      </c>
      <c r="AA563" s="98">
        <f t="shared" si="1979"/>
        <v>95000</v>
      </c>
      <c r="AB563" s="98">
        <f t="shared" si="1980"/>
        <v>45000</v>
      </c>
      <c r="AC563" s="98">
        <f t="shared" ref="AC563:AE564" si="2016">AC564</f>
        <v>0</v>
      </c>
      <c r="AD563" s="98">
        <f t="shared" si="2016"/>
        <v>0</v>
      </c>
      <c r="AE563" s="98">
        <f t="shared" si="2016"/>
        <v>0</v>
      </c>
      <c r="AF563" s="98">
        <f t="shared" si="1982"/>
        <v>95000</v>
      </c>
      <c r="AG563" s="98">
        <f t="shared" si="1983"/>
        <v>95000</v>
      </c>
      <c r="AH563" s="98">
        <f t="shared" si="1984"/>
        <v>45000</v>
      </c>
      <c r="AI563" s="98">
        <f t="shared" ref="AI563:AK564" si="2017">AI564</f>
        <v>0</v>
      </c>
      <c r="AJ563" s="98">
        <f t="shared" si="2017"/>
        <v>0</v>
      </c>
      <c r="AK563" s="98">
        <f t="shared" si="2017"/>
        <v>0</v>
      </c>
      <c r="AL563" s="98">
        <f t="shared" si="1986"/>
        <v>95000</v>
      </c>
      <c r="AM563" s="98">
        <f t="shared" si="1987"/>
        <v>95000</v>
      </c>
      <c r="AN563" s="98">
        <f t="shared" si="1988"/>
        <v>45000</v>
      </c>
      <c r="AO563" s="98">
        <f t="shared" ref="AO563:AQ564" si="2018">AO564</f>
        <v>0</v>
      </c>
      <c r="AP563" s="98">
        <f t="shared" si="2018"/>
        <v>0</v>
      </c>
      <c r="AQ563" s="98">
        <f t="shared" si="2018"/>
        <v>0</v>
      </c>
      <c r="AR563" s="98">
        <f t="shared" si="1990"/>
        <v>95000</v>
      </c>
      <c r="AS563" s="98">
        <f t="shared" si="1991"/>
        <v>95000</v>
      </c>
      <c r="AT563" s="98">
        <f t="shared" si="1992"/>
        <v>45000</v>
      </c>
      <c r="AU563" s="98">
        <f t="shared" ref="AU563:AW564" si="2019">AU564</f>
        <v>0</v>
      </c>
      <c r="AV563" s="98">
        <f t="shared" si="2019"/>
        <v>0</v>
      </c>
      <c r="AW563" s="98">
        <f t="shared" si="2019"/>
        <v>0</v>
      </c>
      <c r="AX563" s="98">
        <f t="shared" si="1994"/>
        <v>95000</v>
      </c>
      <c r="AY563" s="98">
        <f t="shared" si="1995"/>
        <v>95000</v>
      </c>
      <c r="AZ563" s="98">
        <f t="shared" si="1996"/>
        <v>45000</v>
      </c>
    </row>
    <row r="564" spans="1:52" ht="26.4">
      <c r="A564" s="261"/>
      <c r="B564" s="82" t="s">
        <v>186</v>
      </c>
      <c r="C564" s="118" t="s">
        <v>158</v>
      </c>
      <c r="D564" s="118" t="s">
        <v>21</v>
      </c>
      <c r="E564" s="118" t="s">
        <v>100</v>
      </c>
      <c r="F564" s="118" t="s">
        <v>191</v>
      </c>
      <c r="G564" s="119" t="s">
        <v>32</v>
      </c>
      <c r="H564" s="98">
        <f>H565</f>
        <v>95000</v>
      </c>
      <c r="I564" s="98">
        <f t="shared" si="2013"/>
        <v>95000</v>
      </c>
      <c r="J564" s="98">
        <f t="shared" si="2013"/>
        <v>45000</v>
      </c>
      <c r="K564" s="98">
        <f t="shared" si="2013"/>
        <v>0</v>
      </c>
      <c r="L564" s="98">
        <f t="shared" si="2013"/>
        <v>0</v>
      </c>
      <c r="M564" s="98">
        <f t="shared" si="2013"/>
        <v>0</v>
      </c>
      <c r="N564" s="98">
        <f t="shared" si="1659"/>
        <v>95000</v>
      </c>
      <c r="O564" s="98">
        <f t="shared" si="1660"/>
        <v>95000</v>
      </c>
      <c r="P564" s="98">
        <f t="shared" si="1661"/>
        <v>45000</v>
      </c>
      <c r="Q564" s="98">
        <f t="shared" si="2014"/>
        <v>0</v>
      </c>
      <c r="R564" s="98">
        <f t="shared" si="2014"/>
        <v>0</v>
      </c>
      <c r="S564" s="98">
        <f t="shared" si="2014"/>
        <v>0</v>
      </c>
      <c r="T564" s="98">
        <f t="shared" si="1974"/>
        <v>95000</v>
      </c>
      <c r="U564" s="98">
        <f t="shared" si="1975"/>
        <v>95000</v>
      </c>
      <c r="V564" s="98">
        <f t="shared" si="1976"/>
        <v>45000</v>
      </c>
      <c r="W564" s="98">
        <f t="shared" si="2015"/>
        <v>0</v>
      </c>
      <c r="X564" s="98">
        <f t="shared" si="2015"/>
        <v>0</v>
      </c>
      <c r="Y564" s="98">
        <f t="shared" si="2015"/>
        <v>0</v>
      </c>
      <c r="Z564" s="98">
        <f t="shared" si="1978"/>
        <v>95000</v>
      </c>
      <c r="AA564" s="98">
        <f t="shared" si="1979"/>
        <v>95000</v>
      </c>
      <c r="AB564" s="98">
        <f t="shared" si="1980"/>
        <v>45000</v>
      </c>
      <c r="AC564" s="98">
        <f t="shared" si="2016"/>
        <v>0</v>
      </c>
      <c r="AD564" s="98">
        <f t="shared" si="2016"/>
        <v>0</v>
      </c>
      <c r="AE564" s="98">
        <f t="shared" si="2016"/>
        <v>0</v>
      </c>
      <c r="AF564" s="98">
        <f t="shared" si="1982"/>
        <v>95000</v>
      </c>
      <c r="AG564" s="98">
        <f t="shared" si="1983"/>
        <v>95000</v>
      </c>
      <c r="AH564" s="98">
        <f t="shared" si="1984"/>
        <v>45000</v>
      </c>
      <c r="AI564" s="98">
        <f t="shared" si="2017"/>
        <v>0</v>
      </c>
      <c r="AJ564" s="98">
        <f t="shared" si="2017"/>
        <v>0</v>
      </c>
      <c r="AK564" s="98">
        <f t="shared" si="2017"/>
        <v>0</v>
      </c>
      <c r="AL564" s="98">
        <f t="shared" si="1986"/>
        <v>95000</v>
      </c>
      <c r="AM564" s="98">
        <f t="shared" si="1987"/>
        <v>95000</v>
      </c>
      <c r="AN564" s="98">
        <f t="shared" si="1988"/>
        <v>45000</v>
      </c>
      <c r="AO564" s="98">
        <f t="shared" si="2018"/>
        <v>0</v>
      </c>
      <c r="AP564" s="98">
        <f t="shared" si="2018"/>
        <v>0</v>
      </c>
      <c r="AQ564" s="98">
        <f t="shared" si="2018"/>
        <v>0</v>
      </c>
      <c r="AR564" s="98">
        <f t="shared" si="1990"/>
        <v>95000</v>
      </c>
      <c r="AS564" s="98">
        <f t="shared" si="1991"/>
        <v>95000</v>
      </c>
      <c r="AT564" s="98">
        <f t="shared" si="1992"/>
        <v>45000</v>
      </c>
      <c r="AU564" s="98">
        <f t="shared" si="2019"/>
        <v>0</v>
      </c>
      <c r="AV564" s="98">
        <f t="shared" si="2019"/>
        <v>0</v>
      </c>
      <c r="AW564" s="98">
        <f t="shared" si="2019"/>
        <v>0</v>
      </c>
      <c r="AX564" s="98">
        <f t="shared" si="1994"/>
        <v>95000</v>
      </c>
      <c r="AY564" s="98">
        <f t="shared" si="1995"/>
        <v>95000</v>
      </c>
      <c r="AZ564" s="98">
        <f t="shared" si="1996"/>
        <v>45000</v>
      </c>
    </row>
    <row r="565" spans="1:52" ht="26.4">
      <c r="A565" s="261"/>
      <c r="B565" s="71" t="s">
        <v>34</v>
      </c>
      <c r="C565" s="118" t="s">
        <v>158</v>
      </c>
      <c r="D565" s="118" t="s">
        <v>21</v>
      </c>
      <c r="E565" s="118" t="s">
        <v>100</v>
      </c>
      <c r="F565" s="118" t="s">
        <v>191</v>
      </c>
      <c r="G565" s="119" t="s">
        <v>33</v>
      </c>
      <c r="H565" s="120">
        <v>95000</v>
      </c>
      <c r="I565" s="120">
        <v>95000</v>
      </c>
      <c r="J565" s="120">
        <v>45000</v>
      </c>
      <c r="K565" s="120"/>
      <c r="L565" s="120"/>
      <c r="M565" s="120"/>
      <c r="N565" s="120">
        <f t="shared" si="1659"/>
        <v>95000</v>
      </c>
      <c r="O565" s="120">
        <f t="shared" si="1660"/>
        <v>95000</v>
      </c>
      <c r="P565" s="120">
        <f t="shared" si="1661"/>
        <v>45000</v>
      </c>
      <c r="Q565" s="120"/>
      <c r="R565" s="120"/>
      <c r="S565" s="120"/>
      <c r="T565" s="120">
        <f t="shared" si="1974"/>
        <v>95000</v>
      </c>
      <c r="U565" s="120">
        <f t="shared" si="1975"/>
        <v>95000</v>
      </c>
      <c r="V565" s="120">
        <f t="shared" si="1976"/>
        <v>45000</v>
      </c>
      <c r="W565" s="120"/>
      <c r="X565" s="120"/>
      <c r="Y565" s="120"/>
      <c r="Z565" s="120">
        <f t="shared" si="1978"/>
        <v>95000</v>
      </c>
      <c r="AA565" s="120">
        <f t="shared" si="1979"/>
        <v>95000</v>
      </c>
      <c r="AB565" s="120">
        <f t="shared" si="1980"/>
        <v>45000</v>
      </c>
      <c r="AC565" s="120"/>
      <c r="AD565" s="120"/>
      <c r="AE565" s="120"/>
      <c r="AF565" s="120">
        <f t="shared" si="1982"/>
        <v>95000</v>
      </c>
      <c r="AG565" s="120">
        <f t="shared" si="1983"/>
        <v>95000</v>
      </c>
      <c r="AH565" s="120">
        <f t="shared" si="1984"/>
        <v>45000</v>
      </c>
      <c r="AI565" s="120"/>
      <c r="AJ565" s="120"/>
      <c r="AK565" s="120"/>
      <c r="AL565" s="120">
        <f t="shared" si="1986"/>
        <v>95000</v>
      </c>
      <c r="AM565" s="120">
        <f t="shared" si="1987"/>
        <v>95000</v>
      </c>
      <c r="AN565" s="120">
        <f t="shared" si="1988"/>
        <v>45000</v>
      </c>
      <c r="AO565" s="120"/>
      <c r="AP565" s="120"/>
      <c r="AQ565" s="120"/>
      <c r="AR565" s="120">
        <f t="shared" si="1990"/>
        <v>95000</v>
      </c>
      <c r="AS565" s="120">
        <f t="shared" si="1991"/>
        <v>95000</v>
      </c>
      <c r="AT565" s="120">
        <f t="shared" si="1992"/>
        <v>45000</v>
      </c>
      <c r="AU565" s="120"/>
      <c r="AV565" s="120"/>
      <c r="AW565" s="120"/>
      <c r="AX565" s="120">
        <f t="shared" si="1994"/>
        <v>95000</v>
      </c>
      <c r="AY565" s="120">
        <f t="shared" si="1995"/>
        <v>95000</v>
      </c>
      <c r="AZ565" s="120">
        <f t="shared" si="1996"/>
        <v>45000</v>
      </c>
    </row>
    <row r="566" spans="1:52">
      <c r="A566" s="261"/>
      <c r="B566" s="71" t="s">
        <v>254</v>
      </c>
      <c r="C566" s="118" t="s">
        <v>158</v>
      </c>
      <c r="D566" s="118" t="s">
        <v>21</v>
      </c>
      <c r="E566" s="118" t="s">
        <v>100</v>
      </c>
      <c r="F566" s="118" t="s">
        <v>255</v>
      </c>
      <c r="G566" s="119"/>
      <c r="H566" s="141">
        <f>H567</f>
        <v>155000</v>
      </c>
      <c r="I566" s="141">
        <f t="shared" ref="I566:M566" si="2020">I567</f>
        <v>155000</v>
      </c>
      <c r="J566" s="141">
        <f t="shared" si="2020"/>
        <v>155000</v>
      </c>
      <c r="K566" s="141">
        <f t="shared" si="2020"/>
        <v>0</v>
      </c>
      <c r="L566" s="141">
        <f t="shared" si="2020"/>
        <v>0</v>
      </c>
      <c r="M566" s="141">
        <f t="shared" si="2020"/>
        <v>0</v>
      </c>
      <c r="N566" s="141">
        <f t="shared" si="1659"/>
        <v>155000</v>
      </c>
      <c r="O566" s="141">
        <f t="shared" si="1660"/>
        <v>155000</v>
      </c>
      <c r="P566" s="141">
        <f t="shared" si="1661"/>
        <v>155000</v>
      </c>
      <c r="Q566" s="141">
        <f t="shared" ref="Q566:S567" si="2021">Q567</f>
        <v>0</v>
      </c>
      <c r="R566" s="141">
        <f t="shared" si="2021"/>
        <v>0</v>
      </c>
      <c r="S566" s="141">
        <f t="shared" si="2021"/>
        <v>0</v>
      </c>
      <c r="T566" s="141">
        <f t="shared" si="1974"/>
        <v>155000</v>
      </c>
      <c r="U566" s="141">
        <f t="shared" si="1975"/>
        <v>155000</v>
      </c>
      <c r="V566" s="141">
        <f t="shared" si="1976"/>
        <v>155000</v>
      </c>
      <c r="W566" s="141">
        <f t="shared" ref="W566:Y567" si="2022">W567</f>
        <v>0</v>
      </c>
      <c r="X566" s="141">
        <f t="shared" si="2022"/>
        <v>0</v>
      </c>
      <c r="Y566" s="141">
        <f t="shared" si="2022"/>
        <v>0</v>
      </c>
      <c r="Z566" s="141">
        <f t="shared" si="1978"/>
        <v>155000</v>
      </c>
      <c r="AA566" s="141">
        <f t="shared" si="1979"/>
        <v>155000</v>
      </c>
      <c r="AB566" s="141">
        <f t="shared" si="1980"/>
        <v>155000</v>
      </c>
      <c r="AC566" s="141">
        <f t="shared" ref="AC566:AE567" si="2023">AC567</f>
        <v>0</v>
      </c>
      <c r="AD566" s="141">
        <f t="shared" si="2023"/>
        <v>0</v>
      </c>
      <c r="AE566" s="141">
        <f t="shared" si="2023"/>
        <v>0</v>
      </c>
      <c r="AF566" s="141">
        <f t="shared" si="1982"/>
        <v>155000</v>
      </c>
      <c r="AG566" s="141">
        <f t="shared" si="1983"/>
        <v>155000</v>
      </c>
      <c r="AH566" s="141">
        <f t="shared" si="1984"/>
        <v>155000</v>
      </c>
      <c r="AI566" s="141">
        <f t="shared" ref="AI566:AK567" si="2024">AI567</f>
        <v>0</v>
      </c>
      <c r="AJ566" s="141">
        <f t="shared" si="2024"/>
        <v>0</v>
      </c>
      <c r="AK566" s="141">
        <f t="shared" si="2024"/>
        <v>0</v>
      </c>
      <c r="AL566" s="141">
        <f t="shared" si="1986"/>
        <v>155000</v>
      </c>
      <c r="AM566" s="141">
        <f t="shared" si="1987"/>
        <v>155000</v>
      </c>
      <c r="AN566" s="141">
        <f t="shared" si="1988"/>
        <v>155000</v>
      </c>
      <c r="AO566" s="141">
        <f t="shared" ref="AO566:AQ567" si="2025">AO567</f>
        <v>0</v>
      </c>
      <c r="AP566" s="141">
        <f t="shared" si="2025"/>
        <v>0</v>
      </c>
      <c r="AQ566" s="141">
        <f t="shared" si="2025"/>
        <v>0</v>
      </c>
      <c r="AR566" s="141">
        <f t="shared" si="1990"/>
        <v>155000</v>
      </c>
      <c r="AS566" s="141">
        <f t="shared" si="1991"/>
        <v>155000</v>
      </c>
      <c r="AT566" s="141">
        <f t="shared" si="1992"/>
        <v>155000</v>
      </c>
      <c r="AU566" s="141">
        <f t="shared" ref="AU566:AW567" si="2026">AU567</f>
        <v>0</v>
      </c>
      <c r="AV566" s="141">
        <f t="shared" si="2026"/>
        <v>0</v>
      </c>
      <c r="AW566" s="141">
        <f t="shared" si="2026"/>
        <v>0</v>
      </c>
      <c r="AX566" s="141">
        <f t="shared" si="1994"/>
        <v>155000</v>
      </c>
      <c r="AY566" s="141">
        <f t="shared" si="1995"/>
        <v>155000</v>
      </c>
      <c r="AZ566" s="141">
        <f t="shared" si="1996"/>
        <v>155000</v>
      </c>
    </row>
    <row r="567" spans="1:52" ht="26.4">
      <c r="A567" s="261"/>
      <c r="B567" s="123" t="s">
        <v>186</v>
      </c>
      <c r="C567" s="118" t="s">
        <v>158</v>
      </c>
      <c r="D567" s="118" t="s">
        <v>21</v>
      </c>
      <c r="E567" s="118" t="s">
        <v>100</v>
      </c>
      <c r="F567" s="118" t="s">
        <v>255</v>
      </c>
      <c r="G567" s="119" t="s">
        <v>32</v>
      </c>
      <c r="H567" s="141">
        <f>H568</f>
        <v>155000</v>
      </c>
      <c r="I567" s="141">
        <f t="shared" ref="I567:M567" si="2027">I568</f>
        <v>155000</v>
      </c>
      <c r="J567" s="141">
        <f t="shared" si="2027"/>
        <v>155000</v>
      </c>
      <c r="K567" s="141">
        <f t="shared" si="2027"/>
        <v>0</v>
      </c>
      <c r="L567" s="141">
        <f t="shared" si="2027"/>
        <v>0</v>
      </c>
      <c r="M567" s="141">
        <f t="shared" si="2027"/>
        <v>0</v>
      </c>
      <c r="N567" s="141">
        <f t="shared" si="1659"/>
        <v>155000</v>
      </c>
      <c r="O567" s="141">
        <f t="shared" si="1660"/>
        <v>155000</v>
      </c>
      <c r="P567" s="141">
        <f t="shared" si="1661"/>
        <v>155000</v>
      </c>
      <c r="Q567" s="141">
        <f t="shared" si="2021"/>
        <v>0</v>
      </c>
      <c r="R567" s="141">
        <f t="shared" si="2021"/>
        <v>0</v>
      </c>
      <c r="S567" s="141">
        <f t="shared" si="2021"/>
        <v>0</v>
      </c>
      <c r="T567" s="141">
        <f t="shared" si="1974"/>
        <v>155000</v>
      </c>
      <c r="U567" s="141">
        <f t="shared" si="1975"/>
        <v>155000</v>
      </c>
      <c r="V567" s="141">
        <f t="shared" si="1976"/>
        <v>155000</v>
      </c>
      <c r="W567" s="141">
        <f t="shared" si="2022"/>
        <v>0</v>
      </c>
      <c r="X567" s="141">
        <f t="shared" si="2022"/>
        <v>0</v>
      </c>
      <c r="Y567" s="141">
        <f t="shared" si="2022"/>
        <v>0</v>
      </c>
      <c r="Z567" s="141">
        <f t="shared" si="1978"/>
        <v>155000</v>
      </c>
      <c r="AA567" s="141">
        <f t="shared" si="1979"/>
        <v>155000</v>
      </c>
      <c r="AB567" s="141">
        <f t="shared" si="1980"/>
        <v>155000</v>
      </c>
      <c r="AC567" s="141">
        <f t="shared" si="2023"/>
        <v>0</v>
      </c>
      <c r="AD567" s="141">
        <f t="shared" si="2023"/>
        <v>0</v>
      </c>
      <c r="AE567" s="141">
        <f t="shared" si="2023"/>
        <v>0</v>
      </c>
      <c r="AF567" s="141">
        <f t="shared" si="1982"/>
        <v>155000</v>
      </c>
      <c r="AG567" s="141">
        <f t="shared" si="1983"/>
        <v>155000</v>
      </c>
      <c r="AH567" s="141">
        <f t="shared" si="1984"/>
        <v>155000</v>
      </c>
      <c r="AI567" s="141">
        <f t="shared" si="2024"/>
        <v>0</v>
      </c>
      <c r="AJ567" s="141">
        <f t="shared" si="2024"/>
        <v>0</v>
      </c>
      <c r="AK567" s="141">
        <f t="shared" si="2024"/>
        <v>0</v>
      </c>
      <c r="AL567" s="141">
        <f t="shared" si="1986"/>
        <v>155000</v>
      </c>
      <c r="AM567" s="141">
        <f t="shared" si="1987"/>
        <v>155000</v>
      </c>
      <c r="AN567" s="141">
        <f t="shared" si="1988"/>
        <v>155000</v>
      </c>
      <c r="AO567" s="141">
        <f t="shared" si="2025"/>
        <v>0</v>
      </c>
      <c r="AP567" s="141">
        <f t="shared" si="2025"/>
        <v>0</v>
      </c>
      <c r="AQ567" s="141">
        <f t="shared" si="2025"/>
        <v>0</v>
      </c>
      <c r="AR567" s="141">
        <f t="shared" si="1990"/>
        <v>155000</v>
      </c>
      <c r="AS567" s="141">
        <f t="shared" si="1991"/>
        <v>155000</v>
      </c>
      <c r="AT567" s="141">
        <f t="shared" si="1992"/>
        <v>155000</v>
      </c>
      <c r="AU567" s="141">
        <f t="shared" si="2026"/>
        <v>0</v>
      </c>
      <c r="AV567" s="141">
        <f t="shared" si="2026"/>
        <v>0</v>
      </c>
      <c r="AW567" s="141">
        <f t="shared" si="2026"/>
        <v>0</v>
      </c>
      <c r="AX567" s="141">
        <f t="shared" si="1994"/>
        <v>155000</v>
      </c>
      <c r="AY567" s="141">
        <f t="shared" si="1995"/>
        <v>155000</v>
      </c>
      <c r="AZ567" s="141">
        <f t="shared" si="1996"/>
        <v>155000</v>
      </c>
    </row>
    <row r="568" spans="1:52" ht="26.4">
      <c r="A568" s="261"/>
      <c r="B568" s="71" t="s">
        <v>34</v>
      </c>
      <c r="C568" s="118" t="s">
        <v>158</v>
      </c>
      <c r="D568" s="118" t="s">
        <v>21</v>
      </c>
      <c r="E568" s="118" t="s">
        <v>100</v>
      </c>
      <c r="F568" s="118" t="s">
        <v>255</v>
      </c>
      <c r="G568" s="119" t="s">
        <v>33</v>
      </c>
      <c r="H568" s="120">
        <v>155000</v>
      </c>
      <c r="I568" s="120">
        <v>155000</v>
      </c>
      <c r="J568" s="120">
        <v>155000</v>
      </c>
      <c r="K568" s="120"/>
      <c r="L568" s="120"/>
      <c r="M568" s="120"/>
      <c r="N568" s="120">
        <f t="shared" si="1659"/>
        <v>155000</v>
      </c>
      <c r="O568" s="120">
        <f t="shared" si="1660"/>
        <v>155000</v>
      </c>
      <c r="P568" s="120">
        <f t="shared" si="1661"/>
        <v>155000</v>
      </c>
      <c r="Q568" s="120"/>
      <c r="R568" s="120"/>
      <c r="S568" s="120"/>
      <c r="T568" s="120">
        <f t="shared" si="1974"/>
        <v>155000</v>
      </c>
      <c r="U568" s="120">
        <f t="shared" si="1975"/>
        <v>155000</v>
      </c>
      <c r="V568" s="120">
        <f t="shared" si="1976"/>
        <v>155000</v>
      </c>
      <c r="W568" s="120"/>
      <c r="X568" s="120"/>
      <c r="Y568" s="120"/>
      <c r="Z568" s="120">
        <f t="shared" si="1978"/>
        <v>155000</v>
      </c>
      <c r="AA568" s="120">
        <f t="shared" si="1979"/>
        <v>155000</v>
      </c>
      <c r="AB568" s="120">
        <f t="shared" si="1980"/>
        <v>155000</v>
      </c>
      <c r="AC568" s="120"/>
      <c r="AD568" s="120"/>
      <c r="AE568" s="120"/>
      <c r="AF568" s="120">
        <f t="shared" si="1982"/>
        <v>155000</v>
      </c>
      <c r="AG568" s="120">
        <f t="shared" si="1983"/>
        <v>155000</v>
      </c>
      <c r="AH568" s="120">
        <f t="shared" si="1984"/>
        <v>155000</v>
      </c>
      <c r="AI568" s="120"/>
      <c r="AJ568" s="120"/>
      <c r="AK568" s="120"/>
      <c r="AL568" s="120">
        <f t="shared" si="1986"/>
        <v>155000</v>
      </c>
      <c r="AM568" s="120">
        <f t="shared" si="1987"/>
        <v>155000</v>
      </c>
      <c r="AN568" s="120">
        <f t="shared" si="1988"/>
        <v>155000</v>
      </c>
      <c r="AO568" s="120"/>
      <c r="AP568" s="120"/>
      <c r="AQ568" s="120"/>
      <c r="AR568" s="120">
        <f t="shared" si="1990"/>
        <v>155000</v>
      </c>
      <c r="AS568" s="120">
        <f t="shared" si="1991"/>
        <v>155000</v>
      </c>
      <c r="AT568" s="120">
        <f t="shared" si="1992"/>
        <v>155000</v>
      </c>
      <c r="AU568" s="120"/>
      <c r="AV568" s="120"/>
      <c r="AW568" s="120"/>
      <c r="AX568" s="120">
        <f t="shared" si="1994"/>
        <v>155000</v>
      </c>
      <c r="AY568" s="120">
        <f t="shared" si="1995"/>
        <v>155000</v>
      </c>
      <c r="AZ568" s="120">
        <f t="shared" si="1996"/>
        <v>155000</v>
      </c>
    </row>
    <row r="569" spans="1:52">
      <c r="A569" s="261"/>
      <c r="B569" s="156" t="s">
        <v>253</v>
      </c>
      <c r="C569" s="69" t="s">
        <v>158</v>
      </c>
      <c r="D569" s="69" t="s">
        <v>21</v>
      </c>
      <c r="E569" s="69" t="s">
        <v>100</v>
      </c>
      <c r="F569" s="69" t="s">
        <v>126</v>
      </c>
      <c r="G569" s="95"/>
      <c r="H569" s="98">
        <f t="shared" ref="H569:M569" si="2028">H574</f>
        <v>200000</v>
      </c>
      <c r="I569" s="98">
        <f t="shared" si="2028"/>
        <v>200000</v>
      </c>
      <c r="J569" s="98">
        <f t="shared" si="2028"/>
        <v>200000</v>
      </c>
      <c r="K569" s="98">
        <f t="shared" si="2028"/>
        <v>0</v>
      </c>
      <c r="L569" s="98">
        <f t="shared" si="2028"/>
        <v>0</v>
      </c>
      <c r="M569" s="98">
        <f t="shared" si="2028"/>
        <v>0</v>
      </c>
      <c r="N569" s="98">
        <f t="shared" si="1659"/>
        <v>200000</v>
      </c>
      <c r="O569" s="98">
        <f t="shared" si="1660"/>
        <v>200000</v>
      </c>
      <c r="P569" s="98">
        <f t="shared" si="1661"/>
        <v>200000</v>
      </c>
      <c r="Q569" s="98">
        <f>Q574</f>
        <v>0</v>
      </c>
      <c r="R569" s="98">
        <f>R574</f>
        <v>0</v>
      </c>
      <c r="S569" s="98">
        <f>S574</f>
        <v>0</v>
      </c>
      <c r="T569" s="98">
        <f t="shared" si="1974"/>
        <v>200000</v>
      </c>
      <c r="U569" s="98">
        <f t="shared" si="1975"/>
        <v>200000</v>
      </c>
      <c r="V569" s="98">
        <f t="shared" si="1976"/>
        <v>200000</v>
      </c>
      <c r="W569" s="98">
        <f>W570+W574</f>
        <v>0</v>
      </c>
      <c r="X569" s="98">
        <f t="shared" ref="X569:Y569" si="2029">X570+X574</f>
        <v>0</v>
      </c>
      <c r="Y569" s="98">
        <f t="shared" si="2029"/>
        <v>0</v>
      </c>
      <c r="Z569" s="98">
        <f t="shared" si="1978"/>
        <v>200000</v>
      </c>
      <c r="AA569" s="98">
        <f t="shared" si="1979"/>
        <v>200000</v>
      </c>
      <c r="AB569" s="98">
        <f t="shared" si="1980"/>
        <v>200000</v>
      </c>
      <c r="AC569" s="98">
        <f>AC570+AC574</f>
        <v>0</v>
      </c>
      <c r="AD569" s="98">
        <f t="shared" ref="AD569:AE569" si="2030">AD570+AD574</f>
        <v>0</v>
      </c>
      <c r="AE569" s="98">
        <f t="shared" si="2030"/>
        <v>0</v>
      </c>
      <c r="AF569" s="98">
        <f t="shared" si="1982"/>
        <v>200000</v>
      </c>
      <c r="AG569" s="98">
        <f t="shared" si="1983"/>
        <v>200000</v>
      </c>
      <c r="AH569" s="98">
        <f t="shared" si="1984"/>
        <v>200000</v>
      </c>
      <c r="AI569" s="98">
        <f>AI570+AI574+AI572</f>
        <v>90000</v>
      </c>
      <c r="AJ569" s="98">
        <f t="shared" ref="AJ569:AK569" si="2031">AJ570+AJ574</f>
        <v>0</v>
      </c>
      <c r="AK569" s="98">
        <f t="shared" si="2031"/>
        <v>0</v>
      </c>
      <c r="AL569" s="98">
        <f t="shared" si="1986"/>
        <v>290000</v>
      </c>
      <c r="AM569" s="98">
        <f t="shared" si="1987"/>
        <v>200000</v>
      </c>
      <c r="AN569" s="98">
        <f t="shared" si="1988"/>
        <v>200000</v>
      </c>
      <c r="AO569" s="98">
        <f>AO570+AO574+AO572</f>
        <v>0</v>
      </c>
      <c r="AP569" s="98">
        <f t="shared" ref="AP569:AQ569" si="2032">AP570+AP574</f>
        <v>0</v>
      </c>
      <c r="AQ569" s="98">
        <f t="shared" si="2032"/>
        <v>0</v>
      </c>
      <c r="AR569" s="98">
        <f t="shared" si="1990"/>
        <v>290000</v>
      </c>
      <c r="AS569" s="98">
        <f t="shared" si="1991"/>
        <v>200000</v>
      </c>
      <c r="AT569" s="98">
        <f t="shared" si="1992"/>
        <v>200000</v>
      </c>
      <c r="AU569" s="98">
        <f>AU570+AU574+AU572</f>
        <v>0</v>
      </c>
      <c r="AV569" s="98">
        <f t="shared" ref="AV569:AW569" si="2033">AV570+AV574</f>
        <v>0</v>
      </c>
      <c r="AW569" s="98">
        <f t="shared" si="2033"/>
        <v>0</v>
      </c>
      <c r="AX569" s="98">
        <f t="shared" si="1994"/>
        <v>290000</v>
      </c>
      <c r="AY569" s="98">
        <f t="shared" si="1995"/>
        <v>200000</v>
      </c>
      <c r="AZ569" s="98">
        <f t="shared" si="1996"/>
        <v>200000</v>
      </c>
    </row>
    <row r="570" spans="1:52" ht="26.4">
      <c r="A570" s="261"/>
      <c r="B570" s="82" t="s">
        <v>186</v>
      </c>
      <c r="C570" s="69" t="s">
        <v>158</v>
      </c>
      <c r="D570" s="69" t="s">
        <v>21</v>
      </c>
      <c r="E570" s="69" t="s">
        <v>100</v>
      </c>
      <c r="F570" s="69" t="s">
        <v>126</v>
      </c>
      <c r="G570" s="95" t="s">
        <v>32</v>
      </c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98"/>
      <c r="U570" s="98"/>
      <c r="V570" s="98"/>
      <c r="W570" s="98">
        <f>W571</f>
        <v>20633</v>
      </c>
      <c r="X570" s="98">
        <f t="shared" ref="X570:Y570" si="2034">X571</f>
        <v>0</v>
      </c>
      <c r="Y570" s="98">
        <f t="shared" si="2034"/>
        <v>0</v>
      </c>
      <c r="Z570" s="98">
        <f t="shared" ref="Z570:Z571" si="2035">T570+W570</f>
        <v>20633</v>
      </c>
      <c r="AA570" s="98">
        <f t="shared" ref="AA570:AA571" si="2036">U570+X570</f>
        <v>0</v>
      </c>
      <c r="AB570" s="98">
        <f t="shared" ref="AB570:AB571" si="2037">V570+Y570</f>
        <v>0</v>
      </c>
      <c r="AC570" s="98">
        <f>AC571</f>
        <v>15300</v>
      </c>
      <c r="AD570" s="98">
        <f t="shared" ref="AD570:AE570" si="2038">AD571</f>
        <v>0</v>
      </c>
      <c r="AE570" s="98">
        <f t="shared" si="2038"/>
        <v>0</v>
      </c>
      <c r="AF570" s="98">
        <f t="shared" si="1982"/>
        <v>35933</v>
      </c>
      <c r="AG570" s="98">
        <f t="shared" si="1983"/>
        <v>0</v>
      </c>
      <c r="AH570" s="98">
        <f t="shared" si="1984"/>
        <v>0</v>
      </c>
      <c r="AI570" s="98">
        <f>AI571</f>
        <v>0</v>
      </c>
      <c r="AJ570" s="98">
        <f t="shared" ref="AJ570:AK570" si="2039">AJ571</f>
        <v>0</v>
      </c>
      <c r="AK570" s="98">
        <f t="shared" si="2039"/>
        <v>0</v>
      </c>
      <c r="AL570" s="98">
        <f t="shared" si="1986"/>
        <v>35933</v>
      </c>
      <c r="AM570" s="98">
        <f t="shared" si="1987"/>
        <v>0</v>
      </c>
      <c r="AN570" s="98">
        <f t="shared" si="1988"/>
        <v>0</v>
      </c>
      <c r="AO570" s="98">
        <f>AO571</f>
        <v>26000</v>
      </c>
      <c r="AP570" s="98">
        <f t="shared" ref="AP570:AQ570" si="2040">AP571</f>
        <v>0</v>
      </c>
      <c r="AQ570" s="98">
        <f t="shared" si="2040"/>
        <v>0</v>
      </c>
      <c r="AR570" s="98">
        <f t="shared" si="1990"/>
        <v>61933</v>
      </c>
      <c r="AS570" s="98">
        <f t="shared" si="1991"/>
        <v>0</v>
      </c>
      <c r="AT570" s="98">
        <f t="shared" si="1992"/>
        <v>0</v>
      </c>
      <c r="AU570" s="98">
        <f>AU571</f>
        <v>0</v>
      </c>
      <c r="AV570" s="98">
        <f t="shared" ref="AV570:AW570" si="2041">AV571</f>
        <v>0</v>
      </c>
      <c r="AW570" s="98">
        <f t="shared" si="2041"/>
        <v>0</v>
      </c>
      <c r="AX570" s="98">
        <f t="shared" si="1994"/>
        <v>61933</v>
      </c>
      <c r="AY570" s="98">
        <f t="shared" si="1995"/>
        <v>0</v>
      </c>
      <c r="AZ570" s="98">
        <f t="shared" si="1996"/>
        <v>0</v>
      </c>
    </row>
    <row r="571" spans="1:52" ht="26.4">
      <c r="A571" s="261"/>
      <c r="B571" s="71" t="s">
        <v>34</v>
      </c>
      <c r="C571" s="69" t="s">
        <v>158</v>
      </c>
      <c r="D571" s="69" t="s">
        <v>21</v>
      </c>
      <c r="E571" s="69" t="s">
        <v>100</v>
      </c>
      <c r="F571" s="69" t="s">
        <v>126</v>
      </c>
      <c r="G571" s="95" t="s">
        <v>33</v>
      </c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98"/>
      <c r="U571" s="98"/>
      <c r="V571" s="98"/>
      <c r="W571" s="98">
        <v>20633</v>
      </c>
      <c r="X571" s="98"/>
      <c r="Y571" s="98"/>
      <c r="Z571" s="98">
        <f t="shared" si="2035"/>
        <v>20633</v>
      </c>
      <c r="AA571" s="98">
        <f t="shared" si="2036"/>
        <v>0</v>
      </c>
      <c r="AB571" s="98">
        <f t="shared" si="2037"/>
        <v>0</v>
      </c>
      <c r="AC571" s="98">
        <v>15300</v>
      </c>
      <c r="AD571" s="98"/>
      <c r="AE571" s="98"/>
      <c r="AF571" s="98">
        <f t="shared" si="1982"/>
        <v>35933</v>
      </c>
      <c r="AG571" s="98">
        <f t="shared" si="1983"/>
        <v>0</v>
      </c>
      <c r="AH571" s="98">
        <f t="shared" si="1984"/>
        <v>0</v>
      </c>
      <c r="AI571" s="98"/>
      <c r="AJ571" s="98"/>
      <c r="AK571" s="98"/>
      <c r="AL571" s="98">
        <f t="shared" si="1986"/>
        <v>35933</v>
      </c>
      <c r="AM571" s="98">
        <f t="shared" si="1987"/>
        <v>0</v>
      </c>
      <c r="AN571" s="98">
        <f t="shared" si="1988"/>
        <v>0</v>
      </c>
      <c r="AO571" s="98">
        <v>26000</v>
      </c>
      <c r="AP571" s="98"/>
      <c r="AQ571" s="98"/>
      <c r="AR571" s="98">
        <f t="shared" si="1990"/>
        <v>61933</v>
      </c>
      <c r="AS571" s="98">
        <f t="shared" si="1991"/>
        <v>0</v>
      </c>
      <c r="AT571" s="98">
        <f t="shared" si="1992"/>
        <v>0</v>
      </c>
      <c r="AU571" s="98"/>
      <c r="AV571" s="98"/>
      <c r="AW571" s="98"/>
      <c r="AX571" s="98">
        <f t="shared" si="1994"/>
        <v>61933</v>
      </c>
      <c r="AY571" s="98">
        <f t="shared" si="1995"/>
        <v>0</v>
      </c>
      <c r="AZ571" s="98">
        <f t="shared" si="1996"/>
        <v>0</v>
      </c>
    </row>
    <row r="572" spans="1:52">
      <c r="A572" s="261"/>
      <c r="B572" s="243" t="s">
        <v>35</v>
      </c>
      <c r="C572" s="216" t="s">
        <v>158</v>
      </c>
      <c r="D572" s="216" t="s">
        <v>21</v>
      </c>
      <c r="E572" s="216" t="s">
        <v>100</v>
      </c>
      <c r="F572" s="216" t="s">
        <v>126</v>
      </c>
      <c r="G572" s="217" t="s">
        <v>36</v>
      </c>
      <c r="H572" s="98"/>
      <c r="I572" s="98"/>
      <c r="J572" s="98"/>
      <c r="K572" s="98"/>
      <c r="L572" s="98"/>
      <c r="M572" s="98"/>
      <c r="N572" s="98"/>
      <c r="O572" s="98"/>
      <c r="P572" s="98"/>
      <c r="Q572" s="98"/>
      <c r="R572" s="98"/>
      <c r="S572" s="98"/>
      <c r="T572" s="98"/>
      <c r="U572" s="98"/>
      <c r="V572" s="98"/>
      <c r="W572" s="98"/>
      <c r="X572" s="98"/>
      <c r="Y572" s="98"/>
      <c r="Z572" s="98"/>
      <c r="AA572" s="98"/>
      <c r="AB572" s="98"/>
      <c r="AC572" s="98"/>
      <c r="AD572" s="98"/>
      <c r="AE572" s="98"/>
      <c r="AF572" s="98"/>
      <c r="AG572" s="98"/>
      <c r="AH572" s="98"/>
      <c r="AI572" s="98">
        <v>90000</v>
      </c>
      <c r="AJ572" s="98"/>
      <c r="AK572" s="98"/>
      <c r="AL572" s="98">
        <f t="shared" si="1986"/>
        <v>90000</v>
      </c>
      <c r="AM572" s="98">
        <f t="shared" si="1987"/>
        <v>0</v>
      </c>
      <c r="AN572" s="98">
        <f t="shared" si="1988"/>
        <v>0</v>
      </c>
      <c r="AO572" s="98">
        <f>AO573</f>
        <v>0</v>
      </c>
      <c r="AP572" s="98">
        <f t="shared" ref="AP572:AQ572" si="2042">AP573</f>
        <v>0</v>
      </c>
      <c r="AQ572" s="98">
        <f t="shared" si="2042"/>
        <v>0</v>
      </c>
      <c r="AR572" s="98">
        <f t="shared" si="1990"/>
        <v>90000</v>
      </c>
      <c r="AS572" s="98">
        <f t="shared" si="1991"/>
        <v>0</v>
      </c>
      <c r="AT572" s="98">
        <f t="shared" si="1992"/>
        <v>0</v>
      </c>
      <c r="AU572" s="98">
        <f>AU573</f>
        <v>0</v>
      </c>
      <c r="AV572" s="98">
        <f t="shared" ref="AV572:AW572" si="2043">AV573</f>
        <v>0</v>
      </c>
      <c r="AW572" s="98">
        <f t="shared" si="2043"/>
        <v>0</v>
      </c>
      <c r="AX572" s="98">
        <f t="shared" si="1994"/>
        <v>90000</v>
      </c>
      <c r="AY572" s="98">
        <f t="shared" si="1995"/>
        <v>0</v>
      </c>
      <c r="AZ572" s="98">
        <f t="shared" si="1996"/>
        <v>0</v>
      </c>
    </row>
    <row r="573" spans="1:52" ht="26.4">
      <c r="A573" s="261"/>
      <c r="B573" s="244" t="s">
        <v>38</v>
      </c>
      <c r="C573" s="216" t="s">
        <v>158</v>
      </c>
      <c r="D573" s="216" t="s">
        <v>21</v>
      </c>
      <c r="E573" s="216" t="s">
        <v>100</v>
      </c>
      <c r="F573" s="216" t="s">
        <v>126</v>
      </c>
      <c r="G573" s="217" t="s">
        <v>37</v>
      </c>
      <c r="H573" s="98"/>
      <c r="I573" s="98"/>
      <c r="J573" s="98"/>
      <c r="K573" s="98"/>
      <c r="L573" s="98"/>
      <c r="M573" s="98"/>
      <c r="N573" s="98"/>
      <c r="O573" s="98"/>
      <c r="P573" s="98"/>
      <c r="Q573" s="98"/>
      <c r="R573" s="98"/>
      <c r="S573" s="98"/>
      <c r="T573" s="98"/>
      <c r="U573" s="98"/>
      <c r="V573" s="98"/>
      <c r="W573" s="98"/>
      <c r="X573" s="98"/>
      <c r="Y573" s="98"/>
      <c r="Z573" s="98"/>
      <c r="AA573" s="98"/>
      <c r="AB573" s="98"/>
      <c r="AC573" s="98"/>
      <c r="AD573" s="98"/>
      <c r="AE573" s="98"/>
      <c r="AF573" s="98"/>
      <c r="AG573" s="98"/>
      <c r="AH573" s="98"/>
      <c r="AI573" s="98">
        <v>90000</v>
      </c>
      <c r="AJ573" s="98"/>
      <c r="AK573" s="98"/>
      <c r="AL573" s="98">
        <f t="shared" si="1986"/>
        <v>90000</v>
      </c>
      <c r="AM573" s="98">
        <f t="shared" si="1987"/>
        <v>0</v>
      </c>
      <c r="AN573" s="98">
        <f t="shared" si="1988"/>
        <v>0</v>
      </c>
      <c r="AO573" s="98"/>
      <c r="AP573" s="98"/>
      <c r="AQ573" s="98"/>
      <c r="AR573" s="98">
        <f t="shared" si="1990"/>
        <v>90000</v>
      </c>
      <c r="AS573" s="98">
        <f t="shared" si="1991"/>
        <v>0</v>
      </c>
      <c r="AT573" s="98">
        <f t="shared" si="1992"/>
        <v>0</v>
      </c>
      <c r="AU573" s="98"/>
      <c r="AV573" s="98"/>
      <c r="AW573" s="98"/>
      <c r="AX573" s="98">
        <f t="shared" si="1994"/>
        <v>90000</v>
      </c>
      <c r="AY573" s="98">
        <f t="shared" si="1995"/>
        <v>0</v>
      </c>
      <c r="AZ573" s="98">
        <f t="shared" si="1996"/>
        <v>0</v>
      </c>
    </row>
    <row r="574" spans="1:52">
      <c r="A574" s="261"/>
      <c r="B574" s="82" t="s">
        <v>47</v>
      </c>
      <c r="C574" s="69" t="s">
        <v>158</v>
      </c>
      <c r="D574" s="69" t="s">
        <v>21</v>
      </c>
      <c r="E574" s="69" t="s">
        <v>100</v>
      </c>
      <c r="F574" s="69" t="s">
        <v>126</v>
      </c>
      <c r="G574" s="95" t="s">
        <v>45</v>
      </c>
      <c r="H574" s="98">
        <f>H575</f>
        <v>200000</v>
      </c>
      <c r="I574" s="98">
        <f t="shared" ref="I574:M574" si="2044">I575</f>
        <v>200000</v>
      </c>
      <c r="J574" s="98">
        <f t="shared" si="2044"/>
        <v>200000</v>
      </c>
      <c r="K574" s="98">
        <f t="shared" si="2044"/>
        <v>0</v>
      </c>
      <c r="L574" s="98">
        <f t="shared" si="2044"/>
        <v>0</v>
      </c>
      <c r="M574" s="98">
        <f t="shared" si="2044"/>
        <v>0</v>
      </c>
      <c r="N574" s="98">
        <f t="shared" si="1659"/>
        <v>200000</v>
      </c>
      <c r="O574" s="98">
        <f t="shared" si="1660"/>
        <v>200000</v>
      </c>
      <c r="P574" s="98">
        <f t="shared" si="1661"/>
        <v>200000</v>
      </c>
      <c r="Q574" s="98">
        <f t="shared" ref="Q574:S574" si="2045">Q575</f>
        <v>0</v>
      </c>
      <c r="R574" s="98">
        <f t="shared" si="2045"/>
        <v>0</v>
      </c>
      <c r="S574" s="98">
        <f t="shared" si="2045"/>
        <v>0</v>
      </c>
      <c r="T574" s="98">
        <f t="shared" si="1974"/>
        <v>200000</v>
      </c>
      <c r="U574" s="98">
        <f t="shared" si="1975"/>
        <v>200000</v>
      </c>
      <c r="V574" s="98">
        <f t="shared" si="1976"/>
        <v>200000</v>
      </c>
      <c r="W574" s="98">
        <f t="shared" ref="W574:Y574" si="2046">W575</f>
        <v>-20633</v>
      </c>
      <c r="X574" s="98">
        <f t="shared" si="2046"/>
        <v>0</v>
      </c>
      <c r="Y574" s="98">
        <f t="shared" si="2046"/>
        <v>0</v>
      </c>
      <c r="Z574" s="98">
        <f t="shared" si="1978"/>
        <v>179367</v>
      </c>
      <c r="AA574" s="98">
        <f t="shared" si="1979"/>
        <v>200000</v>
      </c>
      <c r="AB574" s="98">
        <f t="shared" si="1980"/>
        <v>200000</v>
      </c>
      <c r="AC574" s="98">
        <f t="shared" ref="AC574:AE574" si="2047">AC575</f>
        <v>-15300</v>
      </c>
      <c r="AD574" s="98">
        <f t="shared" si="2047"/>
        <v>0</v>
      </c>
      <c r="AE574" s="98">
        <f t="shared" si="2047"/>
        <v>0</v>
      </c>
      <c r="AF574" s="98">
        <f t="shared" si="1982"/>
        <v>164067</v>
      </c>
      <c r="AG574" s="98">
        <f t="shared" si="1983"/>
        <v>200000</v>
      </c>
      <c r="AH574" s="98">
        <f t="shared" si="1984"/>
        <v>200000</v>
      </c>
      <c r="AI574" s="98">
        <f t="shared" ref="AI574:AK574" si="2048">AI575</f>
        <v>0</v>
      </c>
      <c r="AJ574" s="98">
        <f t="shared" si="2048"/>
        <v>0</v>
      </c>
      <c r="AK574" s="98">
        <f t="shared" si="2048"/>
        <v>0</v>
      </c>
      <c r="AL574" s="98">
        <f t="shared" si="1986"/>
        <v>164067</v>
      </c>
      <c r="AM574" s="98">
        <f t="shared" si="1987"/>
        <v>200000</v>
      </c>
      <c r="AN574" s="98">
        <f t="shared" si="1988"/>
        <v>200000</v>
      </c>
      <c r="AO574" s="98">
        <f t="shared" ref="AO574:AQ574" si="2049">AO575</f>
        <v>-26000</v>
      </c>
      <c r="AP574" s="98">
        <f t="shared" si="2049"/>
        <v>0</v>
      </c>
      <c r="AQ574" s="98">
        <f t="shared" si="2049"/>
        <v>0</v>
      </c>
      <c r="AR574" s="98">
        <f t="shared" si="1990"/>
        <v>138067</v>
      </c>
      <c r="AS574" s="98">
        <f t="shared" si="1991"/>
        <v>200000</v>
      </c>
      <c r="AT574" s="98">
        <f t="shared" si="1992"/>
        <v>200000</v>
      </c>
      <c r="AU574" s="98">
        <f t="shared" ref="AU574:AW574" si="2050">AU575</f>
        <v>0</v>
      </c>
      <c r="AV574" s="98">
        <f t="shared" si="2050"/>
        <v>0</v>
      </c>
      <c r="AW574" s="98">
        <f t="shared" si="2050"/>
        <v>0</v>
      </c>
      <c r="AX574" s="98">
        <f t="shared" si="1994"/>
        <v>138067</v>
      </c>
      <c r="AY574" s="98">
        <f t="shared" si="1995"/>
        <v>200000</v>
      </c>
      <c r="AZ574" s="98">
        <f t="shared" si="1996"/>
        <v>200000</v>
      </c>
    </row>
    <row r="575" spans="1:52">
      <c r="A575" s="261"/>
      <c r="B575" s="82" t="s">
        <v>61</v>
      </c>
      <c r="C575" s="69" t="s">
        <v>158</v>
      </c>
      <c r="D575" s="69" t="s">
        <v>21</v>
      </c>
      <c r="E575" s="69" t="s">
        <v>100</v>
      </c>
      <c r="F575" s="69" t="s">
        <v>126</v>
      </c>
      <c r="G575" s="95" t="s">
        <v>62</v>
      </c>
      <c r="H575" s="120">
        <v>200000</v>
      </c>
      <c r="I575" s="120">
        <v>200000</v>
      </c>
      <c r="J575" s="120">
        <v>200000</v>
      </c>
      <c r="K575" s="120"/>
      <c r="L575" s="120"/>
      <c r="M575" s="120"/>
      <c r="N575" s="120">
        <f t="shared" si="1659"/>
        <v>200000</v>
      </c>
      <c r="O575" s="120">
        <f t="shared" si="1660"/>
        <v>200000</v>
      </c>
      <c r="P575" s="120">
        <f t="shared" si="1661"/>
        <v>200000</v>
      </c>
      <c r="Q575" s="120"/>
      <c r="R575" s="120"/>
      <c r="S575" s="120"/>
      <c r="T575" s="120">
        <f t="shared" si="1974"/>
        <v>200000</v>
      </c>
      <c r="U575" s="120">
        <f t="shared" si="1975"/>
        <v>200000</v>
      </c>
      <c r="V575" s="120">
        <f t="shared" si="1976"/>
        <v>200000</v>
      </c>
      <c r="W575" s="120">
        <v>-20633</v>
      </c>
      <c r="X575" s="120"/>
      <c r="Y575" s="120"/>
      <c r="Z575" s="120">
        <f t="shared" si="1978"/>
        <v>179367</v>
      </c>
      <c r="AA575" s="120">
        <f t="shared" si="1979"/>
        <v>200000</v>
      </c>
      <c r="AB575" s="120">
        <f t="shared" si="1980"/>
        <v>200000</v>
      </c>
      <c r="AC575" s="120">
        <v>-15300</v>
      </c>
      <c r="AD575" s="120"/>
      <c r="AE575" s="120"/>
      <c r="AF575" s="120">
        <f t="shared" si="1982"/>
        <v>164067</v>
      </c>
      <c r="AG575" s="120">
        <f t="shared" si="1983"/>
        <v>200000</v>
      </c>
      <c r="AH575" s="120">
        <f t="shared" si="1984"/>
        <v>200000</v>
      </c>
      <c r="AI575" s="120"/>
      <c r="AJ575" s="120"/>
      <c r="AK575" s="120"/>
      <c r="AL575" s="120">
        <f t="shared" si="1986"/>
        <v>164067</v>
      </c>
      <c r="AM575" s="120">
        <f t="shared" si="1987"/>
        <v>200000</v>
      </c>
      <c r="AN575" s="120">
        <f t="shared" si="1988"/>
        <v>200000</v>
      </c>
      <c r="AO575" s="120">
        <v>-26000</v>
      </c>
      <c r="AP575" s="120"/>
      <c r="AQ575" s="120"/>
      <c r="AR575" s="120">
        <f t="shared" si="1990"/>
        <v>138067</v>
      </c>
      <c r="AS575" s="120">
        <f t="shared" si="1991"/>
        <v>200000</v>
      </c>
      <c r="AT575" s="120">
        <f t="shared" si="1992"/>
        <v>200000</v>
      </c>
      <c r="AU575" s="120"/>
      <c r="AV575" s="120"/>
      <c r="AW575" s="120"/>
      <c r="AX575" s="120">
        <f t="shared" si="1994"/>
        <v>138067</v>
      </c>
      <c r="AY575" s="120">
        <f t="shared" si="1995"/>
        <v>200000</v>
      </c>
      <c r="AZ575" s="120">
        <f t="shared" si="1996"/>
        <v>200000</v>
      </c>
    </row>
    <row r="576" spans="1:52" ht="26.4">
      <c r="A576" s="261"/>
      <c r="B576" s="245" t="s">
        <v>455</v>
      </c>
      <c r="C576" s="216" t="s">
        <v>158</v>
      </c>
      <c r="D576" s="216" t="s">
        <v>21</v>
      </c>
      <c r="E576" s="216" t="s">
        <v>100</v>
      </c>
      <c r="F576" s="216" t="s">
        <v>456</v>
      </c>
      <c r="G576" s="217"/>
      <c r="H576" s="141"/>
      <c r="I576" s="141"/>
      <c r="J576" s="141"/>
      <c r="K576" s="141"/>
      <c r="L576" s="141"/>
      <c r="M576" s="141"/>
      <c r="N576" s="141"/>
      <c r="O576" s="141"/>
      <c r="P576" s="141"/>
      <c r="Q576" s="141"/>
      <c r="R576" s="141"/>
      <c r="S576" s="141"/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>
        <f>AC577</f>
        <v>2320000</v>
      </c>
      <c r="AD576" s="141">
        <f t="shared" ref="AD576:AE576" si="2051">AD577</f>
        <v>0</v>
      </c>
      <c r="AE576" s="141">
        <f t="shared" si="2051"/>
        <v>0</v>
      </c>
      <c r="AF576" s="141">
        <f t="shared" ref="AF576:AF579" si="2052">Z576+AC576</f>
        <v>2320000</v>
      </c>
      <c r="AG576" s="141">
        <f t="shared" ref="AG576:AG579" si="2053">AA576+AD576</f>
        <v>0</v>
      </c>
      <c r="AH576" s="141">
        <f t="shared" ref="AH576:AH579" si="2054">AB576+AE576</f>
        <v>0</v>
      </c>
      <c r="AI576" s="141">
        <f>AI577</f>
        <v>0</v>
      </c>
      <c r="AJ576" s="141">
        <f t="shared" ref="AJ576:AK576" si="2055">AJ577</f>
        <v>0</v>
      </c>
      <c r="AK576" s="141">
        <f t="shared" si="2055"/>
        <v>0</v>
      </c>
      <c r="AL576" s="141">
        <f t="shared" si="1986"/>
        <v>2320000</v>
      </c>
      <c r="AM576" s="141">
        <f t="shared" si="1987"/>
        <v>0</v>
      </c>
      <c r="AN576" s="141">
        <f t="shared" si="1988"/>
        <v>0</v>
      </c>
      <c r="AO576" s="141">
        <f>AO577</f>
        <v>0</v>
      </c>
      <c r="AP576" s="141">
        <f t="shared" ref="AP576:AQ576" si="2056">AP577</f>
        <v>0</v>
      </c>
      <c r="AQ576" s="141">
        <f t="shared" si="2056"/>
        <v>0</v>
      </c>
      <c r="AR576" s="141">
        <f t="shared" si="1990"/>
        <v>2320000</v>
      </c>
      <c r="AS576" s="141">
        <f t="shared" si="1991"/>
        <v>0</v>
      </c>
      <c r="AT576" s="141">
        <f t="shared" si="1992"/>
        <v>0</v>
      </c>
      <c r="AU576" s="141">
        <f>AU577</f>
        <v>0</v>
      </c>
      <c r="AV576" s="141">
        <f t="shared" ref="AV576:AW576" si="2057">AV577</f>
        <v>0</v>
      </c>
      <c r="AW576" s="141">
        <f t="shared" si="2057"/>
        <v>0</v>
      </c>
      <c r="AX576" s="141">
        <f t="shared" si="1994"/>
        <v>2320000</v>
      </c>
      <c r="AY576" s="141">
        <f t="shared" si="1995"/>
        <v>0</v>
      </c>
      <c r="AZ576" s="141">
        <f t="shared" si="1996"/>
        <v>0</v>
      </c>
    </row>
    <row r="577" spans="1:52">
      <c r="A577" s="261"/>
      <c r="B577" s="244" t="s">
        <v>35</v>
      </c>
      <c r="C577" s="216" t="s">
        <v>158</v>
      </c>
      <c r="D577" s="216" t="s">
        <v>21</v>
      </c>
      <c r="E577" s="216" t="s">
        <v>100</v>
      </c>
      <c r="F577" s="216" t="s">
        <v>456</v>
      </c>
      <c r="G577" s="217" t="s">
        <v>36</v>
      </c>
      <c r="H577" s="141"/>
      <c r="I577" s="141"/>
      <c r="J577" s="141"/>
      <c r="K577" s="141"/>
      <c r="L577" s="141"/>
      <c r="M577" s="141"/>
      <c r="N577" s="141"/>
      <c r="O577" s="141"/>
      <c r="P577" s="141"/>
      <c r="Q577" s="141"/>
      <c r="R577" s="141"/>
      <c r="S577" s="141"/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>
        <f>AC579</f>
        <v>2320000</v>
      </c>
      <c r="AD577" s="141">
        <f>AD579</f>
        <v>0</v>
      </c>
      <c r="AE577" s="141">
        <f>AE579</f>
        <v>0</v>
      </c>
      <c r="AF577" s="141">
        <f t="shared" si="2052"/>
        <v>2320000</v>
      </c>
      <c r="AG577" s="141">
        <f t="shared" si="2053"/>
        <v>0</v>
      </c>
      <c r="AH577" s="141">
        <f t="shared" si="2054"/>
        <v>0</v>
      </c>
      <c r="AI577" s="141">
        <f>AI579+AI578</f>
        <v>0</v>
      </c>
      <c r="AJ577" s="141">
        <f>AJ579</f>
        <v>0</v>
      </c>
      <c r="AK577" s="141">
        <f>AK579</f>
        <v>0</v>
      </c>
      <c r="AL577" s="141">
        <f t="shared" si="1986"/>
        <v>2320000</v>
      </c>
      <c r="AM577" s="141">
        <f t="shared" si="1987"/>
        <v>0</v>
      </c>
      <c r="AN577" s="141">
        <f t="shared" si="1988"/>
        <v>0</v>
      </c>
      <c r="AO577" s="141">
        <f>AO579+AO578</f>
        <v>0</v>
      </c>
      <c r="AP577" s="141">
        <f>AP579</f>
        <v>0</v>
      </c>
      <c r="AQ577" s="141">
        <f>AQ579</f>
        <v>0</v>
      </c>
      <c r="AR577" s="141">
        <f t="shared" si="1990"/>
        <v>2320000</v>
      </c>
      <c r="AS577" s="141">
        <f t="shared" si="1991"/>
        <v>0</v>
      </c>
      <c r="AT577" s="141">
        <f t="shared" si="1992"/>
        <v>0</v>
      </c>
      <c r="AU577" s="141">
        <f>AU579+AU578</f>
        <v>0</v>
      </c>
      <c r="AV577" s="141">
        <f>AV579</f>
        <v>0</v>
      </c>
      <c r="AW577" s="141">
        <f>AW579</f>
        <v>0</v>
      </c>
      <c r="AX577" s="141">
        <f t="shared" si="1994"/>
        <v>2320000</v>
      </c>
      <c r="AY577" s="141">
        <f t="shared" si="1995"/>
        <v>0</v>
      </c>
      <c r="AZ577" s="141">
        <f t="shared" si="1996"/>
        <v>0</v>
      </c>
    </row>
    <row r="578" spans="1:52" ht="26.4">
      <c r="A578" s="261"/>
      <c r="B578" s="244" t="s">
        <v>38</v>
      </c>
      <c r="C578" s="216" t="s">
        <v>158</v>
      </c>
      <c r="D578" s="216" t="s">
        <v>21</v>
      </c>
      <c r="E578" s="216" t="s">
        <v>100</v>
      </c>
      <c r="F578" s="216" t="s">
        <v>456</v>
      </c>
      <c r="G578" s="217" t="s">
        <v>37</v>
      </c>
      <c r="H578" s="141"/>
      <c r="I578" s="141"/>
      <c r="J578" s="141"/>
      <c r="K578" s="141"/>
      <c r="L578" s="141"/>
      <c r="M578" s="141"/>
      <c r="N578" s="141"/>
      <c r="O578" s="141"/>
      <c r="P578" s="141"/>
      <c r="Q578" s="141"/>
      <c r="R578" s="141"/>
      <c r="S578" s="141"/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>
        <v>2320000</v>
      </c>
      <c r="AJ578" s="141"/>
      <c r="AK578" s="141"/>
      <c r="AL578" s="141">
        <f t="shared" si="1986"/>
        <v>2320000</v>
      </c>
      <c r="AM578" s="141"/>
      <c r="AN578" s="141"/>
      <c r="AO578" s="141"/>
      <c r="AP578" s="141"/>
      <c r="AQ578" s="141"/>
      <c r="AR578" s="141">
        <f t="shared" si="1990"/>
        <v>2320000</v>
      </c>
      <c r="AS578" s="141"/>
      <c r="AT578" s="141"/>
      <c r="AU578" s="141"/>
      <c r="AV578" s="141"/>
      <c r="AW578" s="141"/>
      <c r="AX578" s="141">
        <f t="shared" si="1994"/>
        <v>2320000</v>
      </c>
      <c r="AY578" s="141"/>
      <c r="AZ578" s="141"/>
    </row>
    <row r="579" spans="1:52">
      <c r="A579" s="261"/>
      <c r="B579" s="235" t="s">
        <v>67</v>
      </c>
      <c r="C579" s="216" t="s">
        <v>158</v>
      </c>
      <c r="D579" s="216" t="s">
        <v>21</v>
      </c>
      <c r="E579" s="216" t="s">
        <v>100</v>
      </c>
      <c r="F579" s="216" t="s">
        <v>456</v>
      </c>
      <c r="G579" s="217" t="s">
        <v>68</v>
      </c>
      <c r="H579" s="141"/>
      <c r="I579" s="141"/>
      <c r="J579" s="141"/>
      <c r="K579" s="141"/>
      <c r="L579" s="141"/>
      <c r="M579" s="141"/>
      <c r="N579" s="141"/>
      <c r="O579" s="141"/>
      <c r="P579" s="141"/>
      <c r="Q579" s="141"/>
      <c r="R579" s="141"/>
      <c r="S579" s="141"/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>
        <v>2320000</v>
      </c>
      <c r="AD579" s="141"/>
      <c r="AE579" s="141"/>
      <c r="AF579" s="141">
        <f t="shared" si="2052"/>
        <v>2320000</v>
      </c>
      <c r="AG579" s="141">
        <f t="shared" si="2053"/>
        <v>0</v>
      </c>
      <c r="AH579" s="141">
        <f t="shared" si="2054"/>
        <v>0</v>
      </c>
      <c r="AI579" s="141">
        <v>-2320000</v>
      </c>
      <c r="AJ579" s="141"/>
      <c r="AK579" s="141"/>
      <c r="AL579" s="141">
        <f t="shared" si="1986"/>
        <v>0</v>
      </c>
      <c r="AM579" s="141">
        <f t="shared" si="1987"/>
        <v>0</v>
      </c>
      <c r="AN579" s="141">
        <f t="shared" si="1988"/>
        <v>0</v>
      </c>
      <c r="AO579" s="141"/>
      <c r="AP579" s="141"/>
      <c r="AQ579" s="141"/>
      <c r="AR579" s="141">
        <f t="shared" si="1990"/>
        <v>0</v>
      </c>
      <c r="AS579" s="141">
        <f t="shared" ref="AS579:AS591" si="2058">AM579+AP579</f>
        <v>0</v>
      </c>
      <c r="AT579" s="141">
        <f t="shared" ref="AT579:AT591" si="2059">AN579+AQ579</f>
        <v>0</v>
      </c>
      <c r="AU579" s="141"/>
      <c r="AV579" s="141"/>
      <c r="AW579" s="141"/>
      <c r="AX579" s="141">
        <f t="shared" si="1994"/>
        <v>0</v>
      </c>
      <c r="AY579" s="141">
        <f t="shared" ref="AY579:AY591" si="2060">AS579+AV579</f>
        <v>0</v>
      </c>
      <c r="AZ579" s="141">
        <f t="shared" ref="AZ579:AZ591" si="2061">AT579+AW579</f>
        <v>0</v>
      </c>
    </row>
    <row r="580" spans="1:52" ht="26.4">
      <c r="A580" s="261"/>
      <c r="B580" s="74" t="s">
        <v>221</v>
      </c>
      <c r="C580" s="118" t="s">
        <v>158</v>
      </c>
      <c r="D580" s="118" t="s">
        <v>21</v>
      </c>
      <c r="E580" s="118" t="s">
        <v>100</v>
      </c>
      <c r="F580" s="118" t="s">
        <v>320</v>
      </c>
      <c r="G580" s="119"/>
      <c r="H580" s="141">
        <f>H581</f>
        <v>2780000</v>
      </c>
      <c r="I580" s="141">
        <f t="shared" ref="I580:M580" si="2062">I581</f>
        <v>0</v>
      </c>
      <c r="J580" s="141">
        <f t="shared" si="2062"/>
        <v>0</v>
      </c>
      <c r="K580" s="141">
        <f t="shared" si="2062"/>
        <v>-1230000</v>
      </c>
      <c r="L580" s="141">
        <f t="shared" si="2062"/>
        <v>0</v>
      </c>
      <c r="M580" s="141">
        <f t="shared" si="2062"/>
        <v>0</v>
      </c>
      <c r="N580" s="141">
        <f t="shared" si="1659"/>
        <v>1550000</v>
      </c>
      <c r="O580" s="141">
        <f t="shared" si="1660"/>
        <v>0</v>
      </c>
      <c r="P580" s="141">
        <f t="shared" si="1661"/>
        <v>0</v>
      </c>
      <c r="Q580" s="141">
        <f t="shared" ref="Q580:S581" si="2063">Q581</f>
        <v>0</v>
      </c>
      <c r="R580" s="141">
        <f t="shared" si="2063"/>
        <v>0</v>
      </c>
      <c r="S580" s="141">
        <f t="shared" si="2063"/>
        <v>0</v>
      </c>
      <c r="T580" s="141">
        <f t="shared" si="1974"/>
        <v>1550000</v>
      </c>
      <c r="U580" s="141">
        <f t="shared" si="1975"/>
        <v>0</v>
      </c>
      <c r="V580" s="141">
        <f t="shared" si="1976"/>
        <v>0</v>
      </c>
      <c r="W580" s="141">
        <f t="shared" ref="W580:Y581" si="2064">W581</f>
        <v>0</v>
      </c>
      <c r="X580" s="141">
        <f t="shared" si="2064"/>
        <v>0</v>
      </c>
      <c r="Y580" s="141">
        <f t="shared" si="2064"/>
        <v>0</v>
      </c>
      <c r="Z580" s="141">
        <f t="shared" si="1978"/>
        <v>1550000</v>
      </c>
      <c r="AA580" s="141">
        <f t="shared" si="1979"/>
        <v>0</v>
      </c>
      <c r="AB580" s="141">
        <f t="shared" si="1980"/>
        <v>0</v>
      </c>
      <c r="AC580" s="141">
        <f t="shared" ref="AC580:AE581" si="2065">AC581</f>
        <v>-510000</v>
      </c>
      <c r="AD580" s="141">
        <f t="shared" si="2065"/>
        <v>0</v>
      </c>
      <c r="AE580" s="141">
        <f t="shared" si="2065"/>
        <v>0</v>
      </c>
      <c r="AF580" s="141">
        <f t="shared" si="1982"/>
        <v>1040000</v>
      </c>
      <c r="AG580" s="141">
        <f t="shared" si="1983"/>
        <v>0</v>
      </c>
      <c r="AH580" s="141">
        <f t="shared" si="1984"/>
        <v>0</v>
      </c>
      <c r="AI580" s="141">
        <f t="shared" ref="AI580:AK581" si="2066">AI581</f>
        <v>0</v>
      </c>
      <c r="AJ580" s="141">
        <f t="shared" si="2066"/>
        <v>0</v>
      </c>
      <c r="AK580" s="141">
        <f t="shared" si="2066"/>
        <v>0</v>
      </c>
      <c r="AL580" s="141">
        <f t="shared" si="1986"/>
        <v>1040000</v>
      </c>
      <c r="AM580" s="141">
        <f t="shared" si="1987"/>
        <v>0</v>
      </c>
      <c r="AN580" s="141">
        <f t="shared" si="1988"/>
        <v>0</v>
      </c>
      <c r="AO580" s="141">
        <f t="shared" ref="AO580:AQ581" si="2067">AO581</f>
        <v>-150000</v>
      </c>
      <c r="AP580" s="141">
        <f t="shared" si="2067"/>
        <v>0</v>
      </c>
      <c r="AQ580" s="141">
        <f t="shared" si="2067"/>
        <v>0</v>
      </c>
      <c r="AR580" s="141">
        <f t="shared" si="1990"/>
        <v>890000</v>
      </c>
      <c r="AS580" s="141">
        <f t="shared" si="2058"/>
        <v>0</v>
      </c>
      <c r="AT580" s="141">
        <f t="shared" si="2059"/>
        <v>0</v>
      </c>
      <c r="AU580" s="141">
        <f t="shared" ref="AU580:AW581" si="2068">AU581</f>
        <v>0</v>
      </c>
      <c r="AV580" s="141">
        <f t="shared" si="2068"/>
        <v>0</v>
      </c>
      <c r="AW580" s="141">
        <f t="shared" si="2068"/>
        <v>0</v>
      </c>
      <c r="AX580" s="141">
        <f t="shared" si="1994"/>
        <v>890000</v>
      </c>
      <c r="AY580" s="141">
        <f t="shared" si="2060"/>
        <v>0</v>
      </c>
      <c r="AZ580" s="141">
        <f t="shared" si="2061"/>
        <v>0</v>
      </c>
    </row>
    <row r="581" spans="1:52" ht="26.4">
      <c r="A581" s="261"/>
      <c r="B581" s="123" t="s">
        <v>186</v>
      </c>
      <c r="C581" s="118" t="s">
        <v>158</v>
      </c>
      <c r="D581" s="118" t="s">
        <v>21</v>
      </c>
      <c r="E581" s="118" t="s">
        <v>100</v>
      </c>
      <c r="F581" s="118" t="s">
        <v>320</v>
      </c>
      <c r="G581" s="119" t="s">
        <v>32</v>
      </c>
      <c r="H581" s="141">
        <f>H582</f>
        <v>2780000</v>
      </c>
      <c r="I581" s="141">
        <f t="shared" ref="I581:M581" si="2069">I582</f>
        <v>0</v>
      </c>
      <c r="J581" s="141">
        <f t="shared" si="2069"/>
        <v>0</v>
      </c>
      <c r="K581" s="141">
        <f t="shared" si="2069"/>
        <v>-1230000</v>
      </c>
      <c r="L581" s="141">
        <f t="shared" si="2069"/>
        <v>0</v>
      </c>
      <c r="M581" s="141">
        <f t="shared" si="2069"/>
        <v>0</v>
      </c>
      <c r="N581" s="141">
        <f t="shared" si="1659"/>
        <v>1550000</v>
      </c>
      <c r="O581" s="141">
        <f t="shared" si="1660"/>
        <v>0</v>
      </c>
      <c r="P581" s="141">
        <f t="shared" si="1661"/>
        <v>0</v>
      </c>
      <c r="Q581" s="141">
        <f t="shared" si="2063"/>
        <v>0</v>
      </c>
      <c r="R581" s="141">
        <f t="shared" si="2063"/>
        <v>0</v>
      </c>
      <c r="S581" s="141">
        <f t="shared" si="2063"/>
        <v>0</v>
      </c>
      <c r="T581" s="141">
        <f t="shared" si="1974"/>
        <v>1550000</v>
      </c>
      <c r="U581" s="141">
        <f t="shared" si="1975"/>
        <v>0</v>
      </c>
      <c r="V581" s="141">
        <f t="shared" si="1976"/>
        <v>0</v>
      </c>
      <c r="W581" s="141">
        <f t="shared" si="2064"/>
        <v>0</v>
      </c>
      <c r="X581" s="141">
        <f t="shared" si="2064"/>
        <v>0</v>
      </c>
      <c r="Y581" s="141">
        <f t="shared" si="2064"/>
        <v>0</v>
      </c>
      <c r="Z581" s="141">
        <f t="shared" si="1978"/>
        <v>1550000</v>
      </c>
      <c r="AA581" s="141">
        <f t="shared" si="1979"/>
        <v>0</v>
      </c>
      <c r="AB581" s="141">
        <f t="shared" si="1980"/>
        <v>0</v>
      </c>
      <c r="AC581" s="141">
        <f t="shared" si="2065"/>
        <v>-510000</v>
      </c>
      <c r="AD581" s="141">
        <f t="shared" si="2065"/>
        <v>0</v>
      </c>
      <c r="AE581" s="141">
        <f t="shared" si="2065"/>
        <v>0</v>
      </c>
      <c r="AF581" s="141">
        <f t="shared" si="1982"/>
        <v>1040000</v>
      </c>
      <c r="AG581" s="141">
        <f t="shared" si="1983"/>
        <v>0</v>
      </c>
      <c r="AH581" s="141">
        <f t="shared" si="1984"/>
        <v>0</v>
      </c>
      <c r="AI581" s="141">
        <f t="shared" si="2066"/>
        <v>0</v>
      </c>
      <c r="AJ581" s="141">
        <f t="shared" si="2066"/>
        <v>0</v>
      </c>
      <c r="AK581" s="141">
        <f t="shared" si="2066"/>
        <v>0</v>
      </c>
      <c r="AL581" s="141">
        <f t="shared" si="1986"/>
        <v>1040000</v>
      </c>
      <c r="AM581" s="141">
        <f t="shared" si="1987"/>
        <v>0</v>
      </c>
      <c r="AN581" s="141">
        <f t="shared" si="1988"/>
        <v>0</v>
      </c>
      <c r="AO581" s="141">
        <f t="shared" si="2067"/>
        <v>-150000</v>
      </c>
      <c r="AP581" s="141">
        <f t="shared" si="2067"/>
        <v>0</v>
      </c>
      <c r="AQ581" s="141">
        <f t="shared" si="2067"/>
        <v>0</v>
      </c>
      <c r="AR581" s="141">
        <f t="shared" si="1990"/>
        <v>890000</v>
      </c>
      <c r="AS581" s="141">
        <f t="shared" si="2058"/>
        <v>0</v>
      </c>
      <c r="AT581" s="141">
        <f t="shared" si="2059"/>
        <v>0</v>
      </c>
      <c r="AU581" s="141">
        <f t="shared" si="2068"/>
        <v>0</v>
      </c>
      <c r="AV581" s="141">
        <f t="shared" si="2068"/>
        <v>0</v>
      </c>
      <c r="AW581" s="141">
        <f t="shared" si="2068"/>
        <v>0</v>
      </c>
      <c r="AX581" s="141">
        <f t="shared" si="1994"/>
        <v>890000</v>
      </c>
      <c r="AY581" s="141">
        <f t="shared" si="2060"/>
        <v>0</v>
      </c>
      <c r="AZ581" s="141">
        <f t="shared" si="2061"/>
        <v>0</v>
      </c>
    </row>
    <row r="582" spans="1:52" ht="26.4">
      <c r="A582" s="261"/>
      <c r="B582" s="71" t="s">
        <v>34</v>
      </c>
      <c r="C582" s="118" t="s">
        <v>158</v>
      </c>
      <c r="D582" s="118" t="s">
        <v>21</v>
      </c>
      <c r="E582" s="118" t="s">
        <v>100</v>
      </c>
      <c r="F582" s="118" t="s">
        <v>320</v>
      </c>
      <c r="G582" s="119" t="s">
        <v>33</v>
      </c>
      <c r="H582" s="120">
        <v>2780000</v>
      </c>
      <c r="I582" s="120"/>
      <c r="J582" s="120"/>
      <c r="K582" s="120">
        <v>-1230000</v>
      </c>
      <c r="L582" s="120"/>
      <c r="M582" s="120"/>
      <c r="N582" s="120">
        <f t="shared" si="1659"/>
        <v>1550000</v>
      </c>
      <c r="O582" s="120">
        <f t="shared" si="1660"/>
        <v>0</v>
      </c>
      <c r="P582" s="120">
        <f t="shared" si="1661"/>
        <v>0</v>
      </c>
      <c r="Q582" s="120"/>
      <c r="R582" s="120"/>
      <c r="S582" s="120"/>
      <c r="T582" s="120">
        <f t="shared" si="1974"/>
        <v>1550000</v>
      </c>
      <c r="U582" s="120">
        <f t="shared" si="1975"/>
        <v>0</v>
      </c>
      <c r="V582" s="120">
        <f t="shared" si="1976"/>
        <v>0</v>
      </c>
      <c r="W582" s="120"/>
      <c r="X582" s="120"/>
      <c r="Y582" s="120"/>
      <c r="Z582" s="120">
        <f t="shared" si="1978"/>
        <v>1550000</v>
      </c>
      <c r="AA582" s="120">
        <f t="shared" si="1979"/>
        <v>0</v>
      </c>
      <c r="AB582" s="120">
        <f t="shared" si="1980"/>
        <v>0</v>
      </c>
      <c r="AC582" s="120">
        <v>-510000</v>
      </c>
      <c r="AD582" s="120"/>
      <c r="AE582" s="120"/>
      <c r="AF582" s="120">
        <f t="shared" si="1982"/>
        <v>1040000</v>
      </c>
      <c r="AG582" s="120">
        <f t="shared" si="1983"/>
        <v>0</v>
      </c>
      <c r="AH582" s="120">
        <f t="shared" si="1984"/>
        <v>0</v>
      </c>
      <c r="AI582" s="120"/>
      <c r="AJ582" s="120"/>
      <c r="AK582" s="120"/>
      <c r="AL582" s="120">
        <f t="shared" si="1986"/>
        <v>1040000</v>
      </c>
      <c r="AM582" s="120">
        <f t="shared" si="1987"/>
        <v>0</v>
      </c>
      <c r="AN582" s="120">
        <f t="shared" si="1988"/>
        <v>0</v>
      </c>
      <c r="AO582" s="120">
        <v>-150000</v>
      </c>
      <c r="AP582" s="120"/>
      <c r="AQ582" s="120"/>
      <c r="AR582" s="120">
        <f t="shared" si="1990"/>
        <v>890000</v>
      </c>
      <c r="AS582" s="120">
        <f t="shared" si="2058"/>
        <v>0</v>
      </c>
      <c r="AT582" s="120">
        <f t="shared" si="2059"/>
        <v>0</v>
      </c>
      <c r="AU582" s="120"/>
      <c r="AV582" s="120"/>
      <c r="AW582" s="120"/>
      <c r="AX582" s="120">
        <f t="shared" si="1994"/>
        <v>890000</v>
      </c>
      <c r="AY582" s="120">
        <f t="shared" si="2060"/>
        <v>0</v>
      </c>
      <c r="AZ582" s="120">
        <f t="shared" si="2061"/>
        <v>0</v>
      </c>
    </row>
    <row r="583" spans="1:52" ht="26.4">
      <c r="A583" s="261"/>
      <c r="B583" s="245" t="s">
        <v>455</v>
      </c>
      <c r="C583" s="216" t="s">
        <v>158</v>
      </c>
      <c r="D583" s="216" t="s">
        <v>21</v>
      </c>
      <c r="E583" s="216" t="s">
        <v>100</v>
      </c>
      <c r="F583" s="216" t="s">
        <v>457</v>
      </c>
      <c r="G583" s="217"/>
      <c r="H583" s="141"/>
      <c r="I583" s="141"/>
      <c r="J583" s="141"/>
      <c r="K583" s="141"/>
      <c r="L583" s="141"/>
      <c r="M583" s="141"/>
      <c r="N583" s="141"/>
      <c r="O583" s="141"/>
      <c r="P583" s="141"/>
      <c r="Q583" s="141"/>
      <c r="R583" s="141"/>
      <c r="S583" s="141"/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>
        <f>AC584</f>
        <v>1217480.1599999999</v>
      </c>
      <c r="AD583" s="141">
        <f t="shared" ref="AD583:AE584" si="2070">AD584</f>
        <v>0</v>
      </c>
      <c r="AE583" s="141">
        <f t="shared" si="2070"/>
        <v>0</v>
      </c>
      <c r="AF583" s="120">
        <f t="shared" ref="AF583:AF585" si="2071">Z583+AC583</f>
        <v>1217480.1599999999</v>
      </c>
      <c r="AG583" s="120">
        <f t="shared" ref="AG583:AG585" si="2072">AA583+AD583</f>
        <v>0</v>
      </c>
      <c r="AH583" s="120">
        <f t="shared" ref="AH583:AH585" si="2073">AB583+AE583</f>
        <v>0</v>
      </c>
      <c r="AI583" s="141">
        <f>AI584</f>
        <v>0</v>
      </c>
      <c r="AJ583" s="141">
        <f t="shared" ref="AJ583:AK584" si="2074">AJ584</f>
        <v>0</v>
      </c>
      <c r="AK583" s="141">
        <f t="shared" si="2074"/>
        <v>0</v>
      </c>
      <c r="AL583" s="120">
        <f t="shared" si="1986"/>
        <v>1217480.1599999999</v>
      </c>
      <c r="AM583" s="120">
        <f t="shared" si="1987"/>
        <v>0</v>
      </c>
      <c r="AN583" s="120">
        <f t="shared" si="1988"/>
        <v>0</v>
      </c>
      <c r="AO583" s="141">
        <f>AO584</f>
        <v>0</v>
      </c>
      <c r="AP583" s="141">
        <f t="shared" ref="AP583:AQ584" si="2075">AP584</f>
        <v>0</v>
      </c>
      <c r="AQ583" s="141">
        <f t="shared" si="2075"/>
        <v>0</v>
      </c>
      <c r="AR583" s="120">
        <f t="shared" si="1990"/>
        <v>1217480.1599999999</v>
      </c>
      <c r="AS583" s="120">
        <f t="shared" si="2058"/>
        <v>0</v>
      </c>
      <c r="AT583" s="120">
        <f t="shared" si="2059"/>
        <v>0</v>
      </c>
      <c r="AU583" s="141">
        <f>AU584</f>
        <v>0</v>
      </c>
      <c r="AV583" s="141">
        <f t="shared" ref="AV583:AW584" si="2076">AV584</f>
        <v>0</v>
      </c>
      <c r="AW583" s="141">
        <f t="shared" si="2076"/>
        <v>0</v>
      </c>
      <c r="AX583" s="120">
        <f t="shared" si="1994"/>
        <v>1217480.1599999999</v>
      </c>
      <c r="AY583" s="120">
        <f t="shared" si="2060"/>
        <v>0</v>
      </c>
      <c r="AZ583" s="120">
        <f t="shared" si="2061"/>
        <v>0</v>
      </c>
    </row>
    <row r="584" spans="1:52" ht="26.4">
      <c r="A584" s="261"/>
      <c r="B584" s="234" t="s">
        <v>186</v>
      </c>
      <c r="C584" s="216" t="s">
        <v>158</v>
      </c>
      <c r="D584" s="216" t="s">
        <v>21</v>
      </c>
      <c r="E584" s="216" t="s">
        <v>100</v>
      </c>
      <c r="F584" s="216" t="s">
        <v>457</v>
      </c>
      <c r="G584" s="217" t="s">
        <v>32</v>
      </c>
      <c r="H584" s="141"/>
      <c r="I584" s="141"/>
      <c r="J584" s="141"/>
      <c r="K584" s="141"/>
      <c r="L584" s="141"/>
      <c r="M584" s="141"/>
      <c r="N584" s="141"/>
      <c r="O584" s="141"/>
      <c r="P584" s="141"/>
      <c r="Q584" s="141"/>
      <c r="R584" s="141"/>
      <c r="S584" s="141"/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>
        <f>AC585</f>
        <v>1217480.1599999999</v>
      </c>
      <c r="AD584" s="141">
        <f t="shared" si="2070"/>
        <v>0</v>
      </c>
      <c r="AE584" s="141">
        <f t="shared" si="2070"/>
        <v>0</v>
      </c>
      <c r="AF584" s="120">
        <f t="shared" si="2071"/>
        <v>1217480.1599999999</v>
      </c>
      <c r="AG584" s="120">
        <f t="shared" si="2072"/>
        <v>0</v>
      </c>
      <c r="AH584" s="120">
        <f t="shared" si="2073"/>
        <v>0</v>
      </c>
      <c r="AI584" s="141">
        <f>AI585</f>
        <v>0</v>
      </c>
      <c r="AJ584" s="141">
        <f t="shared" si="2074"/>
        <v>0</v>
      </c>
      <c r="AK584" s="141">
        <f t="shared" si="2074"/>
        <v>0</v>
      </c>
      <c r="AL584" s="120">
        <f t="shared" si="1986"/>
        <v>1217480.1599999999</v>
      </c>
      <c r="AM584" s="120">
        <f t="shared" si="1987"/>
        <v>0</v>
      </c>
      <c r="AN584" s="120">
        <f t="shared" si="1988"/>
        <v>0</v>
      </c>
      <c r="AO584" s="141">
        <f>AO585</f>
        <v>0</v>
      </c>
      <c r="AP584" s="141">
        <f t="shared" si="2075"/>
        <v>0</v>
      </c>
      <c r="AQ584" s="141">
        <f t="shared" si="2075"/>
        <v>0</v>
      </c>
      <c r="AR584" s="120">
        <f t="shared" si="1990"/>
        <v>1217480.1599999999</v>
      </c>
      <c r="AS584" s="120">
        <f t="shared" si="2058"/>
        <v>0</v>
      </c>
      <c r="AT584" s="120">
        <f t="shared" si="2059"/>
        <v>0</v>
      </c>
      <c r="AU584" s="141">
        <f>AU585</f>
        <v>0</v>
      </c>
      <c r="AV584" s="141">
        <f t="shared" si="2076"/>
        <v>0</v>
      </c>
      <c r="AW584" s="141">
        <f t="shared" si="2076"/>
        <v>0</v>
      </c>
      <c r="AX584" s="120">
        <f t="shared" si="1994"/>
        <v>1217480.1599999999</v>
      </c>
      <c r="AY584" s="120">
        <f t="shared" si="2060"/>
        <v>0</v>
      </c>
      <c r="AZ584" s="120">
        <f t="shared" si="2061"/>
        <v>0</v>
      </c>
    </row>
    <row r="585" spans="1:52" ht="26.4">
      <c r="A585" s="261"/>
      <c r="B585" s="235" t="s">
        <v>34</v>
      </c>
      <c r="C585" s="216" t="s">
        <v>158</v>
      </c>
      <c r="D585" s="216" t="s">
        <v>21</v>
      </c>
      <c r="E585" s="216" t="s">
        <v>100</v>
      </c>
      <c r="F585" s="216" t="s">
        <v>457</v>
      </c>
      <c r="G585" s="217" t="s">
        <v>33</v>
      </c>
      <c r="H585" s="141"/>
      <c r="I585" s="141"/>
      <c r="J585" s="141"/>
      <c r="K585" s="141"/>
      <c r="L585" s="141"/>
      <c r="M585" s="141"/>
      <c r="N585" s="141"/>
      <c r="O585" s="141"/>
      <c r="P585" s="141"/>
      <c r="Q585" s="141"/>
      <c r="R585" s="141"/>
      <c r="S585" s="141"/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>
        <v>1217480.1599999999</v>
      </c>
      <c r="AD585" s="141"/>
      <c r="AE585" s="141"/>
      <c r="AF585" s="120">
        <f t="shared" si="2071"/>
        <v>1217480.1599999999</v>
      </c>
      <c r="AG585" s="120">
        <f t="shared" si="2072"/>
        <v>0</v>
      </c>
      <c r="AH585" s="120">
        <f t="shared" si="2073"/>
        <v>0</v>
      </c>
      <c r="AI585" s="141"/>
      <c r="AJ585" s="141"/>
      <c r="AK585" s="141"/>
      <c r="AL585" s="120">
        <f t="shared" si="1986"/>
        <v>1217480.1599999999</v>
      </c>
      <c r="AM585" s="120">
        <f t="shared" si="1987"/>
        <v>0</v>
      </c>
      <c r="AN585" s="120">
        <f t="shared" si="1988"/>
        <v>0</v>
      </c>
      <c r="AO585" s="141"/>
      <c r="AP585" s="141"/>
      <c r="AQ585" s="141"/>
      <c r="AR585" s="120">
        <f t="shared" si="1990"/>
        <v>1217480.1599999999</v>
      </c>
      <c r="AS585" s="120">
        <f t="shared" si="2058"/>
        <v>0</v>
      </c>
      <c r="AT585" s="120">
        <f t="shared" si="2059"/>
        <v>0</v>
      </c>
      <c r="AU585" s="141"/>
      <c r="AV585" s="141"/>
      <c r="AW585" s="141"/>
      <c r="AX585" s="120">
        <f t="shared" si="1994"/>
        <v>1217480.1599999999</v>
      </c>
      <c r="AY585" s="120">
        <f t="shared" si="2060"/>
        <v>0</v>
      </c>
      <c r="AZ585" s="120">
        <f t="shared" si="2061"/>
        <v>0</v>
      </c>
    </row>
    <row r="586" spans="1:52" ht="26.4">
      <c r="A586" s="261"/>
      <c r="B586" s="245" t="s">
        <v>460</v>
      </c>
      <c r="C586" s="216" t="s">
        <v>158</v>
      </c>
      <c r="D586" s="216" t="s">
        <v>21</v>
      </c>
      <c r="E586" s="216" t="s">
        <v>100</v>
      </c>
      <c r="F586" s="216" t="s">
        <v>461</v>
      </c>
      <c r="G586" s="217"/>
      <c r="H586" s="141"/>
      <c r="I586" s="141"/>
      <c r="J586" s="141"/>
      <c r="K586" s="141"/>
      <c r="L586" s="141"/>
      <c r="M586" s="141"/>
      <c r="N586" s="141"/>
      <c r="O586" s="141"/>
      <c r="P586" s="141"/>
      <c r="Q586" s="141"/>
      <c r="R586" s="141"/>
      <c r="S586" s="141"/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>
        <f>AC587</f>
        <v>5855000</v>
      </c>
      <c r="AD586" s="141">
        <f t="shared" ref="AD586:AE587" si="2077">AD587</f>
        <v>0</v>
      </c>
      <c r="AE586" s="141">
        <f t="shared" si="2077"/>
        <v>0</v>
      </c>
      <c r="AF586" s="120">
        <f t="shared" ref="AF586:AF588" si="2078">Z586+AC586</f>
        <v>5855000</v>
      </c>
      <c r="AG586" s="120">
        <f t="shared" ref="AG586:AG588" si="2079">AA586+AD586</f>
        <v>0</v>
      </c>
      <c r="AH586" s="120">
        <f t="shared" ref="AH586:AH588" si="2080">AB586+AE586</f>
        <v>0</v>
      </c>
      <c r="AI586" s="141">
        <f>AI587</f>
        <v>0</v>
      </c>
      <c r="AJ586" s="141">
        <f t="shared" ref="AJ586:AK587" si="2081">AJ587</f>
        <v>0</v>
      </c>
      <c r="AK586" s="141">
        <f t="shared" si="2081"/>
        <v>0</v>
      </c>
      <c r="AL586" s="120">
        <f t="shared" si="1986"/>
        <v>5855000</v>
      </c>
      <c r="AM586" s="120">
        <f t="shared" si="1987"/>
        <v>0</v>
      </c>
      <c r="AN586" s="120">
        <f t="shared" si="1988"/>
        <v>0</v>
      </c>
      <c r="AO586" s="141">
        <f>AO587</f>
        <v>0</v>
      </c>
      <c r="AP586" s="141">
        <f t="shared" ref="AP586:AQ587" si="2082">AP587</f>
        <v>0</v>
      </c>
      <c r="AQ586" s="141">
        <f t="shared" si="2082"/>
        <v>0</v>
      </c>
      <c r="AR586" s="120">
        <f t="shared" si="1990"/>
        <v>5855000</v>
      </c>
      <c r="AS586" s="120">
        <f t="shared" si="2058"/>
        <v>0</v>
      </c>
      <c r="AT586" s="120">
        <f t="shared" si="2059"/>
        <v>0</v>
      </c>
      <c r="AU586" s="141">
        <f>AU587</f>
        <v>0</v>
      </c>
      <c r="AV586" s="141">
        <f t="shared" ref="AV586:AW587" si="2083">AV587</f>
        <v>0</v>
      </c>
      <c r="AW586" s="141">
        <f t="shared" si="2083"/>
        <v>0</v>
      </c>
      <c r="AX586" s="120">
        <f t="shared" si="1994"/>
        <v>5855000</v>
      </c>
      <c r="AY586" s="120">
        <f t="shared" si="2060"/>
        <v>0</v>
      </c>
      <c r="AZ586" s="120">
        <f t="shared" si="2061"/>
        <v>0</v>
      </c>
    </row>
    <row r="587" spans="1:52" ht="26.4">
      <c r="A587" s="261"/>
      <c r="B587" s="234" t="s">
        <v>186</v>
      </c>
      <c r="C587" s="216" t="s">
        <v>158</v>
      </c>
      <c r="D587" s="216" t="s">
        <v>21</v>
      </c>
      <c r="E587" s="216" t="s">
        <v>100</v>
      </c>
      <c r="F587" s="216" t="s">
        <v>461</v>
      </c>
      <c r="G587" s="217" t="s">
        <v>32</v>
      </c>
      <c r="H587" s="141"/>
      <c r="I587" s="141"/>
      <c r="J587" s="141"/>
      <c r="K587" s="141"/>
      <c r="L587" s="141"/>
      <c r="M587" s="141"/>
      <c r="N587" s="141"/>
      <c r="O587" s="141"/>
      <c r="P587" s="141"/>
      <c r="Q587" s="141"/>
      <c r="R587" s="141"/>
      <c r="S587" s="141"/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>
        <f>AC588</f>
        <v>5855000</v>
      </c>
      <c r="AD587" s="141">
        <f t="shared" si="2077"/>
        <v>0</v>
      </c>
      <c r="AE587" s="141">
        <f t="shared" si="2077"/>
        <v>0</v>
      </c>
      <c r="AF587" s="120">
        <f t="shared" si="2078"/>
        <v>5855000</v>
      </c>
      <c r="AG587" s="120">
        <f t="shared" si="2079"/>
        <v>0</v>
      </c>
      <c r="AH587" s="120">
        <f t="shared" si="2080"/>
        <v>0</v>
      </c>
      <c r="AI587" s="141">
        <f>AI588</f>
        <v>0</v>
      </c>
      <c r="AJ587" s="141">
        <f t="shared" si="2081"/>
        <v>0</v>
      </c>
      <c r="AK587" s="141">
        <f t="shared" si="2081"/>
        <v>0</v>
      </c>
      <c r="AL587" s="120">
        <f t="shared" si="1986"/>
        <v>5855000</v>
      </c>
      <c r="AM587" s="120">
        <f t="shared" si="1987"/>
        <v>0</v>
      </c>
      <c r="AN587" s="120">
        <f t="shared" si="1988"/>
        <v>0</v>
      </c>
      <c r="AO587" s="141">
        <f>AO588</f>
        <v>0</v>
      </c>
      <c r="AP587" s="141">
        <f t="shared" si="2082"/>
        <v>0</v>
      </c>
      <c r="AQ587" s="141">
        <f t="shared" si="2082"/>
        <v>0</v>
      </c>
      <c r="AR587" s="120">
        <f t="shared" si="1990"/>
        <v>5855000</v>
      </c>
      <c r="AS587" s="120">
        <f t="shared" si="2058"/>
        <v>0</v>
      </c>
      <c r="AT587" s="120">
        <f t="shared" si="2059"/>
        <v>0</v>
      </c>
      <c r="AU587" s="141">
        <f>AU588</f>
        <v>0</v>
      </c>
      <c r="AV587" s="141">
        <f t="shared" si="2083"/>
        <v>0</v>
      </c>
      <c r="AW587" s="141">
        <f t="shared" si="2083"/>
        <v>0</v>
      </c>
      <c r="AX587" s="120">
        <f t="shared" si="1994"/>
        <v>5855000</v>
      </c>
      <c r="AY587" s="120">
        <f t="shared" si="2060"/>
        <v>0</v>
      </c>
      <c r="AZ587" s="120">
        <f t="shared" si="2061"/>
        <v>0</v>
      </c>
    </row>
    <row r="588" spans="1:52" ht="26.4">
      <c r="A588" s="261"/>
      <c r="B588" s="235" t="s">
        <v>34</v>
      </c>
      <c r="C588" s="216" t="s">
        <v>158</v>
      </c>
      <c r="D588" s="216" t="s">
        <v>21</v>
      </c>
      <c r="E588" s="216" t="s">
        <v>100</v>
      </c>
      <c r="F588" s="216" t="s">
        <v>461</v>
      </c>
      <c r="G588" s="217" t="s">
        <v>33</v>
      </c>
      <c r="H588" s="141"/>
      <c r="I588" s="141"/>
      <c r="J588" s="141"/>
      <c r="K588" s="141"/>
      <c r="L588" s="141"/>
      <c r="M588" s="141"/>
      <c r="N588" s="141"/>
      <c r="O588" s="141"/>
      <c r="P588" s="141"/>
      <c r="Q588" s="141"/>
      <c r="R588" s="141"/>
      <c r="S588" s="141"/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>
        <v>5855000</v>
      </c>
      <c r="AD588" s="141"/>
      <c r="AE588" s="141"/>
      <c r="AF588" s="120">
        <f t="shared" si="2078"/>
        <v>5855000</v>
      </c>
      <c r="AG588" s="120">
        <f t="shared" si="2079"/>
        <v>0</v>
      </c>
      <c r="AH588" s="120">
        <f t="shared" si="2080"/>
        <v>0</v>
      </c>
      <c r="AI588" s="141"/>
      <c r="AJ588" s="141"/>
      <c r="AK588" s="141"/>
      <c r="AL588" s="120">
        <f t="shared" si="1986"/>
        <v>5855000</v>
      </c>
      <c r="AM588" s="120">
        <f t="shared" si="1987"/>
        <v>0</v>
      </c>
      <c r="AN588" s="120">
        <f t="shared" si="1988"/>
        <v>0</v>
      </c>
      <c r="AO588" s="141"/>
      <c r="AP588" s="141"/>
      <c r="AQ588" s="141"/>
      <c r="AR588" s="120">
        <f t="shared" si="1990"/>
        <v>5855000</v>
      </c>
      <c r="AS588" s="120">
        <f t="shared" si="2058"/>
        <v>0</v>
      </c>
      <c r="AT588" s="120">
        <f t="shared" si="2059"/>
        <v>0</v>
      </c>
      <c r="AU588" s="141"/>
      <c r="AV588" s="141"/>
      <c r="AW588" s="141"/>
      <c r="AX588" s="120">
        <f t="shared" si="1994"/>
        <v>5855000</v>
      </c>
      <c r="AY588" s="120">
        <f t="shared" si="2060"/>
        <v>0</v>
      </c>
      <c r="AZ588" s="120">
        <f t="shared" si="2061"/>
        <v>0</v>
      </c>
    </row>
    <row r="589" spans="1:52">
      <c r="A589" s="261"/>
      <c r="B589" s="246" t="s">
        <v>458</v>
      </c>
      <c r="C589" s="216" t="s">
        <v>158</v>
      </c>
      <c r="D589" s="216" t="s">
        <v>21</v>
      </c>
      <c r="E589" s="216" t="s">
        <v>100</v>
      </c>
      <c r="F589" s="216" t="s">
        <v>459</v>
      </c>
      <c r="G589" s="217"/>
      <c r="H589" s="141"/>
      <c r="I589" s="141"/>
      <c r="J589" s="141"/>
      <c r="K589" s="141"/>
      <c r="L589" s="141"/>
      <c r="M589" s="141"/>
      <c r="N589" s="141"/>
      <c r="O589" s="141"/>
      <c r="P589" s="141"/>
      <c r="Q589" s="141"/>
      <c r="R589" s="141"/>
      <c r="S589" s="141"/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>
        <f>AC590</f>
        <v>119560</v>
      </c>
      <c r="AD589" s="141">
        <f t="shared" ref="AD589:AE590" si="2084">AD590</f>
        <v>0</v>
      </c>
      <c r="AE589" s="141">
        <f t="shared" si="2084"/>
        <v>0</v>
      </c>
      <c r="AF589" s="120">
        <f t="shared" ref="AF589:AF591" si="2085">Z589+AC589</f>
        <v>119560</v>
      </c>
      <c r="AG589" s="120">
        <f t="shared" ref="AG589:AG591" si="2086">AA589+AD589</f>
        <v>0</v>
      </c>
      <c r="AH589" s="120">
        <f t="shared" ref="AH589:AH591" si="2087">AB589+AE589</f>
        <v>0</v>
      </c>
      <c r="AI589" s="141">
        <f>AI590</f>
        <v>0</v>
      </c>
      <c r="AJ589" s="141">
        <f t="shared" ref="AJ589:AK590" si="2088">AJ590</f>
        <v>0</v>
      </c>
      <c r="AK589" s="141">
        <f t="shared" si="2088"/>
        <v>0</v>
      </c>
      <c r="AL589" s="120">
        <f t="shared" si="1986"/>
        <v>119560</v>
      </c>
      <c r="AM589" s="120">
        <f t="shared" si="1987"/>
        <v>0</v>
      </c>
      <c r="AN589" s="120">
        <f t="shared" si="1988"/>
        <v>0</v>
      </c>
      <c r="AO589" s="141">
        <f>AO590</f>
        <v>0</v>
      </c>
      <c r="AP589" s="141">
        <f t="shared" ref="AP589:AQ590" si="2089">AP590</f>
        <v>0</v>
      </c>
      <c r="AQ589" s="141">
        <f t="shared" si="2089"/>
        <v>0</v>
      </c>
      <c r="AR589" s="120">
        <f t="shared" si="1990"/>
        <v>119560</v>
      </c>
      <c r="AS589" s="120">
        <f t="shared" si="2058"/>
        <v>0</v>
      </c>
      <c r="AT589" s="120">
        <f t="shared" si="2059"/>
        <v>0</v>
      </c>
      <c r="AU589" s="141">
        <f>AU590</f>
        <v>0</v>
      </c>
      <c r="AV589" s="141">
        <f t="shared" ref="AV589:AW590" si="2090">AV590</f>
        <v>0</v>
      </c>
      <c r="AW589" s="141">
        <f t="shared" si="2090"/>
        <v>0</v>
      </c>
      <c r="AX589" s="120">
        <f t="shared" si="1994"/>
        <v>119560</v>
      </c>
      <c r="AY589" s="120">
        <f t="shared" si="2060"/>
        <v>0</v>
      </c>
      <c r="AZ589" s="120">
        <f t="shared" si="2061"/>
        <v>0</v>
      </c>
    </row>
    <row r="590" spans="1:52" ht="26.4">
      <c r="A590" s="261"/>
      <c r="B590" s="234" t="s">
        <v>186</v>
      </c>
      <c r="C590" s="216" t="s">
        <v>158</v>
      </c>
      <c r="D590" s="216" t="s">
        <v>21</v>
      </c>
      <c r="E590" s="216" t="s">
        <v>100</v>
      </c>
      <c r="F590" s="216" t="s">
        <v>459</v>
      </c>
      <c r="G590" s="217" t="s">
        <v>32</v>
      </c>
      <c r="H590" s="141"/>
      <c r="I590" s="141"/>
      <c r="J590" s="141"/>
      <c r="K590" s="141"/>
      <c r="L590" s="141"/>
      <c r="M590" s="141"/>
      <c r="N590" s="141"/>
      <c r="O590" s="141"/>
      <c r="P590" s="141"/>
      <c r="Q590" s="141"/>
      <c r="R590" s="141"/>
      <c r="S590" s="141"/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>
        <f>AC591</f>
        <v>119560</v>
      </c>
      <c r="AD590" s="141">
        <f t="shared" si="2084"/>
        <v>0</v>
      </c>
      <c r="AE590" s="141">
        <f t="shared" si="2084"/>
        <v>0</v>
      </c>
      <c r="AF590" s="120">
        <f t="shared" si="2085"/>
        <v>119560</v>
      </c>
      <c r="AG590" s="120">
        <f t="shared" si="2086"/>
        <v>0</v>
      </c>
      <c r="AH590" s="120">
        <f t="shared" si="2087"/>
        <v>0</v>
      </c>
      <c r="AI590" s="141">
        <f>AI591</f>
        <v>0</v>
      </c>
      <c r="AJ590" s="141">
        <f t="shared" si="2088"/>
        <v>0</v>
      </c>
      <c r="AK590" s="141">
        <f t="shared" si="2088"/>
        <v>0</v>
      </c>
      <c r="AL590" s="120">
        <f t="shared" si="1986"/>
        <v>119560</v>
      </c>
      <c r="AM590" s="120">
        <f t="shared" si="1987"/>
        <v>0</v>
      </c>
      <c r="AN590" s="120">
        <f t="shared" si="1988"/>
        <v>0</v>
      </c>
      <c r="AO590" s="141">
        <f>AO591</f>
        <v>0</v>
      </c>
      <c r="AP590" s="141">
        <f t="shared" si="2089"/>
        <v>0</v>
      </c>
      <c r="AQ590" s="141">
        <f t="shared" si="2089"/>
        <v>0</v>
      </c>
      <c r="AR590" s="120">
        <f t="shared" si="1990"/>
        <v>119560</v>
      </c>
      <c r="AS590" s="120">
        <f t="shared" si="2058"/>
        <v>0</v>
      </c>
      <c r="AT590" s="120">
        <f t="shared" si="2059"/>
        <v>0</v>
      </c>
      <c r="AU590" s="141">
        <f>AU591</f>
        <v>0</v>
      </c>
      <c r="AV590" s="141">
        <f t="shared" si="2090"/>
        <v>0</v>
      </c>
      <c r="AW590" s="141">
        <f t="shared" si="2090"/>
        <v>0</v>
      </c>
      <c r="AX590" s="120">
        <f t="shared" si="1994"/>
        <v>119560</v>
      </c>
      <c r="AY590" s="120">
        <f t="shared" si="2060"/>
        <v>0</v>
      </c>
      <c r="AZ590" s="120">
        <f t="shared" si="2061"/>
        <v>0</v>
      </c>
    </row>
    <row r="591" spans="1:52" ht="26.4">
      <c r="A591" s="282"/>
      <c r="B591" s="235" t="s">
        <v>34</v>
      </c>
      <c r="C591" s="216" t="s">
        <v>158</v>
      </c>
      <c r="D591" s="216" t="s">
        <v>21</v>
      </c>
      <c r="E591" s="216" t="s">
        <v>100</v>
      </c>
      <c r="F591" s="216" t="s">
        <v>459</v>
      </c>
      <c r="G591" s="217" t="s">
        <v>33</v>
      </c>
      <c r="H591" s="141"/>
      <c r="I591" s="141"/>
      <c r="J591" s="141"/>
      <c r="K591" s="141"/>
      <c r="L591" s="141"/>
      <c r="M591" s="141"/>
      <c r="N591" s="141"/>
      <c r="O591" s="141"/>
      <c r="P591" s="141"/>
      <c r="Q591" s="141"/>
      <c r="R591" s="141"/>
      <c r="S591" s="141"/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>
        <v>119560</v>
      </c>
      <c r="AD591" s="141"/>
      <c r="AE591" s="141"/>
      <c r="AF591" s="120">
        <f t="shared" si="2085"/>
        <v>119560</v>
      </c>
      <c r="AG591" s="120">
        <f t="shared" si="2086"/>
        <v>0</v>
      </c>
      <c r="AH591" s="120">
        <f t="shared" si="2087"/>
        <v>0</v>
      </c>
      <c r="AI591" s="141"/>
      <c r="AJ591" s="141"/>
      <c r="AK591" s="141"/>
      <c r="AL591" s="120">
        <f t="shared" si="1986"/>
        <v>119560</v>
      </c>
      <c r="AM591" s="120">
        <f t="shared" si="1987"/>
        <v>0</v>
      </c>
      <c r="AN591" s="120">
        <f t="shared" si="1988"/>
        <v>0</v>
      </c>
      <c r="AO591" s="141"/>
      <c r="AP591" s="141"/>
      <c r="AQ591" s="141"/>
      <c r="AR591" s="120">
        <f t="shared" si="1990"/>
        <v>119560</v>
      </c>
      <c r="AS591" s="120">
        <f t="shared" si="2058"/>
        <v>0</v>
      </c>
      <c r="AT591" s="120">
        <f t="shared" si="2059"/>
        <v>0</v>
      </c>
      <c r="AU591" s="141"/>
      <c r="AV591" s="141"/>
      <c r="AW591" s="141"/>
      <c r="AX591" s="120">
        <f t="shared" si="1994"/>
        <v>119560</v>
      </c>
      <c r="AY591" s="120">
        <f t="shared" si="2060"/>
        <v>0</v>
      </c>
      <c r="AZ591" s="120">
        <f t="shared" si="2061"/>
        <v>0</v>
      </c>
    </row>
    <row r="592" spans="1:52">
      <c r="A592" s="105"/>
      <c r="B592" s="71"/>
      <c r="C592" s="118"/>
      <c r="D592" s="118"/>
      <c r="E592" s="118"/>
      <c r="F592" s="118"/>
      <c r="G592" s="142"/>
      <c r="H592" s="141"/>
      <c r="I592" s="141"/>
      <c r="J592" s="141"/>
      <c r="K592" s="141"/>
      <c r="L592" s="141"/>
      <c r="M592" s="141"/>
      <c r="N592" s="141"/>
      <c r="O592" s="141"/>
      <c r="P592" s="141"/>
      <c r="Q592" s="141"/>
      <c r="R592" s="141"/>
      <c r="S592" s="141"/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  <c r="AV592" s="141"/>
      <c r="AW592" s="141"/>
      <c r="AX592" s="141"/>
      <c r="AY592" s="141"/>
      <c r="AZ592" s="141"/>
    </row>
    <row r="593" spans="1:52" ht="41.4">
      <c r="A593" s="163">
        <v>18</v>
      </c>
      <c r="B593" s="130" t="s">
        <v>303</v>
      </c>
      <c r="C593" s="80" t="s">
        <v>256</v>
      </c>
      <c r="D593" s="80" t="s">
        <v>21</v>
      </c>
      <c r="E593" s="80" t="s">
        <v>100</v>
      </c>
      <c r="F593" s="80" t="s">
        <v>101</v>
      </c>
      <c r="G593" s="142"/>
      <c r="H593" s="143">
        <f>H594</f>
        <v>30000</v>
      </c>
      <c r="I593" s="143">
        <f t="shared" ref="I593:M593" si="2091">I594</f>
        <v>30000</v>
      </c>
      <c r="J593" s="143">
        <f t="shared" si="2091"/>
        <v>30000</v>
      </c>
      <c r="K593" s="143">
        <f t="shared" si="2091"/>
        <v>0</v>
      </c>
      <c r="L593" s="143">
        <f t="shared" si="2091"/>
        <v>0</v>
      </c>
      <c r="M593" s="143">
        <f t="shared" si="2091"/>
        <v>0</v>
      </c>
      <c r="N593" s="143">
        <f t="shared" si="1659"/>
        <v>30000</v>
      </c>
      <c r="O593" s="143">
        <f t="shared" si="1660"/>
        <v>30000</v>
      </c>
      <c r="P593" s="143">
        <f t="shared" si="1661"/>
        <v>30000</v>
      </c>
      <c r="Q593" s="143">
        <f t="shared" ref="Q593:S595" si="2092">Q594</f>
        <v>0</v>
      </c>
      <c r="R593" s="143">
        <f t="shared" si="2092"/>
        <v>0</v>
      </c>
      <c r="S593" s="143">
        <f t="shared" si="2092"/>
        <v>0</v>
      </c>
      <c r="T593" s="143">
        <f t="shared" ref="T593:T596" si="2093">N593+Q593</f>
        <v>30000</v>
      </c>
      <c r="U593" s="143">
        <f t="shared" ref="U593:U596" si="2094">O593+R593</f>
        <v>30000</v>
      </c>
      <c r="V593" s="143">
        <f t="shared" ref="V593:V596" si="2095">P593+S593</f>
        <v>30000</v>
      </c>
      <c r="W593" s="143">
        <f t="shared" ref="W593:Y595" si="2096">W594</f>
        <v>0</v>
      </c>
      <c r="X593" s="143">
        <f t="shared" si="2096"/>
        <v>0</v>
      </c>
      <c r="Y593" s="143">
        <f t="shared" si="2096"/>
        <v>0</v>
      </c>
      <c r="Z593" s="143">
        <f t="shared" ref="Z593:Z596" si="2097">T593+W593</f>
        <v>30000</v>
      </c>
      <c r="AA593" s="143">
        <f t="shared" ref="AA593:AA596" si="2098">U593+X593</f>
        <v>30000</v>
      </c>
      <c r="AB593" s="143">
        <f t="shared" ref="AB593:AB596" si="2099">V593+Y593</f>
        <v>30000</v>
      </c>
      <c r="AC593" s="143">
        <f t="shared" ref="AC593:AE595" si="2100">AC594</f>
        <v>0</v>
      </c>
      <c r="AD593" s="143">
        <f t="shared" si="2100"/>
        <v>0</v>
      </c>
      <c r="AE593" s="143">
        <f t="shared" si="2100"/>
        <v>0</v>
      </c>
      <c r="AF593" s="143">
        <f t="shared" ref="AF593:AF596" si="2101">Z593+AC593</f>
        <v>30000</v>
      </c>
      <c r="AG593" s="143">
        <f t="shared" ref="AG593:AG596" si="2102">AA593+AD593</f>
        <v>30000</v>
      </c>
      <c r="AH593" s="143">
        <f t="shared" ref="AH593:AH596" si="2103">AB593+AE593</f>
        <v>30000</v>
      </c>
      <c r="AI593" s="143">
        <f t="shared" ref="AI593:AK595" si="2104">AI594</f>
        <v>12955.4</v>
      </c>
      <c r="AJ593" s="143">
        <f t="shared" si="2104"/>
        <v>0</v>
      </c>
      <c r="AK593" s="143">
        <f t="shared" si="2104"/>
        <v>0</v>
      </c>
      <c r="AL593" s="143">
        <f t="shared" ref="AL593:AL596" si="2105">AF593+AI593</f>
        <v>42955.4</v>
      </c>
      <c r="AM593" s="143">
        <f t="shared" ref="AM593:AM596" si="2106">AG593+AJ593</f>
        <v>30000</v>
      </c>
      <c r="AN593" s="143">
        <f t="shared" ref="AN593:AN596" si="2107">AH593+AK593</f>
        <v>30000</v>
      </c>
      <c r="AO593" s="143">
        <f t="shared" ref="AO593:AQ595" si="2108">AO594</f>
        <v>0</v>
      </c>
      <c r="AP593" s="143">
        <f t="shared" si="2108"/>
        <v>0</v>
      </c>
      <c r="AQ593" s="143">
        <f t="shared" si="2108"/>
        <v>0</v>
      </c>
      <c r="AR593" s="143">
        <f t="shared" ref="AR593:AR596" si="2109">AL593+AO593</f>
        <v>42955.4</v>
      </c>
      <c r="AS593" s="143">
        <f t="shared" ref="AS593:AS596" si="2110">AM593+AP593</f>
        <v>30000</v>
      </c>
      <c r="AT593" s="143">
        <f t="shared" ref="AT593:AT596" si="2111">AN593+AQ593</f>
        <v>30000</v>
      </c>
      <c r="AU593" s="143">
        <f t="shared" ref="AU593:AW595" si="2112">AU594</f>
        <v>0</v>
      </c>
      <c r="AV593" s="143">
        <f t="shared" si="2112"/>
        <v>0</v>
      </c>
      <c r="AW593" s="143">
        <f t="shared" si="2112"/>
        <v>0</v>
      </c>
      <c r="AX593" s="143">
        <f t="shared" ref="AX593:AX596" si="2113">AR593+AU593</f>
        <v>42955.4</v>
      </c>
      <c r="AY593" s="143">
        <f t="shared" ref="AY593:AY596" si="2114">AS593+AV593</f>
        <v>30000</v>
      </c>
      <c r="AZ593" s="143">
        <f t="shared" ref="AZ593:AZ596" si="2115">AT593+AW593</f>
        <v>30000</v>
      </c>
    </row>
    <row r="594" spans="1:52" ht="18.75" customHeight="1">
      <c r="A594" s="281"/>
      <c r="B594" s="71" t="s">
        <v>257</v>
      </c>
      <c r="C594" s="35" t="s">
        <v>256</v>
      </c>
      <c r="D594" s="35" t="s">
        <v>21</v>
      </c>
      <c r="E594" s="35" t="s">
        <v>100</v>
      </c>
      <c r="F594" s="35" t="s">
        <v>258</v>
      </c>
      <c r="G594" s="36"/>
      <c r="H594" s="141">
        <f>H595</f>
        <v>30000</v>
      </c>
      <c r="I594" s="141">
        <f t="shared" ref="I594:M594" si="2116">I595</f>
        <v>30000</v>
      </c>
      <c r="J594" s="141">
        <f t="shared" si="2116"/>
        <v>30000</v>
      </c>
      <c r="K594" s="141">
        <f t="shared" si="2116"/>
        <v>0</v>
      </c>
      <c r="L594" s="141">
        <f t="shared" si="2116"/>
        <v>0</v>
      </c>
      <c r="M594" s="141">
        <f t="shared" si="2116"/>
        <v>0</v>
      </c>
      <c r="N594" s="141">
        <f t="shared" ref="N594:N715" si="2117">H594+K594</f>
        <v>30000</v>
      </c>
      <c r="O594" s="141">
        <f t="shared" ref="O594:O715" si="2118">I594+L594</f>
        <v>30000</v>
      </c>
      <c r="P594" s="141">
        <f t="shared" ref="P594:P715" si="2119">J594+M594</f>
        <v>30000</v>
      </c>
      <c r="Q594" s="141">
        <f t="shared" si="2092"/>
        <v>0</v>
      </c>
      <c r="R594" s="141">
        <f t="shared" si="2092"/>
        <v>0</v>
      </c>
      <c r="S594" s="141">
        <f t="shared" si="2092"/>
        <v>0</v>
      </c>
      <c r="T594" s="141">
        <f t="shared" si="2093"/>
        <v>30000</v>
      </c>
      <c r="U594" s="141">
        <f t="shared" si="2094"/>
        <v>30000</v>
      </c>
      <c r="V594" s="141">
        <f t="shared" si="2095"/>
        <v>30000</v>
      </c>
      <c r="W594" s="141">
        <f t="shared" si="2096"/>
        <v>0</v>
      </c>
      <c r="X594" s="141">
        <f t="shared" si="2096"/>
        <v>0</v>
      </c>
      <c r="Y594" s="141">
        <f t="shared" si="2096"/>
        <v>0</v>
      </c>
      <c r="Z594" s="141">
        <f t="shared" si="2097"/>
        <v>30000</v>
      </c>
      <c r="AA594" s="141">
        <f t="shared" si="2098"/>
        <v>30000</v>
      </c>
      <c r="AB594" s="141">
        <f t="shared" si="2099"/>
        <v>30000</v>
      </c>
      <c r="AC594" s="141">
        <f t="shared" si="2100"/>
        <v>0</v>
      </c>
      <c r="AD594" s="141">
        <f t="shared" si="2100"/>
        <v>0</v>
      </c>
      <c r="AE594" s="141">
        <f t="shared" si="2100"/>
        <v>0</v>
      </c>
      <c r="AF594" s="141">
        <f t="shared" si="2101"/>
        <v>30000</v>
      </c>
      <c r="AG594" s="141">
        <f t="shared" si="2102"/>
        <v>30000</v>
      </c>
      <c r="AH594" s="141">
        <f t="shared" si="2103"/>
        <v>30000</v>
      </c>
      <c r="AI594" s="141">
        <f t="shared" si="2104"/>
        <v>12955.4</v>
      </c>
      <c r="AJ594" s="141">
        <f t="shared" si="2104"/>
        <v>0</v>
      </c>
      <c r="AK594" s="141">
        <f t="shared" si="2104"/>
        <v>0</v>
      </c>
      <c r="AL594" s="141">
        <f t="shared" si="2105"/>
        <v>42955.4</v>
      </c>
      <c r="AM594" s="141">
        <f t="shared" si="2106"/>
        <v>30000</v>
      </c>
      <c r="AN594" s="141">
        <f t="shared" si="2107"/>
        <v>30000</v>
      </c>
      <c r="AO594" s="141">
        <f t="shared" si="2108"/>
        <v>0</v>
      </c>
      <c r="AP594" s="141">
        <f t="shared" si="2108"/>
        <v>0</v>
      </c>
      <c r="AQ594" s="141">
        <f t="shared" si="2108"/>
        <v>0</v>
      </c>
      <c r="AR594" s="141">
        <f t="shared" si="2109"/>
        <v>42955.4</v>
      </c>
      <c r="AS594" s="141">
        <f t="shared" si="2110"/>
        <v>30000</v>
      </c>
      <c r="AT594" s="141">
        <f t="shared" si="2111"/>
        <v>30000</v>
      </c>
      <c r="AU594" s="141">
        <f t="shared" si="2112"/>
        <v>0</v>
      </c>
      <c r="AV594" s="141">
        <f t="shared" si="2112"/>
        <v>0</v>
      </c>
      <c r="AW594" s="141">
        <f t="shared" si="2112"/>
        <v>0</v>
      </c>
      <c r="AX594" s="141">
        <f t="shared" si="2113"/>
        <v>42955.4</v>
      </c>
      <c r="AY594" s="141">
        <f t="shared" si="2114"/>
        <v>30000</v>
      </c>
      <c r="AZ594" s="141">
        <f t="shared" si="2115"/>
        <v>30000</v>
      </c>
    </row>
    <row r="595" spans="1:52" ht="26.4">
      <c r="A595" s="261"/>
      <c r="B595" s="123" t="s">
        <v>186</v>
      </c>
      <c r="C595" s="35" t="s">
        <v>256</v>
      </c>
      <c r="D595" s="35" t="s">
        <v>21</v>
      </c>
      <c r="E595" s="35" t="s">
        <v>100</v>
      </c>
      <c r="F595" s="35" t="s">
        <v>258</v>
      </c>
      <c r="G595" s="36" t="s">
        <v>32</v>
      </c>
      <c r="H595" s="141">
        <f>H596</f>
        <v>30000</v>
      </c>
      <c r="I595" s="141">
        <f t="shared" ref="I595:M595" si="2120">I596</f>
        <v>30000</v>
      </c>
      <c r="J595" s="141">
        <f t="shared" si="2120"/>
        <v>30000</v>
      </c>
      <c r="K595" s="141">
        <f t="shared" si="2120"/>
        <v>0</v>
      </c>
      <c r="L595" s="141">
        <f t="shared" si="2120"/>
        <v>0</v>
      </c>
      <c r="M595" s="141">
        <f t="shared" si="2120"/>
        <v>0</v>
      </c>
      <c r="N595" s="141">
        <f t="shared" si="2117"/>
        <v>30000</v>
      </c>
      <c r="O595" s="141">
        <f t="shared" si="2118"/>
        <v>30000</v>
      </c>
      <c r="P595" s="141">
        <f t="shared" si="2119"/>
        <v>30000</v>
      </c>
      <c r="Q595" s="141">
        <f t="shared" si="2092"/>
        <v>0</v>
      </c>
      <c r="R595" s="141">
        <f t="shared" si="2092"/>
        <v>0</v>
      </c>
      <c r="S595" s="141">
        <f t="shared" si="2092"/>
        <v>0</v>
      </c>
      <c r="T595" s="141">
        <f t="shared" si="2093"/>
        <v>30000</v>
      </c>
      <c r="U595" s="141">
        <f t="shared" si="2094"/>
        <v>30000</v>
      </c>
      <c r="V595" s="141">
        <f t="shared" si="2095"/>
        <v>30000</v>
      </c>
      <c r="W595" s="141">
        <f t="shared" si="2096"/>
        <v>0</v>
      </c>
      <c r="X595" s="141">
        <f t="shared" si="2096"/>
        <v>0</v>
      </c>
      <c r="Y595" s="141">
        <f t="shared" si="2096"/>
        <v>0</v>
      </c>
      <c r="Z595" s="141">
        <f t="shared" si="2097"/>
        <v>30000</v>
      </c>
      <c r="AA595" s="141">
        <f t="shared" si="2098"/>
        <v>30000</v>
      </c>
      <c r="AB595" s="141">
        <f t="shared" si="2099"/>
        <v>30000</v>
      </c>
      <c r="AC595" s="141">
        <f t="shared" si="2100"/>
        <v>0</v>
      </c>
      <c r="AD595" s="141">
        <f t="shared" si="2100"/>
        <v>0</v>
      </c>
      <c r="AE595" s="141">
        <f t="shared" si="2100"/>
        <v>0</v>
      </c>
      <c r="AF595" s="141">
        <f t="shared" si="2101"/>
        <v>30000</v>
      </c>
      <c r="AG595" s="141">
        <f t="shared" si="2102"/>
        <v>30000</v>
      </c>
      <c r="AH595" s="141">
        <f t="shared" si="2103"/>
        <v>30000</v>
      </c>
      <c r="AI595" s="141">
        <f t="shared" si="2104"/>
        <v>12955.4</v>
      </c>
      <c r="AJ595" s="141">
        <f t="shared" si="2104"/>
        <v>0</v>
      </c>
      <c r="AK595" s="141">
        <f t="shared" si="2104"/>
        <v>0</v>
      </c>
      <c r="AL595" s="141">
        <f t="shared" si="2105"/>
        <v>42955.4</v>
      </c>
      <c r="AM595" s="141">
        <f t="shared" si="2106"/>
        <v>30000</v>
      </c>
      <c r="AN595" s="141">
        <f t="shared" si="2107"/>
        <v>30000</v>
      </c>
      <c r="AO595" s="141">
        <f t="shared" si="2108"/>
        <v>0</v>
      </c>
      <c r="AP595" s="141">
        <f t="shared" si="2108"/>
        <v>0</v>
      </c>
      <c r="AQ595" s="141">
        <f t="shared" si="2108"/>
        <v>0</v>
      </c>
      <c r="AR595" s="141">
        <f t="shared" si="2109"/>
        <v>42955.4</v>
      </c>
      <c r="AS595" s="141">
        <f t="shared" si="2110"/>
        <v>30000</v>
      </c>
      <c r="AT595" s="141">
        <f t="shared" si="2111"/>
        <v>30000</v>
      </c>
      <c r="AU595" s="141">
        <f t="shared" si="2112"/>
        <v>0</v>
      </c>
      <c r="AV595" s="141">
        <f t="shared" si="2112"/>
        <v>0</v>
      </c>
      <c r="AW595" s="141">
        <f t="shared" si="2112"/>
        <v>0</v>
      </c>
      <c r="AX595" s="141">
        <f t="shared" si="2113"/>
        <v>42955.4</v>
      </c>
      <c r="AY595" s="141">
        <f t="shared" si="2114"/>
        <v>30000</v>
      </c>
      <c r="AZ595" s="141">
        <f t="shared" si="2115"/>
        <v>30000</v>
      </c>
    </row>
    <row r="596" spans="1:52" ht="26.4">
      <c r="A596" s="282"/>
      <c r="B596" s="71" t="s">
        <v>34</v>
      </c>
      <c r="C596" s="35" t="s">
        <v>256</v>
      </c>
      <c r="D596" s="35" t="s">
        <v>21</v>
      </c>
      <c r="E596" s="35" t="s">
        <v>100</v>
      </c>
      <c r="F596" s="35" t="s">
        <v>258</v>
      </c>
      <c r="G596" s="36" t="s">
        <v>33</v>
      </c>
      <c r="H596" s="60">
        <v>30000</v>
      </c>
      <c r="I596" s="60">
        <v>30000</v>
      </c>
      <c r="J596" s="61">
        <v>30000</v>
      </c>
      <c r="K596" s="61"/>
      <c r="L596" s="61"/>
      <c r="M596" s="61"/>
      <c r="N596" s="61">
        <f t="shared" si="2117"/>
        <v>30000</v>
      </c>
      <c r="O596" s="61">
        <f t="shared" si="2118"/>
        <v>30000</v>
      </c>
      <c r="P596" s="61">
        <f t="shared" si="2119"/>
        <v>30000</v>
      </c>
      <c r="Q596" s="61"/>
      <c r="R596" s="61"/>
      <c r="S596" s="61"/>
      <c r="T596" s="61">
        <f t="shared" si="2093"/>
        <v>30000</v>
      </c>
      <c r="U596" s="61">
        <f t="shared" si="2094"/>
        <v>30000</v>
      </c>
      <c r="V596" s="61">
        <f t="shared" si="2095"/>
        <v>30000</v>
      </c>
      <c r="W596" s="61"/>
      <c r="X596" s="61"/>
      <c r="Y596" s="61"/>
      <c r="Z596" s="61">
        <f t="shared" si="2097"/>
        <v>30000</v>
      </c>
      <c r="AA596" s="61">
        <f t="shared" si="2098"/>
        <v>30000</v>
      </c>
      <c r="AB596" s="61">
        <f t="shared" si="2099"/>
        <v>30000</v>
      </c>
      <c r="AC596" s="61"/>
      <c r="AD596" s="61"/>
      <c r="AE596" s="61"/>
      <c r="AF596" s="61">
        <f t="shared" si="2101"/>
        <v>30000</v>
      </c>
      <c r="AG596" s="61">
        <f t="shared" si="2102"/>
        <v>30000</v>
      </c>
      <c r="AH596" s="61">
        <f t="shared" si="2103"/>
        <v>30000</v>
      </c>
      <c r="AI596" s="61">
        <v>12955.4</v>
      </c>
      <c r="AJ596" s="61"/>
      <c r="AK596" s="61"/>
      <c r="AL596" s="61">
        <f t="shared" si="2105"/>
        <v>42955.4</v>
      </c>
      <c r="AM596" s="61">
        <f t="shared" si="2106"/>
        <v>30000</v>
      </c>
      <c r="AN596" s="61">
        <f t="shared" si="2107"/>
        <v>30000</v>
      </c>
      <c r="AO596" s="61"/>
      <c r="AP596" s="61"/>
      <c r="AQ596" s="61"/>
      <c r="AR596" s="61">
        <f t="shared" si="2109"/>
        <v>42955.4</v>
      </c>
      <c r="AS596" s="61">
        <f t="shared" si="2110"/>
        <v>30000</v>
      </c>
      <c r="AT596" s="61">
        <f t="shared" si="2111"/>
        <v>30000</v>
      </c>
      <c r="AU596" s="61"/>
      <c r="AV596" s="61"/>
      <c r="AW596" s="61"/>
      <c r="AX596" s="61">
        <f t="shared" si="2113"/>
        <v>42955.4</v>
      </c>
      <c r="AY596" s="61">
        <f t="shared" si="2114"/>
        <v>30000</v>
      </c>
      <c r="AZ596" s="61">
        <f t="shared" si="2115"/>
        <v>30000</v>
      </c>
    </row>
    <row r="597" spans="1:52">
      <c r="A597" s="105"/>
      <c r="B597" s="93"/>
      <c r="C597" s="69"/>
      <c r="D597" s="69"/>
      <c r="E597" s="69"/>
      <c r="F597" s="94"/>
      <c r="G597" s="9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65"/>
      <c r="S597" s="65"/>
      <c r="T597" s="65"/>
      <c r="U597" s="65"/>
      <c r="V597" s="65"/>
      <c r="W597" s="65"/>
      <c r="X597" s="65"/>
      <c r="Y597" s="65"/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65"/>
      <c r="AS597" s="65"/>
      <c r="AT597" s="65"/>
      <c r="AU597" s="65"/>
      <c r="AV597" s="65"/>
      <c r="AW597" s="65"/>
      <c r="AX597" s="65"/>
      <c r="AY597" s="65"/>
      <c r="AZ597" s="65"/>
    </row>
    <row r="598" spans="1:52" ht="27.6">
      <c r="A598" s="78">
        <v>19</v>
      </c>
      <c r="B598" s="159" t="s">
        <v>304</v>
      </c>
      <c r="C598" s="90" t="s">
        <v>142</v>
      </c>
      <c r="D598" s="90" t="s">
        <v>21</v>
      </c>
      <c r="E598" s="90" t="s">
        <v>100</v>
      </c>
      <c r="F598" s="90" t="s">
        <v>101</v>
      </c>
      <c r="G598" s="91"/>
      <c r="H598" s="92">
        <f>H599</f>
        <v>172500</v>
      </c>
      <c r="I598" s="92">
        <f t="shared" ref="I598:M598" si="2121">I599</f>
        <v>172500</v>
      </c>
      <c r="J598" s="92">
        <f t="shared" si="2121"/>
        <v>172500</v>
      </c>
      <c r="K598" s="92">
        <f t="shared" si="2121"/>
        <v>0</v>
      </c>
      <c r="L598" s="92">
        <f t="shared" si="2121"/>
        <v>0</v>
      </c>
      <c r="M598" s="92">
        <f t="shared" si="2121"/>
        <v>0</v>
      </c>
      <c r="N598" s="92">
        <f t="shared" si="2117"/>
        <v>172500</v>
      </c>
      <c r="O598" s="92">
        <f t="shared" si="2118"/>
        <v>172500</v>
      </c>
      <c r="P598" s="92">
        <f t="shared" si="2119"/>
        <v>172500</v>
      </c>
      <c r="Q598" s="92">
        <f t="shared" ref="Q598:S600" si="2122">Q599</f>
        <v>0</v>
      </c>
      <c r="R598" s="92">
        <f t="shared" si="2122"/>
        <v>0</v>
      </c>
      <c r="S598" s="92">
        <f t="shared" si="2122"/>
        <v>0</v>
      </c>
      <c r="T598" s="92">
        <f t="shared" ref="T598:T601" si="2123">N598+Q598</f>
        <v>172500</v>
      </c>
      <c r="U598" s="92">
        <f t="shared" ref="U598:U601" si="2124">O598+R598</f>
        <v>172500</v>
      </c>
      <c r="V598" s="92">
        <f t="shared" ref="V598:V601" si="2125">P598+S598</f>
        <v>172500</v>
      </c>
      <c r="W598" s="92">
        <f t="shared" ref="W598:Y600" si="2126">W599</f>
        <v>0</v>
      </c>
      <c r="X598" s="92">
        <f t="shared" si="2126"/>
        <v>0</v>
      </c>
      <c r="Y598" s="92">
        <f t="shared" si="2126"/>
        <v>0</v>
      </c>
      <c r="Z598" s="92">
        <f t="shared" ref="Z598:Z601" si="2127">T598+W598</f>
        <v>172500</v>
      </c>
      <c r="AA598" s="92">
        <f t="shared" ref="AA598:AA601" si="2128">U598+X598</f>
        <v>172500</v>
      </c>
      <c r="AB598" s="92">
        <f t="shared" ref="AB598:AB601" si="2129">V598+Y598</f>
        <v>172500</v>
      </c>
      <c r="AC598" s="92">
        <f t="shared" ref="AC598:AE600" si="2130">AC599</f>
        <v>0</v>
      </c>
      <c r="AD598" s="92">
        <f t="shared" si="2130"/>
        <v>0</v>
      </c>
      <c r="AE598" s="92">
        <f t="shared" si="2130"/>
        <v>0</v>
      </c>
      <c r="AF598" s="92">
        <f t="shared" ref="AF598:AF601" si="2131">Z598+AC598</f>
        <v>172500</v>
      </c>
      <c r="AG598" s="92">
        <f t="shared" ref="AG598:AG601" si="2132">AA598+AD598</f>
        <v>172500</v>
      </c>
      <c r="AH598" s="92">
        <f t="shared" ref="AH598:AH601" si="2133">AB598+AE598</f>
        <v>172500</v>
      </c>
      <c r="AI598" s="92">
        <f t="shared" ref="AI598:AK600" si="2134">AI599</f>
        <v>0</v>
      </c>
      <c r="AJ598" s="92">
        <f t="shared" si="2134"/>
        <v>0</v>
      </c>
      <c r="AK598" s="92">
        <f t="shared" si="2134"/>
        <v>0</v>
      </c>
      <c r="AL598" s="92">
        <f t="shared" ref="AL598:AL601" si="2135">AF598+AI598</f>
        <v>172500</v>
      </c>
      <c r="AM598" s="92">
        <f t="shared" ref="AM598:AM601" si="2136">AG598+AJ598</f>
        <v>172500</v>
      </c>
      <c r="AN598" s="92">
        <f t="shared" ref="AN598:AN601" si="2137">AH598+AK598</f>
        <v>172500</v>
      </c>
      <c r="AO598" s="92">
        <f t="shared" ref="AO598:AQ600" si="2138">AO599</f>
        <v>0</v>
      </c>
      <c r="AP598" s="92">
        <f t="shared" si="2138"/>
        <v>0</v>
      </c>
      <c r="AQ598" s="92">
        <f t="shared" si="2138"/>
        <v>0</v>
      </c>
      <c r="AR598" s="92">
        <f t="shared" ref="AR598:AR601" si="2139">AL598+AO598</f>
        <v>172500</v>
      </c>
      <c r="AS598" s="92">
        <f t="shared" ref="AS598:AS601" si="2140">AM598+AP598</f>
        <v>172500</v>
      </c>
      <c r="AT598" s="92">
        <f t="shared" ref="AT598:AT601" si="2141">AN598+AQ598</f>
        <v>172500</v>
      </c>
      <c r="AU598" s="92">
        <f t="shared" ref="AU598:AW600" si="2142">AU599</f>
        <v>0</v>
      </c>
      <c r="AV598" s="92">
        <f t="shared" si="2142"/>
        <v>0</v>
      </c>
      <c r="AW598" s="92">
        <f t="shared" si="2142"/>
        <v>0</v>
      </c>
      <c r="AX598" s="92">
        <f t="shared" ref="AX598:AX601" si="2143">AR598+AU598</f>
        <v>172500</v>
      </c>
      <c r="AY598" s="92">
        <f t="shared" ref="AY598:AY601" si="2144">AS598+AV598</f>
        <v>172500</v>
      </c>
      <c r="AZ598" s="92">
        <f t="shared" ref="AZ598:AZ601" si="2145">AT598+AW598</f>
        <v>172500</v>
      </c>
    </row>
    <row r="599" spans="1:52">
      <c r="A599" s="298"/>
      <c r="B599" s="167" t="s">
        <v>144</v>
      </c>
      <c r="C599" s="32" t="s">
        <v>142</v>
      </c>
      <c r="D599" s="32" t="s">
        <v>21</v>
      </c>
      <c r="E599" s="32" t="s">
        <v>100</v>
      </c>
      <c r="F599" s="32" t="s">
        <v>143</v>
      </c>
      <c r="G599" s="33"/>
      <c r="H599" s="65">
        <f t="shared" ref="H599:M600" si="2146">H600</f>
        <v>172500</v>
      </c>
      <c r="I599" s="65">
        <f t="shared" si="2146"/>
        <v>172500</v>
      </c>
      <c r="J599" s="65">
        <f t="shared" si="2146"/>
        <v>172500</v>
      </c>
      <c r="K599" s="65">
        <f t="shared" si="2146"/>
        <v>0</v>
      </c>
      <c r="L599" s="65">
        <f t="shared" si="2146"/>
        <v>0</v>
      </c>
      <c r="M599" s="65">
        <f t="shared" si="2146"/>
        <v>0</v>
      </c>
      <c r="N599" s="65">
        <f t="shared" si="2117"/>
        <v>172500</v>
      </c>
      <c r="O599" s="65">
        <f t="shared" si="2118"/>
        <v>172500</v>
      </c>
      <c r="P599" s="65">
        <f t="shared" si="2119"/>
        <v>172500</v>
      </c>
      <c r="Q599" s="65">
        <f t="shared" si="2122"/>
        <v>0</v>
      </c>
      <c r="R599" s="65">
        <f t="shared" si="2122"/>
        <v>0</v>
      </c>
      <c r="S599" s="65">
        <f t="shared" si="2122"/>
        <v>0</v>
      </c>
      <c r="T599" s="65">
        <f t="shared" si="2123"/>
        <v>172500</v>
      </c>
      <c r="U599" s="65">
        <f t="shared" si="2124"/>
        <v>172500</v>
      </c>
      <c r="V599" s="65">
        <f t="shared" si="2125"/>
        <v>172500</v>
      </c>
      <c r="W599" s="65">
        <f t="shared" si="2126"/>
        <v>0</v>
      </c>
      <c r="X599" s="65">
        <f t="shared" si="2126"/>
        <v>0</v>
      </c>
      <c r="Y599" s="65">
        <f t="shared" si="2126"/>
        <v>0</v>
      </c>
      <c r="Z599" s="65">
        <f t="shared" si="2127"/>
        <v>172500</v>
      </c>
      <c r="AA599" s="65">
        <f t="shared" si="2128"/>
        <v>172500</v>
      </c>
      <c r="AB599" s="65">
        <f t="shared" si="2129"/>
        <v>172500</v>
      </c>
      <c r="AC599" s="65">
        <f t="shared" si="2130"/>
        <v>0</v>
      </c>
      <c r="AD599" s="65">
        <f t="shared" si="2130"/>
        <v>0</v>
      </c>
      <c r="AE599" s="65">
        <f t="shared" si="2130"/>
        <v>0</v>
      </c>
      <c r="AF599" s="65">
        <f t="shared" si="2131"/>
        <v>172500</v>
      </c>
      <c r="AG599" s="65">
        <f t="shared" si="2132"/>
        <v>172500</v>
      </c>
      <c r="AH599" s="65">
        <f t="shared" si="2133"/>
        <v>172500</v>
      </c>
      <c r="AI599" s="65">
        <f t="shared" si="2134"/>
        <v>0</v>
      </c>
      <c r="AJ599" s="65">
        <f t="shared" si="2134"/>
        <v>0</v>
      </c>
      <c r="AK599" s="65">
        <f t="shared" si="2134"/>
        <v>0</v>
      </c>
      <c r="AL599" s="65">
        <f t="shared" si="2135"/>
        <v>172500</v>
      </c>
      <c r="AM599" s="65">
        <f t="shared" si="2136"/>
        <v>172500</v>
      </c>
      <c r="AN599" s="65">
        <f t="shared" si="2137"/>
        <v>172500</v>
      </c>
      <c r="AO599" s="65">
        <f t="shared" si="2138"/>
        <v>0</v>
      </c>
      <c r="AP599" s="65">
        <f t="shared" si="2138"/>
        <v>0</v>
      </c>
      <c r="AQ599" s="65">
        <f t="shared" si="2138"/>
        <v>0</v>
      </c>
      <c r="AR599" s="65">
        <f t="shared" si="2139"/>
        <v>172500</v>
      </c>
      <c r="AS599" s="65">
        <f t="shared" si="2140"/>
        <v>172500</v>
      </c>
      <c r="AT599" s="65">
        <f t="shared" si="2141"/>
        <v>172500</v>
      </c>
      <c r="AU599" s="65">
        <f t="shared" si="2142"/>
        <v>0</v>
      </c>
      <c r="AV599" s="65">
        <f t="shared" si="2142"/>
        <v>0</v>
      </c>
      <c r="AW599" s="65">
        <f t="shared" si="2142"/>
        <v>0</v>
      </c>
      <c r="AX599" s="65">
        <f t="shared" si="2143"/>
        <v>172500</v>
      </c>
      <c r="AY599" s="65">
        <f t="shared" si="2144"/>
        <v>172500</v>
      </c>
      <c r="AZ599" s="65">
        <f t="shared" si="2145"/>
        <v>172500</v>
      </c>
    </row>
    <row r="600" spans="1:52" ht="15.75" customHeight="1">
      <c r="A600" s="261"/>
      <c r="B600" s="26" t="s">
        <v>35</v>
      </c>
      <c r="C600" s="32" t="s">
        <v>142</v>
      </c>
      <c r="D600" s="32" t="s">
        <v>21</v>
      </c>
      <c r="E600" s="32" t="s">
        <v>100</v>
      </c>
      <c r="F600" s="32" t="s">
        <v>143</v>
      </c>
      <c r="G600" s="33" t="s">
        <v>36</v>
      </c>
      <c r="H600" s="65">
        <f t="shared" si="2146"/>
        <v>172500</v>
      </c>
      <c r="I600" s="65">
        <f t="shared" si="2146"/>
        <v>172500</v>
      </c>
      <c r="J600" s="65">
        <f t="shared" si="2146"/>
        <v>172500</v>
      </c>
      <c r="K600" s="65">
        <f t="shared" si="2146"/>
        <v>0</v>
      </c>
      <c r="L600" s="65">
        <f t="shared" si="2146"/>
        <v>0</v>
      </c>
      <c r="M600" s="65">
        <f t="shared" si="2146"/>
        <v>0</v>
      </c>
      <c r="N600" s="65">
        <f t="shared" si="2117"/>
        <v>172500</v>
      </c>
      <c r="O600" s="65">
        <f t="shared" si="2118"/>
        <v>172500</v>
      </c>
      <c r="P600" s="65">
        <f t="shared" si="2119"/>
        <v>172500</v>
      </c>
      <c r="Q600" s="65">
        <f t="shared" si="2122"/>
        <v>0</v>
      </c>
      <c r="R600" s="65">
        <f t="shared" si="2122"/>
        <v>0</v>
      </c>
      <c r="S600" s="65">
        <f t="shared" si="2122"/>
        <v>0</v>
      </c>
      <c r="T600" s="65">
        <f t="shared" si="2123"/>
        <v>172500</v>
      </c>
      <c r="U600" s="65">
        <f t="shared" si="2124"/>
        <v>172500</v>
      </c>
      <c r="V600" s="65">
        <f t="shared" si="2125"/>
        <v>172500</v>
      </c>
      <c r="W600" s="65">
        <f t="shared" si="2126"/>
        <v>0</v>
      </c>
      <c r="X600" s="65">
        <f t="shared" si="2126"/>
        <v>0</v>
      </c>
      <c r="Y600" s="65">
        <f t="shared" si="2126"/>
        <v>0</v>
      </c>
      <c r="Z600" s="65">
        <f t="shared" si="2127"/>
        <v>172500</v>
      </c>
      <c r="AA600" s="65">
        <f t="shared" si="2128"/>
        <v>172500</v>
      </c>
      <c r="AB600" s="65">
        <f t="shared" si="2129"/>
        <v>172500</v>
      </c>
      <c r="AC600" s="65">
        <f t="shared" si="2130"/>
        <v>0</v>
      </c>
      <c r="AD600" s="65">
        <f t="shared" si="2130"/>
        <v>0</v>
      </c>
      <c r="AE600" s="65">
        <f t="shared" si="2130"/>
        <v>0</v>
      </c>
      <c r="AF600" s="65">
        <f t="shared" si="2131"/>
        <v>172500</v>
      </c>
      <c r="AG600" s="65">
        <f t="shared" si="2132"/>
        <v>172500</v>
      </c>
      <c r="AH600" s="65">
        <f t="shared" si="2133"/>
        <v>172500</v>
      </c>
      <c r="AI600" s="65">
        <f t="shared" si="2134"/>
        <v>0</v>
      </c>
      <c r="AJ600" s="65">
        <f t="shared" si="2134"/>
        <v>0</v>
      </c>
      <c r="AK600" s="65">
        <f t="shared" si="2134"/>
        <v>0</v>
      </c>
      <c r="AL600" s="65">
        <f t="shared" si="2135"/>
        <v>172500</v>
      </c>
      <c r="AM600" s="65">
        <f t="shared" si="2136"/>
        <v>172500</v>
      </c>
      <c r="AN600" s="65">
        <f t="shared" si="2137"/>
        <v>172500</v>
      </c>
      <c r="AO600" s="65">
        <f t="shared" si="2138"/>
        <v>0</v>
      </c>
      <c r="AP600" s="65">
        <f t="shared" si="2138"/>
        <v>0</v>
      </c>
      <c r="AQ600" s="65">
        <f t="shared" si="2138"/>
        <v>0</v>
      </c>
      <c r="AR600" s="65">
        <f t="shared" si="2139"/>
        <v>172500</v>
      </c>
      <c r="AS600" s="65">
        <f t="shared" si="2140"/>
        <v>172500</v>
      </c>
      <c r="AT600" s="65">
        <f t="shared" si="2141"/>
        <v>172500</v>
      </c>
      <c r="AU600" s="65">
        <f t="shared" si="2142"/>
        <v>0</v>
      </c>
      <c r="AV600" s="65">
        <f t="shared" si="2142"/>
        <v>0</v>
      </c>
      <c r="AW600" s="65">
        <f t="shared" si="2142"/>
        <v>0</v>
      </c>
      <c r="AX600" s="65">
        <f t="shared" si="2143"/>
        <v>172500</v>
      </c>
      <c r="AY600" s="65">
        <f t="shared" si="2144"/>
        <v>172500</v>
      </c>
      <c r="AZ600" s="65">
        <f t="shared" si="2145"/>
        <v>172500</v>
      </c>
    </row>
    <row r="601" spans="1:52" ht="15.75" customHeight="1">
      <c r="A601" s="282"/>
      <c r="B601" s="30" t="s">
        <v>38</v>
      </c>
      <c r="C601" s="32" t="s">
        <v>142</v>
      </c>
      <c r="D601" s="32" t="s">
        <v>21</v>
      </c>
      <c r="E601" s="32" t="s">
        <v>100</v>
      </c>
      <c r="F601" s="32" t="s">
        <v>143</v>
      </c>
      <c r="G601" s="33" t="s">
        <v>37</v>
      </c>
      <c r="H601" s="60">
        <v>172500</v>
      </c>
      <c r="I601" s="60">
        <v>172500</v>
      </c>
      <c r="J601" s="60">
        <v>172500</v>
      </c>
      <c r="K601" s="60"/>
      <c r="L601" s="60"/>
      <c r="M601" s="60"/>
      <c r="N601" s="60">
        <f t="shared" si="2117"/>
        <v>172500</v>
      </c>
      <c r="O601" s="60">
        <f t="shared" si="2118"/>
        <v>172500</v>
      </c>
      <c r="P601" s="60">
        <f t="shared" si="2119"/>
        <v>172500</v>
      </c>
      <c r="Q601" s="60"/>
      <c r="R601" s="60"/>
      <c r="S601" s="60"/>
      <c r="T601" s="60">
        <f t="shared" si="2123"/>
        <v>172500</v>
      </c>
      <c r="U601" s="60">
        <f t="shared" si="2124"/>
        <v>172500</v>
      </c>
      <c r="V601" s="60">
        <f t="shared" si="2125"/>
        <v>172500</v>
      </c>
      <c r="W601" s="60"/>
      <c r="X601" s="60"/>
      <c r="Y601" s="60"/>
      <c r="Z601" s="60">
        <f t="shared" si="2127"/>
        <v>172500</v>
      </c>
      <c r="AA601" s="60">
        <f t="shared" si="2128"/>
        <v>172500</v>
      </c>
      <c r="AB601" s="60">
        <f t="shared" si="2129"/>
        <v>172500</v>
      </c>
      <c r="AC601" s="60"/>
      <c r="AD601" s="60"/>
      <c r="AE601" s="60"/>
      <c r="AF601" s="60">
        <f t="shared" si="2131"/>
        <v>172500</v>
      </c>
      <c r="AG601" s="60">
        <f t="shared" si="2132"/>
        <v>172500</v>
      </c>
      <c r="AH601" s="60">
        <f t="shared" si="2133"/>
        <v>172500</v>
      </c>
      <c r="AI601" s="60"/>
      <c r="AJ601" s="60"/>
      <c r="AK601" s="60"/>
      <c r="AL601" s="60">
        <f t="shared" si="2135"/>
        <v>172500</v>
      </c>
      <c r="AM601" s="60">
        <f t="shared" si="2136"/>
        <v>172500</v>
      </c>
      <c r="AN601" s="60">
        <f t="shared" si="2137"/>
        <v>172500</v>
      </c>
      <c r="AO601" s="60"/>
      <c r="AP601" s="60"/>
      <c r="AQ601" s="60"/>
      <c r="AR601" s="60">
        <f t="shared" si="2139"/>
        <v>172500</v>
      </c>
      <c r="AS601" s="60">
        <f t="shared" si="2140"/>
        <v>172500</v>
      </c>
      <c r="AT601" s="60">
        <f t="shared" si="2141"/>
        <v>172500</v>
      </c>
      <c r="AU601" s="60"/>
      <c r="AV601" s="60"/>
      <c r="AW601" s="60"/>
      <c r="AX601" s="60">
        <f t="shared" si="2143"/>
        <v>172500</v>
      </c>
      <c r="AY601" s="60">
        <f t="shared" si="2144"/>
        <v>172500</v>
      </c>
      <c r="AZ601" s="60">
        <f t="shared" si="2145"/>
        <v>172500</v>
      </c>
    </row>
    <row r="602" spans="1:52">
      <c r="A602" s="105"/>
      <c r="B602" s="88"/>
      <c r="C602" s="32"/>
      <c r="D602" s="32"/>
      <c r="E602" s="32"/>
      <c r="F602" s="32"/>
      <c r="G602" s="33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65"/>
      <c r="S602" s="65"/>
      <c r="T602" s="65"/>
      <c r="U602" s="65"/>
      <c r="V602" s="65"/>
      <c r="W602" s="65"/>
      <c r="X602" s="65"/>
      <c r="Y602" s="65"/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65"/>
      <c r="AS602" s="65"/>
      <c r="AT602" s="65"/>
      <c r="AU602" s="65"/>
      <c r="AV602" s="65"/>
      <c r="AW602" s="65"/>
      <c r="AX602" s="65"/>
      <c r="AY602" s="65"/>
      <c r="AZ602" s="65"/>
    </row>
    <row r="603" spans="1:52" ht="41.4">
      <c r="A603" s="97">
        <v>20</v>
      </c>
      <c r="B603" s="96" t="s">
        <v>305</v>
      </c>
      <c r="C603" s="90" t="s">
        <v>205</v>
      </c>
      <c r="D603" s="90" t="s">
        <v>21</v>
      </c>
      <c r="E603" s="90" t="s">
        <v>100</v>
      </c>
      <c r="F603" s="90" t="s">
        <v>101</v>
      </c>
      <c r="G603" s="91"/>
      <c r="H603" s="92">
        <f>H610+H613+H607+H616</f>
        <v>12744532</v>
      </c>
      <c r="I603" s="92">
        <f t="shared" ref="I603:J603" si="2147">I610+I613+I607+I616</f>
        <v>11444500</v>
      </c>
      <c r="J603" s="92">
        <f t="shared" si="2147"/>
        <v>11444500</v>
      </c>
      <c r="K603" s="92">
        <f t="shared" ref="K603:M603" si="2148">K610+K613+K607+K616</f>
        <v>17219620.490000002</v>
      </c>
      <c r="L603" s="92">
        <f t="shared" si="2148"/>
        <v>0</v>
      </c>
      <c r="M603" s="92">
        <f t="shared" si="2148"/>
        <v>0</v>
      </c>
      <c r="N603" s="92">
        <f t="shared" si="2117"/>
        <v>29964152.490000002</v>
      </c>
      <c r="O603" s="92">
        <f t="shared" si="2118"/>
        <v>11444500</v>
      </c>
      <c r="P603" s="92">
        <f t="shared" si="2119"/>
        <v>11444500</v>
      </c>
      <c r="Q603" s="92">
        <f>Q610+Q613+Q607+Q616+Q619</f>
        <v>500000</v>
      </c>
      <c r="R603" s="92">
        <f t="shared" ref="R603:S603" si="2149">R610+R613+R607+R616+R619</f>
        <v>0</v>
      </c>
      <c r="S603" s="92">
        <f t="shared" si="2149"/>
        <v>0</v>
      </c>
      <c r="T603" s="92">
        <f t="shared" ref="T603:T618" si="2150">N603+Q603</f>
        <v>30464152.490000002</v>
      </c>
      <c r="U603" s="92">
        <f t="shared" ref="U603:U618" si="2151">O603+R603</f>
        <v>11444500</v>
      </c>
      <c r="V603" s="92">
        <f t="shared" ref="V603:V618" si="2152">P603+S603</f>
        <v>11444500</v>
      </c>
      <c r="W603" s="92">
        <f>W610+W613+W607+W616+W619+W604</f>
        <v>0</v>
      </c>
      <c r="X603" s="92">
        <f t="shared" ref="X603:Y603" si="2153">X610+X613+X607+X616+X619+X604</f>
        <v>0</v>
      </c>
      <c r="Y603" s="92">
        <f t="shared" si="2153"/>
        <v>0</v>
      </c>
      <c r="Z603" s="92">
        <f t="shared" ref="Z603:Z621" si="2154">T603+W603</f>
        <v>30464152.490000002</v>
      </c>
      <c r="AA603" s="92">
        <f t="shared" ref="AA603:AA621" si="2155">U603+X603</f>
        <v>11444500</v>
      </c>
      <c r="AB603" s="92">
        <f t="shared" ref="AB603:AB621" si="2156">V603+Y603</f>
        <v>11444500</v>
      </c>
      <c r="AC603" s="92">
        <f>AC610+AC613+AC607+AC616+AC619+AC604</f>
        <v>-540000</v>
      </c>
      <c r="AD603" s="92">
        <f t="shared" ref="AD603:AE603" si="2157">AD610+AD613+AD607+AD616+AD619+AD604</f>
        <v>0</v>
      </c>
      <c r="AE603" s="92">
        <f t="shared" si="2157"/>
        <v>0</v>
      </c>
      <c r="AF603" s="92">
        <f t="shared" ref="AF603:AF621" si="2158">Z603+AC603</f>
        <v>29924152.490000002</v>
      </c>
      <c r="AG603" s="92">
        <f t="shared" ref="AG603:AG621" si="2159">AA603+AD603</f>
        <v>11444500</v>
      </c>
      <c r="AH603" s="92">
        <f t="shared" ref="AH603:AH621" si="2160">AB603+AE603</f>
        <v>11444500</v>
      </c>
      <c r="AI603" s="92">
        <f>AI610+AI613+AI607+AI616+AI619+AI604</f>
        <v>0</v>
      </c>
      <c r="AJ603" s="92">
        <f t="shared" ref="AJ603:AK603" si="2161">AJ610+AJ613+AJ607+AJ616+AJ619+AJ604</f>
        <v>0</v>
      </c>
      <c r="AK603" s="92">
        <f t="shared" si="2161"/>
        <v>0</v>
      </c>
      <c r="AL603" s="92">
        <f t="shared" ref="AL603:AL621" si="2162">AF603+AI603</f>
        <v>29924152.490000002</v>
      </c>
      <c r="AM603" s="92">
        <f t="shared" ref="AM603:AM621" si="2163">AG603+AJ603</f>
        <v>11444500</v>
      </c>
      <c r="AN603" s="92">
        <f t="shared" ref="AN603:AN621" si="2164">AH603+AK603</f>
        <v>11444500</v>
      </c>
      <c r="AO603" s="92">
        <f>AO610+AO613+AO607+AO616+AO619+AO604</f>
        <v>0</v>
      </c>
      <c r="AP603" s="92">
        <f t="shared" ref="AP603:AQ603" si="2165">AP610+AP613+AP607+AP616+AP619+AP604</f>
        <v>0</v>
      </c>
      <c r="AQ603" s="92">
        <f t="shared" si="2165"/>
        <v>0</v>
      </c>
      <c r="AR603" s="92">
        <f t="shared" ref="AR603:AR621" si="2166">AL603+AO603</f>
        <v>29924152.490000002</v>
      </c>
      <c r="AS603" s="92">
        <f t="shared" ref="AS603:AS621" si="2167">AM603+AP603</f>
        <v>11444500</v>
      </c>
      <c r="AT603" s="92">
        <f t="shared" ref="AT603:AT621" si="2168">AN603+AQ603</f>
        <v>11444500</v>
      </c>
      <c r="AU603" s="92">
        <f>AU610+AU613+AU607+AU616+AU619+AU604</f>
        <v>0</v>
      </c>
      <c r="AV603" s="92">
        <f t="shared" ref="AV603:AW603" si="2169">AV610+AV613+AV607+AV616+AV619+AV604</f>
        <v>0</v>
      </c>
      <c r="AW603" s="92">
        <f t="shared" si="2169"/>
        <v>0</v>
      </c>
      <c r="AX603" s="92">
        <f t="shared" ref="AX603:AX621" si="2170">AR603+AU603</f>
        <v>29924152.490000002</v>
      </c>
      <c r="AY603" s="92">
        <f t="shared" ref="AY603:AY621" si="2171">AS603+AV603</f>
        <v>11444500</v>
      </c>
      <c r="AZ603" s="92">
        <f t="shared" ref="AZ603:AZ621" si="2172">AT603+AW603</f>
        <v>11444500</v>
      </c>
    </row>
    <row r="604" spans="1:52" ht="13.8">
      <c r="A604" s="297"/>
      <c r="B604" s="104" t="s">
        <v>337</v>
      </c>
      <c r="C604" s="35" t="s">
        <v>205</v>
      </c>
      <c r="D604" s="35" t="s">
        <v>21</v>
      </c>
      <c r="E604" s="35" t="s">
        <v>100</v>
      </c>
      <c r="F604" s="35" t="s">
        <v>338</v>
      </c>
      <c r="G604" s="36"/>
      <c r="H604" s="92"/>
      <c r="I604" s="92"/>
      <c r="J604" s="92"/>
      <c r="K604" s="92"/>
      <c r="L604" s="92"/>
      <c r="M604" s="92"/>
      <c r="N604" s="92"/>
      <c r="O604" s="92"/>
      <c r="P604" s="92"/>
      <c r="Q604" s="92"/>
      <c r="R604" s="92"/>
      <c r="S604" s="92"/>
      <c r="T604" s="92"/>
      <c r="U604" s="92"/>
      <c r="V604" s="92"/>
      <c r="W604" s="98">
        <f>W605</f>
        <v>1200000</v>
      </c>
      <c r="X604" s="98">
        <f t="shared" ref="X604:Y605" si="2173">X605</f>
        <v>0</v>
      </c>
      <c r="Y604" s="98">
        <f t="shared" si="2173"/>
        <v>0</v>
      </c>
      <c r="Z604" s="98">
        <f t="shared" ref="Z604:Z606" si="2174">T604+W604</f>
        <v>1200000</v>
      </c>
      <c r="AA604" s="98">
        <f t="shared" ref="AA604:AA606" si="2175">U604+X604</f>
        <v>0</v>
      </c>
      <c r="AB604" s="98">
        <f t="shared" ref="AB604:AB606" si="2176">V604+Y604</f>
        <v>0</v>
      </c>
      <c r="AC604" s="98">
        <f>AC605</f>
        <v>0</v>
      </c>
      <c r="AD604" s="98">
        <f t="shared" ref="AD604:AE605" si="2177">AD605</f>
        <v>0</v>
      </c>
      <c r="AE604" s="98">
        <f t="shared" si="2177"/>
        <v>0</v>
      </c>
      <c r="AF604" s="98">
        <f t="shared" si="2158"/>
        <v>1200000</v>
      </c>
      <c r="AG604" s="98">
        <f t="shared" si="2159"/>
        <v>0</v>
      </c>
      <c r="AH604" s="98">
        <f t="shared" si="2160"/>
        <v>0</v>
      </c>
      <c r="AI604" s="98">
        <f>AI605</f>
        <v>0</v>
      </c>
      <c r="AJ604" s="98">
        <f t="shared" ref="AJ604:AK605" si="2178">AJ605</f>
        <v>0</v>
      </c>
      <c r="AK604" s="98">
        <f t="shared" si="2178"/>
        <v>0</v>
      </c>
      <c r="AL604" s="98">
        <f t="shared" si="2162"/>
        <v>1200000</v>
      </c>
      <c r="AM604" s="98">
        <f t="shared" si="2163"/>
        <v>0</v>
      </c>
      <c r="AN604" s="98">
        <f t="shared" si="2164"/>
        <v>0</v>
      </c>
      <c r="AO604" s="98">
        <f>AO605</f>
        <v>0</v>
      </c>
      <c r="AP604" s="98">
        <f t="shared" ref="AP604:AQ605" si="2179">AP605</f>
        <v>0</v>
      </c>
      <c r="AQ604" s="98">
        <f t="shared" si="2179"/>
        <v>0</v>
      </c>
      <c r="AR604" s="98">
        <f t="shared" si="2166"/>
        <v>1200000</v>
      </c>
      <c r="AS604" s="98">
        <f t="shared" si="2167"/>
        <v>0</v>
      </c>
      <c r="AT604" s="98">
        <f t="shared" si="2168"/>
        <v>0</v>
      </c>
      <c r="AU604" s="98">
        <f>AU605</f>
        <v>-40000</v>
      </c>
      <c r="AV604" s="98">
        <f t="shared" ref="AV604:AW605" si="2180">AV605</f>
        <v>0</v>
      </c>
      <c r="AW604" s="98">
        <f t="shared" si="2180"/>
        <v>0</v>
      </c>
      <c r="AX604" s="98">
        <f t="shared" si="2170"/>
        <v>1160000</v>
      </c>
      <c r="AY604" s="98">
        <f t="shared" si="2171"/>
        <v>0</v>
      </c>
      <c r="AZ604" s="98">
        <f t="shared" si="2172"/>
        <v>0</v>
      </c>
    </row>
    <row r="605" spans="1:52" ht="26.4">
      <c r="A605" s="261"/>
      <c r="B605" s="238" t="s">
        <v>186</v>
      </c>
      <c r="C605" s="35" t="s">
        <v>205</v>
      </c>
      <c r="D605" s="35" t="s">
        <v>21</v>
      </c>
      <c r="E605" s="35" t="s">
        <v>100</v>
      </c>
      <c r="F605" s="35" t="s">
        <v>338</v>
      </c>
      <c r="G605" s="36" t="s">
        <v>32</v>
      </c>
      <c r="H605" s="92"/>
      <c r="I605" s="92"/>
      <c r="J605" s="92"/>
      <c r="K605" s="92"/>
      <c r="L605" s="92"/>
      <c r="M605" s="92"/>
      <c r="N605" s="92"/>
      <c r="O605" s="92"/>
      <c r="P605" s="92"/>
      <c r="Q605" s="92"/>
      <c r="R605" s="92"/>
      <c r="S605" s="92"/>
      <c r="T605" s="92"/>
      <c r="U605" s="92"/>
      <c r="V605" s="92"/>
      <c r="W605" s="98">
        <f>W606</f>
        <v>1200000</v>
      </c>
      <c r="X605" s="98">
        <f t="shared" si="2173"/>
        <v>0</v>
      </c>
      <c r="Y605" s="98">
        <f t="shared" si="2173"/>
        <v>0</v>
      </c>
      <c r="Z605" s="98">
        <f t="shared" si="2174"/>
        <v>1200000</v>
      </c>
      <c r="AA605" s="98">
        <f t="shared" si="2175"/>
        <v>0</v>
      </c>
      <c r="AB605" s="98">
        <f t="shared" si="2176"/>
        <v>0</v>
      </c>
      <c r="AC605" s="98">
        <f>AC606</f>
        <v>0</v>
      </c>
      <c r="AD605" s="98">
        <f t="shared" si="2177"/>
        <v>0</v>
      </c>
      <c r="AE605" s="98">
        <f t="shared" si="2177"/>
        <v>0</v>
      </c>
      <c r="AF605" s="98">
        <f t="shared" si="2158"/>
        <v>1200000</v>
      </c>
      <c r="AG605" s="98">
        <f t="shared" si="2159"/>
        <v>0</v>
      </c>
      <c r="AH605" s="98">
        <f t="shared" si="2160"/>
        <v>0</v>
      </c>
      <c r="AI605" s="98">
        <f>AI606</f>
        <v>0</v>
      </c>
      <c r="AJ605" s="98">
        <f t="shared" si="2178"/>
        <v>0</v>
      </c>
      <c r="AK605" s="98">
        <f t="shared" si="2178"/>
        <v>0</v>
      </c>
      <c r="AL605" s="98">
        <f t="shared" si="2162"/>
        <v>1200000</v>
      </c>
      <c r="AM605" s="98">
        <f t="shared" si="2163"/>
        <v>0</v>
      </c>
      <c r="AN605" s="98">
        <f t="shared" si="2164"/>
        <v>0</v>
      </c>
      <c r="AO605" s="98">
        <f>AO606</f>
        <v>0</v>
      </c>
      <c r="AP605" s="98">
        <f t="shared" si="2179"/>
        <v>0</v>
      </c>
      <c r="AQ605" s="98">
        <f t="shared" si="2179"/>
        <v>0</v>
      </c>
      <c r="AR605" s="98">
        <f t="shared" si="2166"/>
        <v>1200000</v>
      </c>
      <c r="AS605" s="98">
        <f t="shared" si="2167"/>
        <v>0</v>
      </c>
      <c r="AT605" s="98">
        <f t="shared" si="2168"/>
        <v>0</v>
      </c>
      <c r="AU605" s="98">
        <f>AU606</f>
        <v>-40000</v>
      </c>
      <c r="AV605" s="98">
        <f t="shared" si="2180"/>
        <v>0</v>
      </c>
      <c r="AW605" s="98">
        <f t="shared" si="2180"/>
        <v>0</v>
      </c>
      <c r="AX605" s="98">
        <f t="shared" si="2170"/>
        <v>1160000</v>
      </c>
      <c r="AY605" s="98">
        <f t="shared" si="2171"/>
        <v>0</v>
      </c>
      <c r="AZ605" s="98">
        <f t="shared" si="2172"/>
        <v>0</v>
      </c>
    </row>
    <row r="606" spans="1:52" ht="26.4">
      <c r="A606" s="261"/>
      <c r="B606" s="182" t="s">
        <v>34</v>
      </c>
      <c r="C606" s="35" t="s">
        <v>205</v>
      </c>
      <c r="D606" s="35" t="s">
        <v>21</v>
      </c>
      <c r="E606" s="35" t="s">
        <v>100</v>
      </c>
      <c r="F606" s="35" t="s">
        <v>338</v>
      </c>
      <c r="G606" s="36" t="s">
        <v>33</v>
      </c>
      <c r="H606" s="92"/>
      <c r="I606" s="92"/>
      <c r="J606" s="92"/>
      <c r="K606" s="92"/>
      <c r="L606" s="92"/>
      <c r="M606" s="92"/>
      <c r="N606" s="92"/>
      <c r="O606" s="92"/>
      <c r="P606" s="92"/>
      <c r="Q606" s="92"/>
      <c r="R606" s="92"/>
      <c r="S606" s="92"/>
      <c r="T606" s="92"/>
      <c r="U606" s="92"/>
      <c r="V606" s="92"/>
      <c r="W606" s="98">
        <v>1200000</v>
      </c>
      <c r="X606" s="98"/>
      <c r="Y606" s="98"/>
      <c r="Z606" s="98">
        <f t="shared" si="2174"/>
        <v>1200000</v>
      </c>
      <c r="AA606" s="98">
        <f t="shared" si="2175"/>
        <v>0</v>
      </c>
      <c r="AB606" s="98">
        <f t="shared" si="2176"/>
        <v>0</v>
      </c>
      <c r="AC606" s="98"/>
      <c r="AD606" s="98"/>
      <c r="AE606" s="98"/>
      <c r="AF606" s="98">
        <f t="shared" si="2158"/>
        <v>1200000</v>
      </c>
      <c r="AG606" s="98">
        <f t="shared" si="2159"/>
        <v>0</v>
      </c>
      <c r="AH606" s="98">
        <f t="shared" si="2160"/>
        <v>0</v>
      </c>
      <c r="AI606" s="98"/>
      <c r="AJ606" s="98"/>
      <c r="AK606" s="98"/>
      <c r="AL606" s="98">
        <f t="shared" si="2162"/>
        <v>1200000</v>
      </c>
      <c r="AM606" s="98">
        <f t="shared" si="2163"/>
        <v>0</v>
      </c>
      <c r="AN606" s="98">
        <f t="shared" si="2164"/>
        <v>0</v>
      </c>
      <c r="AO606" s="98"/>
      <c r="AP606" s="98"/>
      <c r="AQ606" s="98"/>
      <c r="AR606" s="98">
        <f t="shared" si="2166"/>
        <v>1200000</v>
      </c>
      <c r="AS606" s="98">
        <f t="shared" si="2167"/>
        <v>0</v>
      </c>
      <c r="AT606" s="98">
        <f t="shared" si="2168"/>
        <v>0</v>
      </c>
      <c r="AU606" s="98">
        <v>-40000</v>
      </c>
      <c r="AV606" s="98"/>
      <c r="AW606" s="98"/>
      <c r="AX606" s="98">
        <f t="shared" si="2170"/>
        <v>1160000</v>
      </c>
      <c r="AY606" s="98">
        <f t="shared" si="2171"/>
        <v>0</v>
      </c>
      <c r="AZ606" s="98">
        <f t="shared" si="2172"/>
        <v>0</v>
      </c>
    </row>
    <row r="607" spans="1:52" ht="26.4">
      <c r="A607" s="261"/>
      <c r="B607" s="179" t="s">
        <v>327</v>
      </c>
      <c r="C607" s="35" t="s">
        <v>205</v>
      </c>
      <c r="D607" s="35" t="s">
        <v>21</v>
      </c>
      <c r="E607" s="35" t="s">
        <v>100</v>
      </c>
      <c r="F607" s="35" t="s">
        <v>275</v>
      </c>
      <c r="G607" s="36"/>
      <c r="H607" s="98">
        <f>H608</f>
        <v>2000000</v>
      </c>
      <c r="I607" s="98">
        <f t="shared" ref="I607:M608" si="2181">I608</f>
        <v>0</v>
      </c>
      <c r="J607" s="98">
        <f t="shared" si="2181"/>
        <v>0</v>
      </c>
      <c r="K607" s="98">
        <f t="shared" si="2181"/>
        <v>0</v>
      </c>
      <c r="L607" s="98">
        <f t="shared" si="2181"/>
        <v>0</v>
      </c>
      <c r="M607" s="98">
        <f t="shared" si="2181"/>
        <v>0</v>
      </c>
      <c r="N607" s="98">
        <f t="shared" si="2117"/>
        <v>2000000</v>
      </c>
      <c r="O607" s="98">
        <f t="shared" si="2118"/>
        <v>0</v>
      </c>
      <c r="P607" s="98">
        <f t="shared" si="2119"/>
        <v>0</v>
      </c>
      <c r="Q607" s="98">
        <f t="shared" ref="Q607:S608" si="2182">Q608</f>
        <v>0</v>
      </c>
      <c r="R607" s="98">
        <f t="shared" si="2182"/>
        <v>0</v>
      </c>
      <c r="S607" s="98">
        <f t="shared" si="2182"/>
        <v>0</v>
      </c>
      <c r="T607" s="98">
        <f t="shared" si="2150"/>
        <v>2000000</v>
      </c>
      <c r="U607" s="98">
        <f t="shared" si="2151"/>
        <v>0</v>
      </c>
      <c r="V607" s="98">
        <f t="shared" si="2152"/>
        <v>0</v>
      </c>
      <c r="W607" s="98">
        <f t="shared" ref="W607:Y608" si="2183">W608</f>
        <v>-1200000</v>
      </c>
      <c r="X607" s="98">
        <f t="shared" si="2183"/>
        <v>0</v>
      </c>
      <c r="Y607" s="98">
        <f t="shared" si="2183"/>
        <v>0</v>
      </c>
      <c r="Z607" s="98">
        <f t="shared" si="2154"/>
        <v>800000</v>
      </c>
      <c r="AA607" s="98">
        <f t="shared" si="2155"/>
        <v>0</v>
      </c>
      <c r="AB607" s="98">
        <f t="shared" si="2156"/>
        <v>0</v>
      </c>
      <c r="AC607" s="98">
        <f t="shared" ref="AC607:AE608" si="2184">AC608</f>
        <v>-800000</v>
      </c>
      <c r="AD607" s="98">
        <f t="shared" si="2184"/>
        <v>0</v>
      </c>
      <c r="AE607" s="98">
        <f t="shared" si="2184"/>
        <v>0</v>
      </c>
      <c r="AF607" s="98">
        <f t="shared" si="2158"/>
        <v>0</v>
      </c>
      <c r="AG607" s="98">
        <f t="shared" si="2159"/>
        <v>0</v>
      </c>
      <c r="AH607" s="98">
        <f t="shared" si="2160"/>
        <v>0</v>
      </c>
      <c r="AI607" s="98">
        <f t="shared" ref="AI607:AK608" si="2185">AI608</f>
        <v>0</v>
      </c>
      <c r="AJ607" s="98">
        <f t="shared" si="2185"/>
        <v>0</v>
      </c>
      <c r="AK607" s="98">
        <f t="shared" si="2185"/>
        <v>0</v>
      </c>
      <c r="AL607" s="98">
        <f t="shared" si="2162"/>
        <v>0</v>
      </c>
      <c r="AM607" s="98">
        <f t="shared" si="2163"/>
        <v>0</v>
      </c>
      <c r="AN607" s="98">
        <f t="shared" si="2164"/>
        <v>0</v>
      </c>
      <c r="AO607" s="98">
        <f t="shared" ref="AO607:AQ608" si="2186">AO608</f>
        <v>0</v>
      </c>
      <c r="AP607" s="98">
        <f t="shared" si="2186"/>
        <v>0</v>
      </c>
      <c r="AQ607" s="98">
        <f t="shared" si="2186"/>
        <v>0</v>
      </c>
      <c r="AR607" s="98">
        <f t="shared" si="2166"/>
        <v>0</v>
      </c>
      <c r="AS607" s="98">
        <f t="shared" si="2167"/>
        <v>0</v>
      </c>
      <c r="AT607" s="98">
        <f t="shared" si="2168"/>
        <v>0</v>
      </c>
      <c r="AU607" s="98">
        <f t="shared" ref="AU607:AW608" si="2187">AU608</f>
        <v>0</v>
      </c>
      <c r="AV607" s="98">
        <f t="shared" si="2187"/>
        <v>0</v>
      </c>
      <c r="AW607" s="98">
        <f t="shared" si="2187"/>
        <v>0</v>
      </c>
      <c r="AX607" s="98">
        <f t="shared" si="2170"/>
        <v>0</v>
      </c>
      <c r="AY607" s="98">
        <f t="shared" si="2171"/>
        <v>0</v>
      </c>
      <c r="AZ607" s="98">
        <f t="shared" si="2172"/>
        <v>0</v>
      </c>
    </row>
    <row r="608" spans="1:52" ht="26.4">
      <c r="A608" s="261"/>
      <c r="B608" s="185" t="s">
        <v>186</v>
      </c>
      <c r="C608" s="35" t="s">
        <v>205</v>
      </c>
      <c r="D608" s="35" t="s">
        <v>21</v>
      </c>
      <c r="E608" s="35" t="s">
        <v>100</v>
      </c>
      <c r="F608" s="35" t="s">
        <v>275</v>
      </c>
      <c r="G608" s="36" t="s">
        <v>32</v>
      </c>
      <c r="H608" s="98">
        <f>H609</f>
        <v>2000000</v>
      </c>
      <c r="I608" s="98">
        <f t="shared" si="2181"/>
        <v>0</v>
      </c>
      <c r="J608" s="98">
        <f t="shared" si="2181"/>
        <v>0</v>
      </c>
      <c r="K608" s="98">
        <f t="shared" si="2181"/>
        <v>0</v>
      </c>
      <c r="L608" s="98">
        <f t="shared" si="2181"/>
        <v>0</v>
      </c>
      <c r="M608" s="98">
        <f t="shared" si="2181"/>
        <v>0</v>
      </c>
      <c r="N608" s="98">
        <f t="shared" si="2117"/>
        <v>2000000</v>
      </c>
      <c r="O608" s="98">
        <f t="shared" si="2118"/>
        <v>0</v>
      </c>
      <c r="P608" s="98">
        <f t="shared" si="2119"/>
        <v>0</v>
      </c>
      <c r="Q608" s="98">
        <f t="shared" si="2182"/>
        <v>0</v>
      </c>
      <c r="R608" s="98">
        <f t="shared" si="2182"/>
        <v>0</v>
      </c>
      <c r="S608" s="98">
        <f t="shared" si="2182"/>
        <v>0</v>
      </c>
      <c r="T608" s="98">
        <f t="shared" si="2150"/>
        <v>2000000</v>
      </c>
      <c r="U608" s="98">
        <f t="shared" si="2151"/>
        <v>0</v>
      </c>
      <c r="V608" s="98">
        <f t="shared" si="2152"/>
        <v>0</v>
      </c>
      <c r="W608" s="98">
        <f t="shared" si="2183"/>
        <v>-1200000</v>
      </c>
      <c r="X608" s="98">
        <f t="shared" si="2183"/>
        <v>0</v>
      </c>
      <c r="Y608" s="98">
        <f t="shared" si="2183"/>
        <v>0</v>
      </c>
      <c r="Z608" s="98">
        <f t="shared" si="2154"/>
        <v>800000</v>
      </c>
      <c r="AA608" s="98">
        <f t="shared" si="2155"/>
        <v>0</v>
      </c>
      <c r="AB608" s="98">
        <f t="shared" si="2156"/>
        <v>0</v>
      </c>
      <c r="AC608" s="98">
        <f t="shared" si="2184"/>
        <v>-800000</v>
      </c>
      <c r="AD608" s="98">
        <f t="shared" si="2184"/>
        <v>0</v>
      </c>
      <c r="AE608" s="98">
        <f t="shared" si="2184"/>
        <v>0</v>
      </c>
      <c r="AF608" s="98">
        <f t="shared" si="2158"/>
        <v>0</v>
      </c>
      <c r="AG608" s="98">
        <f t="shared" si="2159"/>
        <v>0</v>
      </c>
      <c r="AH608" s="98">
        <f t="shared" si="2160"/>
        <v>0</v>
      </c>
      <c r="AI608" s="98">
        <f t="shared" si="2185"/>
        <v>0</v>
      </c>
      <c r="AJ608" s="98">
        <f t="shared" si="2185"/>
        <v>0</v>
      </c>
      <c r="AK608" s="98">
        <f t="shared" si="2185"/>
        <v>0</v>
      </c>
      <c r="AL608" s="98">
        <f t="shared" si="2162"/>
        <v>0</v>
      </c>
      <c r="AM608" s="98">
        <f t="shared" si="2163"/>
        <v>0</v>
      </c>
      <c r="AN608" s="98">
        <f t="shared" si="2164"/>
        <v>0</v>
      </c>
      <c r="AO608" s="98">
        <f t="shared" si="2186"/>
        <v>0</v>
      </c>
      <c r="AP608" s="98">
        <f t="shared" si="2186"/>
        <v>0</v>
      </c>
      <c r="AQ608" s="98">
        <f t="shared" si="2186"/>
        <v>0</v>
      </c>
      <c r="AR608" s="98">
        <f t="shared" si="2166"/>
        <v>0</v>
      </c>
      <c r="AS608" s="98">
        <f t="shared" si="2167"/>
        <v>0</v>
      </c>
      <c r="AT608" s="98">
        <f t="shared" si="2168"/>
        <v>0</v>
      </c>
      <c r="AU608" s="98">
        <f t="shared" si="2187"/>
        <v>0</v>
      </c>
      <c r="AV608" s="98">
        <f t="shared" si="2187"/>
        <v>0</v>
      </c>
      <c r="AW608" s="98">
        <f t="shared" si="2187"/>
        <v>0</v>
      </c>
      <c r="AX608" s="98">
        <f t="shared" si="2170"/>
        <v>0</v>
      </c>
      <c r="AY608" s="98">
        <f t="shared" si="2171"/>
        <v>0</v>
      </c>
      <c r="AZ608" s="98">
        <f t="shared" si="2172"/>
        <v>0</v>
      </c>
    </row>
    <row r="609" spans="1:52" ht="26.4">
      <c r="A609" s="261"/>
      <c r="B609" s="182" t="s">
        <v>34</v>
      </c>
      <c r="C609" s="35" t="s">
        <v>205</v>
      </c>
      <c r="D609" s="35" t="s">
        <v>21</v>
      </c>
      <c r="E609" s="35" t="s">
        <v>100</v>
      </c>
      <c r="F609" s="35" t="s">
        <v>275</v>
      </c>
      <c r="G609" s="36" t="s">
        <v>33</v>
      </c>
      <c r="H609" s="60">
        <v>2000000</v>
      </c>
      <c r="I609" s="60"/>
      <c r="J609" s="60"/>
      <c r="K609" s="60"/>
      <c r="L609" s="60"/>
      <c r="M609" s="60"/>
      <c r="N609" s="60">
        <f t="shared" si="2117"/>
        <v>2000000</v>
      </c>
      <c r="O609" s="60">
        <f t="shared" si="2118"/>
        <v>0</v>
      </c>
      <c r="P609" s="60">
        <f t="shared" si="2119"/>
        <v>0</v>
      </c>
      <c r="Q609" s="60"/>
      <c r="R609" s="60"/>
      <c r="S609" s="60"/>
      <c r="T609" s="60">
        <f t="shared" si="2150"/>
        <v>2000000</v>
      </c>
      <c r="U609" s="60">
        <f t="shared" si="2151"/>
        <v>0</v>
      </c>
      <c r="V609" s="60">
        <f t="shared" si="2152"/>
        <v>0</v>
      </c>
      <c r="W609" s="60">
        <v>-1200000</v>
      </c>
      <c r="X609" s="60"/>
      <c r="Y609" s="60"/>
      <c r="Z609" s="60">
        <f t="shared" si="2154"/>
        <v>800000</v>
      </c>
      <c r="AA609" s="60">
        <f t="shared" si="2155"/>
        <v>0</v>
      </c>
      <c r="AB609" s="60">
        <f t="shared" si="2156"/>
        <v>0</v>
      </c>
      <c r="AC609" s="60">
        <v>-800000</v>
      </c>
      <c r="AD609" s="60"/>
      <c r="AE609" s="60"/>
      <c r="AF609" s="60">
        <f t="shared" si="2158"/>
        <v>0</v>
      </c>
      <c r="AG609" s="60">
        <f t="shared" si="2159"/>
        <v>0</v>
      </c>
      <c r="AH609" s="60">
        <f t="shared" si="2160"/>
        <v>0</v>
      </c>
      <c r="AI609" s="60"/>
      <c r="AJ609" s="60"/>
      <c r="AK609" s="60"/>
      <c r="AL609" s="60">
        <f t="shared" si="2162"/>
        <v>0</v>
      </c>
      <c r="AM609" s="60">
        <f t="shared" si="2163"/>
        <v>0</v>
      </c>
      <c r="AN609" s="60">
        <f t="shared" si="2164"/>
        <v>0</v>
      </c>
      <c r="AO609" s="60"/>
      <c r="AP609" s="60"/>
      <c r="AQ609" s="60"/>
      <c r="AR609" s="60">
        <f t="shared" si="2166"/>
        <v>0</v>
      </c>
      <c r="AS609" s="60">
        <f t="shared" si="2167"/>
        <v>0</v>
      </c>
      <c r="AT609" s="60">
        <f t="shared" si="2168"/>
        <v>0</v>
      </c>
      <c r="AU609" s="60"/>
      <c r="AV609" s="60"/>
      <c r="AW609" s="60"/>
      <c r="AX609" s="60">
        <f t="shared" si="2170"/>
        <v>0</v>
      </c>
      <c r="AY609" s="60">
        <f t="shared" si="2171"/>
        <v>0</v>
      </c>
      <c r="AZ609" s="60">
        <f t="shared" si="2172"/>
        <v>0</v>
      </c>
    </row>
    <row r="610" spans="1:52" ht="26.4">
      <c r="A610" s="261"/>
      <c r="B610" s="71" t="s">
        <v>426</v>
      </c>
      <c r="C610" s="35" t="s">
        <v>205</v>
      </c>
      <c r="D610" s="69" t="s">
        <v>21</v>
      </c>
      <c r="E610" s="69" t="s">
        <v>100</v>
      </c>
      <c r="F610" s="35" t="s">
        <v>260</v>
      </c>
      <c r="G610" s="36"/>
      <c r="H610" s="65">
        <f>H611</f>
        <v>8224532</v>
      </c>
      <c r="I610" s="65">
        <f t="shared" ref="I610:M611" si="2188">I611</f>
        <v>8224532</v>
      </c>
      <c r="J610" s="65">
        <f t="shared" si="2188"/>
        <v>8224532</v>
      </c>
      <c r="K610" s="65">
        <f t="shared" si="2188"/>
        <v>9000000</v>
      </c>
      <c r="L610" s="65">
        <f t="shared" si="2188"/>
        <v>0</v>
      </c>
      <c r="M610" s="65">
        <f t="shared" si="2188"/>
        <v>0</v>
      </c>
      <c r="N610" s="65">
        <f t="shared" si="2117"/>
        <v>17224532</v>
      </c>
      <c r="O610" s="65">
        <f t="shared" si="2118"/>
        <v>8224532</v>
      </c>
      <c r="P610" s="65">
        <f t="shared" si="2119"/>
        <v>8224532</v>
      </c>
      <c r="Q610" s="65">
        <f t="shared" ref="Q610:S611" si="2189">Q611</f>
        <v>0</v>
      </c>
      <c r="R610" s="65">
        <f t="shared" si="2189"/>
        <v>0</v>
      </c>
      <c r="S610" s="65">
        <f t="shared" si="2189"/>
        <v>0</v>
      </c>
      <c r="T610" s="65">
        <f t="shared" si="2150"/>
        <v>17224532</v>
      </c>
      <c r="U610" s="65">
        <f t="shared" si="2151"/>
        <v>8224532</v>
      </c>
      <c r="V610" s="65">
        <f t="shared" si="2152"/>
        <v>8224532</v>
      </c>
      <c r="W610" s="65">
        <f t="shared" ref="W610:Y611" si="2190">W611</f>
        <v>0</v>
      </c>
      <c r="X610" s="65">
        <f t="shared" si="2190"/>
        <v>0</v>
      </c>
      <c r="Y610" s="65">
        <f t="shared" si="2190"/>
        <v>0</v>
      </c>
      <c r="Z610" s="65">
        <f t="shared" si="2154"/>
        <v>17224532</v>
      </c>
      <c r="AA610" s="65">
        <f t="shared" si="2155"/>
        <v>8224532</v>
      </c>
      <c r="AB610" s="65">
        <f t="shared" si="2156"/>
        <v>8224532</v>
      </c>
      <c r="AC610" s="65">
        <f t="shared" ref="AC610:AE611" si="2191">AC611</f>
        <v>0</v>
      </c>
      <c r="AD610" s="65">
        <f t="shared" si="2191"/>
        <v>0</v>
      </c>
      <c r="AE610" s="65">
        <f t="shared" si="2191"/>
        <v>0</v>
      </c>
      <c r="AF610" s="65">
        <f t="shared" si="2158"/>
        <v>17224532</v>
      </c>
      <c r="AG610" s="65">
        <f t="shared" si="2159"/>
        <v>8224532</v>
      </c>
      <c r="AH610" s="65">
        <f t="shared" si="2160"/>
        <v>8224532</v>
      </c>
      <c r="AI610" s="65">
        <f t="shared" ref="AI610:AK611" si="2192">AI611</f>
        <v>0</v>
      </c>
      <c r="AJ610" s="65">
        <f t="shared" si="2192"/>
        <v>0</v>
      </c>
      <c r="AK610" s="65">
        <f t="shared" si="2192"/>
        <v>0</v>
      </c>
      <c r="AL610" s="65">
        <f t="shared" si="2162"/>
        <v>17224532</v>
      </c>
      <c r="AM610" s="65">
        <f t="shared" si="2163"/>
        <v>8224532</v>
      </c>
      <c r="AN610" s="65">
        <f t="shared" si="2164"/>
        <v>8224532</v>
      </c>
      <c r="AO610" s="65">
        <f t="shared" ref="AO610:AQ611" si="2193">AO611</f>
        <v>0</v>
      </c>
      <c r="AP610" s="65">
        <f t="shared" si="2193"/>
        <v>0</v>
      </c>
      <c r="AQ610" s="65">
        <f t="shared" si="2193"/>
        <v>0</v>
      </c>
      <c r="AR610" s="65">
        <f t="shared" si="2166"/>
        <v>17224532</v>
      </c>
      <c r="AS610" s="65">
        <f t="shared" si="2167"/>
        <v>8224532</v>
      </c>
      <c r="AT610" s="65">
        <f t="shared" si="2168"/>
        <v>8224532</v>
      </c>
      <c r="AU610" s="65">
        <f t="shared" ref="AU610:AW611" si="2194">AU611</f>
        <v>0</v>
      </c>
      <c r="AV610" s="65">
        <f t="shared" si="2194"/>
        <v>0</v>
      </c>
      <c r="AW610" s="65">
        <f t="shared" si="2194"/>
        <v>0</v>
      </c>
      <c r="AX610" s="65">
        <f t="shared" si="2170"/>
        <v>17224532</v>
      </c>
      <c r="AY610" s="65">
        <f t="shared" si="2171"/>
        <v>8224532</v>
      </c>
      <c r="AZ610" s="65">
        <f t="shared" si="2172"/>
        <v>8224532</v>
      </c>
    </row>
    <row r="611" spans="1:52" ht="26.4">
      <c r="A611" s="261"/>
      <c r="B611" s="123" t="s">
        <v>186</v>
      </c>
      <c r="C611" s="35" t="s">
        <v>205</v>
      </c>
      <c r="D611" s="69" t="s">
        <v>21</v>
      </c>
      <c r="E611" s="69" t="s">
        <v>100</v>
      </c>
      <c r="F611" s="35" t="s">
        <v>260</v>
      </c>
      <c r="G611" s="36" t="s">
        <v>32</v>
      </c>
      <c r="H611" s="65">
        <f>H612</f>
        <v>8224532</v>
      </c>
      <c r="I611" s="65">
        <f t="shared" si="2188"/>
        <v>8224532</v>
      </c>
      <c r="J611" s="65">
        <f t="shared" si="2188"/>
        <v>8224532</v>
      </c>
      <c r="K611" s="65">
        <f t="shared" si="2188"/>
        <v>9000000</v>
      </c>
      <c r="L611" s="65">
        <f t="shared" si="2188"/>
        <v>0</v>
      </c>
      <c r="M611" s="65">
        <f t="shared" si="2188"/>
        <v>0</v>
      </c>
      <c r="N611" s="65">
        <f t="shared" si="2117"/>
        <v>17224532</v>
      </c>
      <c r="O611" s="65">
        <f t="shared" si="2118"/>
        <v>8224532</v>
      </c>
      <c r="P611" s="65">
        <f t="shared" si="2119"/>
        <v>8224532</v>
      </c>
      <c r="Q611" s="65">
        <f t="shared" si="2189"/>
        <v>0</v>
      </c>
      <c r="R611" s="65">
        <f t="shared" si="2189"/>
        <v>0</v>
      </c>
      <c r="S611" s="65">
        <f t="shared" si="2189"/>
        <v>0</v>
      </c>
      <c r="T611" s="65">
        <f t="shared" si="2150"/>
        <v>17224532</v>
      </c>
      <c r="U611" s="65">
        <f t="shared" si="2151"/>
        <v>8224532</v>
      </c>
      <c r="V611" s="65">
        <f t="shared" si="2152"/>
        <v>8224532</v>
      </c>
      <c r="W611" s="65">
        <f t="shared" si="2190"/>
        <v>0</v>
      </c>
      <c r="X611" s="65">
        <f t="shared" si="2190"/>
        <v>0</v>
      </c>
      <c r="Y611" s="65">
        <f t="shared" si="2190"/>
        <v>0</v>
      </c>
      <c r="Z611" s="65">
        <f t="shared" si="2154"/>
        <v>17224532</v>
      </c>
      <c r="AA611" s="65">
        <f t="shared" si="2155"/>
        <v>8224532</v>
      </c>
      <c r="AB611" s="65">
        <f t="shared" si="2156"/>
        <v>8224532</v>
      </c>
      <c r="AC611" s="65">
        <f t="shared" si="2191"/>
        <v>0</v>
      </c>
      <c r="AD611" s="65">
        <f t="shared" si="2191"/>
        <v>0</v>
      </c>
      <c r="AE611" s="65">
        <f t="shared" si="2191"/>
        <v>0</v>
      </c>
      <c r="AF611" s="65">
        <f t="shared" si="2158"/>
        <v>17224532</v>
      </c>
      <c r="AG611" s="65">
        <f t="shared" si="2159"/>
        <v>8224532</v>
      </c>
      <c r="AH611" s="65">
        <f t="shared" si="2160"/>
        <v>8224532</v>
      </c>
      <c r="AI611" s="65">
        <f t="shared" si="2192"/>
        <v>0</v>
      </c>
      <c r="AJ611" s="65">
        <f t="shared" si="2192"/>
        <v>0</v>
      </c>
      <c r="AK611" s="65">
        <f t="shared" si="2192"/>
        <v>0</v>
      </c>
      <c r="AL611" s="65">
        <f t="shared" si="2162"/>
        <v>17224532</v>
      </c>
      <c r="AM611" s="65">
        <f t="shared" si="2163"/>
        <v>8224532</v>
      </c>
      <c r="AN611" s="65">
        <f t="shared" si="2164"/>
        <v>8224532</v>
      </c>
      <c r="AO611" s="65">
        <f t="shared" si="2193"/>
        <v>0</v>
      </c>
      <c r="AP611" s="65">
        <f t="shared" si="2193"/>
        <v>0</v>
      </c>
      <c r="AQ611" s="65">
        <f t="shared" si="2193"/>
        <v>0</v>
      </c>
      <c r="AR611" s="65">
        <f t="shared" si="2166"/>
        <v>17224532</v>
      </c>
      <c r="AS611" s="65">
        <f t="shared" si="2167"/>
        <v>8224532</v>
      </c>
      <c r="AT611" s="65">
        <f t="shared" si="2168"/>
        <v>8224532</v>
      </c>
      <c r="AU611" s="65">
        <f t="shared" si="2194"/>
        <v>0</v>
      </c>
      <c r="AV611" s="65">
        <f t="shared" si="2194"/>
        <v>0</v>
      </c>
      <c r="AW611" s="65">
        <f t="shared" si="2194"/>
        <v>0</v>
      </c>
      <c r="AX611" s="65">
        <f t="shared" si="2170"/>
        <v>17224532</v>
      </c>
      <c r="AY611" s="65">
        <f t="shared" si="2171"/>
        <v>8224532</v>
      </c>
      <c r="AZ611" s="65">
        <f t="shared" si="2172"/>
        <v>8224532</v>
      </c>
    </row>
    <row r="612" spans="1:52" ht="26.4">
      <c r="A612" s="261"/>
      <c r="B612" s="71" t="s">
        <v>34</v>
      </c>
      <c r="C612" s="35" t="s">
        <v>205</v>
      </c>
      <c r="D612" s="69" t="s">
        <v>21</v>
      </c>
      <c r="E612" s="69" t="s">
        <v>100</v>
      </c>
      <c r="F612" s="35" t="s">
        <v>260</v>
      </c>
      <c r="G612" s="36" t="s">
        <v>33</v>
      </c>
      <c r="H612" s="60">
        <v>8224532</v>
      </c>
      <c r="I612" s="60">
        <v>8224532</v>
      </c>
      <c r="J612" s="60">
        <v>8224532</v>
      </c>
      <c r="K612" s="60">
        <v>9000000</v>
      </c>
      <c r="L612" s="60"/>
      <c r="M612" s="60"/>
      <c r="N612" s="60">
        <f t="shared" si="2117"/>
        <v>17224532</v>
      </c>
      <c r="O612" s="60">
        <f t="shared" si="2118"/>
        <v>8224532</v>
      </c>
      <c r="P612" s="60">
        <f t="shared" si="2119"/>
        <v>8224532</v>
      </c>
      <c r="Q612" s="60"/>
      <c r="R612" s="60"/>
      <c r="S612" s="60"/>
      <c r="T612" s="60">
        <f t="shared" si="2150"/>
        <v>17224532</v>
      </c>
      <c r="U612" s="60">
        <f t="shared" si="2151"/>
        <v>8224532</v>
      </c>
      <c r="V612" s="60">
        <f t="shared" si="2152"/>
        <v>8224532</v>
      </c>
      <c r="W612" s="60"/>
      <c r="X612" s="60"/>
      <c r="Y612" s="60"/>
      <c r="Z612" s="60">
        <f t="shared" si="2154"/>
        <v>17224532</v>
      </c>
      <c r="AA612" s="60">
        <f t="shared" si="2155"/>
        <v>8224532</v>
      </c>
      <c r="AB612" s="60">
        <f t="shared" si="2156"/>
        <v>8224532</v>
      </c>
      <c r="AC612" s="60"/>
      <c r="AD612" s="60"/>
      <c r="AE612" s="60"/>
      <c r="AF612" s="60">
        <f t="shared" si="2158"/>
        <v>17224532</v>
      </c>
      <c r="AG612" s="60">
        <f t="shared" si="2159"/>
        <v>8224532</v>
      </c>
      <c r="AH612" s="60">
        <f t="shared" si="2160"/>
        <v>8224532</v>
      </c>
      <c r="AI612" s="60"/>
      <c r="AJ612" s="60"/>
      <c r="AK612" s="60"/>
      <c r="AL612" s="60">
        <f t="shared" si="2162"/>
        <v>17224532</v>
      </c>
      <c r="AM612" s="60">
        <f t="shared" si="2163"/>
        <v>8224532</v>
      </c>
      <c r="AN612" s="60">
        <f t="shared" si="2164"/>
        <v>8224532</v>
      </c>
      <c r="AO612" s="60"/>
      <c r="AP612" s="60"/>
      <c r="AQ612" s="60"/>
      <c r="AR612" s="60">
        <f t="shared" si="2166"/>
        <v>17224532</v>
      </c>
      <c r="AS612" s="60">
        <f t="shared" si="2167"/>
        <v>8224532</v>
      </c>
      <c r="AT612" s="60">
        <f t="shared" si="2168"/>
        <v>8224532</v>
      </c>
      <c r="AU612" s="60"/>
      <c r="AV612" s="60"/>
      <c r="AW612" s="60"/>
      <c r="AX612" s="60">
        <f t="shared" si="2170"/>
        <v>17224532</v>
      </c>
      <c r="AY612" s="60">
        <f t="shared" si="2171"/>
        <v>8224532</v>
      </c>
      <c r="AZ612" s="60">
        <f t="shared" si="2172"/>
        <v>8224532</v>
      </c>
    </row>
    <row r="613" spans="1:52">
      <c r="A613" s="261"/>
      <c r="B613" s="71" t="s">
        <v>261</v>
      </c>
      <c r="C613" s="35" t="s">
        <v>205</v>
      </c>
      <c r="D613" s="35" t="s">
        <v>21</v>
      </c>
      <c r="E613" s="35" t="s">
        <v>100</v>
      </c>
      <c r="F613" s="35" t="s">
        <v>262</v>
      </c>
      <c r="G613" s="36"/>
      <c r="H613" s="65">
        <f>H614</f>
        <v>2250000</v>
      </c>
      <c r="I613" s="65">
        <f t="shared" ref="I613:M614" si="2195">I614</f>
        <v>2949968</v>
      </c>
      <c r="J613" s="65">
        <f t="shared" si="2195"/>
        <v>2949968</v>
      </c>
      <c r="K613" s="65">
        <f t="shared" si="2195"/>
        <v>8219620.4900000002</v>
      </c>
      <c r="L613" s="65">
        <f t="shared" si="2195"/>
        <v>0</v>
      </c>
      <c r="M613" s="65">
        <f t="shared" si="2195"/>
        <v>0</v>
      </c>
      <c r="N613" s="65">
        <f t="shared" si="2117"/>
        <v>10469620.49</v>
      </c>
      <c r="O613" s="65">
        <f t="shared" si="2118"/>
        <v>2949968</v>
      </c>
      <c r="P613" s="65">
        <f t="shared" si="2119"/>
        <v>2949968</v>
      </c>
      <c r="Q613" s="65">
        <f t="shared" ref="Q613:S614" si="2196">Q614</f>
        <v>0</v>
      </c>
      <c r="R613" s="65">
        <f t="shared" si="2196"/>
        <v>0</v>
      </c>
      <c r="S613" s="65">
        <f t="shared" si="2196"/>
        <v>0</v>
      </c>
      <c r="T613" s="65">
        <f t="shared" si="2150"/>
        <v>10469620.49</v>
      </c>
      <c r="U613" s="65">
        <f t="shared" si="2151"/>
        <v>2949968</v>
      </c>
      <c r="V613" s="65">
        <f t="shared" si="2152"/>
        <v>2949968</v>
      </c>
      <c r="W613" s="65">
        <f t="shared" ref="W613:Y614" si="2197">W614</f>
        <v>0</v>
      </c>
      <c r="X613" s="65">
        <f t="shared" si="2197"/>
        <v>0</v>
      </c>
      <c r="Y613" s="65">
        <f t="shared" si="2197"/>
        <v>0</v>
      </c>
      <c r="Z613" s="65">
        <f t="shared" si="2154"/>
        <v>10469620.49</v>
      </c>
      <c r="AA613" s="65">
        <f t="shared" si="2155"/>
        <v>2949968</v>
      </c>
      <c r="AB613" s="65">
        <f t="shared" si="2156"/>
        <v>2949968</v>
      </c>
      <c r="AC613" s="65">
        <f t="shared" ref="AC613:AE614" si="2198">AC614</f>
        <v>0</v>
      </c>
      <c r="AD613" s="65">
        <f t="shared" si="2198"/>
        <v>0</v>
      </c>
      <c r="AE613" s="65">
        <f t="shared" si="2198"/>
        <v>0</v>
      </c>
      <c r="AF613" s="65">
        <f t="shared" si="2158"/>
        <v>10469620.49</v>
      </c>
      <c r="AG613" s="65">
        <f t="shared" si="2159"/>
        <v>2949968</v>
      </c>
      <c r="AH613" s="65">
        <f t="shared" si="2160"/>
        <v>2949968</v>
      </c>
      <c r="AI613" s="65">
        <f t="shared" ref="AI613:AK614" si="2199">AI614</f>
        <v>0</v>
      </c>
      <c r="AJ613" s="65">
        <f t="shared" si="2199"/>
        <v>0</v>
      </c>
      <c r="AK613" s="65">
        <f t="shared" si="2199"/>
        <v>0</v>
      </c>
      <c r="AL613" s="65">
        <f t="shared" si="2162"/>
        <v>10469620.49</v>
      </c>
      <c r="AM613" s="65">
        <f t="shared" si="2163"/>
        <v>2949968</v>
      </c>
      <c r="AN613" s="65">
        <f t="shared" si="2164"/>
        <v>2949968</v>
      </c>
      <c r="AO613" s="65">
        <f t="shared" ref="AO613:AQ614" si="2200">AO614</f>
        <v>0</v>
      </c>
      <c r="AP613" s="65">
        <f t="shared" si="2200"/>
        <v>0</v>
      </c>
      <c r="AQ613" s="65">
        <f t="shared" si="2200"/>
        <v>0</v>
      </c>
      <c r="AR613" s="65">
        <f t="shared" si="2166"/>
        <v>10469620.49</v>
      </c>
      <c r="AS613" s="65">
        <f t="shared" si="2167"/>
        <v>2949968</v>
      </c>
      <c r="AT613" s="65">
        <f t="shared" si="2168"/>
        <v>2949968</v>
      </c>
      <c r="AU613" s="65">
        <f t="shared" ref="AU613:AW614" si="2201">AU614</f>
        <v>0</v>
      </c>
      <c r="AV613" s="65">
        <f t="shared" si="2201"/>
        <v>0</v>
      </c>
      <c r="AW613" s="65">
        <f t="shared" si="2201"/>
        <v>0</v>
      </c>
      <c r="AX613" s="65">
        <f t="shared" si="2170"/>
        <v>10469620.49</v>
      </c>
      <c r="AY613" s="65">
        <f t="shared" si="2171"/>
        <v>2949968</v>
      </c>
      <c r="AZ613" s="65">
        <f t="shared" si="2172"/>
        <v>2949968</v>
      </c>
    </row>
    <row r="614" spans="1:52" ht="26.4">
      <c r="A614" s="261"/>
      <c r="B614" s="123" t="s">
        <v>186</v>
      </c>
      <c r="C614" s="35" t="s">
        <v>205</v>
      </c>
      <c r="D614" s="35" t="s">
        <v>21</v>
      </c>
      <c r="E614" s="35" t="s">
        <v>100</v>
      </c>
      <c r="F614" s="35" t="s">
        <v>262</v>
      </c>
      <c r="G614" s="36" t="s">
        <v>32</v>
      </c>
      <c r="H614" s="65">
        <f>H615</f>
        <v>2250000</v>
      </c>
      <c r="I614" s="65">
        <f t="shared" si="2195"/>
        <v>2949968</v>
      </c>
      <c r="J614" s="65">
        <f t="shared" si="2195"/>
        <v>2949968</v>
      </c>
      <c r="K614" s="65">
        <f t="shared" si="2195"/>
        <v>8219620.4900000002</v>
      </c>
      <c r="L614" s="65">
        <f t="shared" si="2195"/>
        <v>0</v>
      </c>
      <c r="M614" s="65">
        <f t="shared" si="2195"/>
        <v>0</v>
      </c>
      <c r="N614" s="65">
        <f t="shared" si="2117"/>
        <v>10469620.49</v>
      </c>
      <c r="O614" s="65">
        <f t="shared" si="2118"/>
        <v>2949968</v>
      </c>
      <c r="P614" s="65">
        <f t="shared" si="2119"/>
        <v>2949968</v>
      </c>
      <c r="Q614" s="65">
        <f t="shared" si="2196"/>
        <v>0</v>
      </c>
      <c r="R614" s="65">
        <f t="shared" si="2196"/>
        <v>0</v>
      </c>
      <c r="S614" s="65">
        <f t="shared" si="2196"/>
        <v>0</v>
      </c>
      <c r="T614" s="65">
        <f t="shared" si="2150"/>
        <v>10469620.49</v>
      </c>
      <c r="U614" s="65">
        <f t="shared" si="2151"/>
        <v>2949968</v>
      </c>
      <c r="V614" s="65">
        <f t="shared" si="2152"/>
        <v>2949968</v>
      </c>
      <c r="W614" s="65">
        <f t="shared" si="2197"/>
        <v>0</v>
      </c>
      <c r="X614" s="65">
        <f t="shared" si="2197"/>
        <v>0</v>
      </c>
      <c r="Y614" s="65">
        <f t="shared" si="2197"/>
        <v>0</v>
      </c>
      <c r="Z614" s="65">
        <f t="shared" si="2154"/>
        <v>10469620.49</v>
      </c>
      <c r="AA614" s="65">
        <f t="shared" si="2155"/>
        <v>2949968</v>
      </c>
      <c r="AB614" s="65">
        <f t="shared" si="2156"/>
        <v>2949968</v>
      </c>
      <c r="AC614" s="65">
        <f t="shared" si="2198"/>
        <v>0</v>
      </c>
      <c r="AD614" s="65">
        <f t="shared" si="2198"/>
        <v>0</v>
      </c>
      <c r="AE614" s="65">
        <f t="shared" si="2198"/>
        <v>0</v>
      </c>
      <c r="AF614" s="65">
        <f t="shared" si="2158"/>
        <v>10469620.49</v>
      </c>
      <c r="AG614" s="65">
        <f t="shared" si="2159"/>
        <v>2949968</v>
      </c>
      <c r="AH614" s="65">
        <f t="shared" si="2160"/>
        <v>2949968</v>
      </c>
      <c r="AI614" s="65">
        <f t="shared" si="2199"/>
        <v>0</v>
      </c>
      <c r="AJ614" s="65">
        <f t="shared" si="2199"/>
        <v>0</v>
      </c>
      <c r="AK614" s="65">
        <f t="shared" si="2199"/>
        <v>0</v>
      </c>
      <c r="AL614" s="65">
        <f t="shared" si="2162"/>
        <v>10469620.49</v>
      </c>
      <c r="AM614" s="65">
        <f t="shared" si="2163"/>
        <v>2949968</v>
      </c>
      <c r="AN614" s="65">
        <f t="shared" si="2164"/>
        <v>2949968</v>
      </c>
      <c r="AO614" s="65">
        <f t="shared" si="2200"/>
        <v>0</v>
      </c>
      <c r="AP614" s="65">
        <f t="shared" si="2200"/>
        <v>0</v>
      </c>
      <c r="AQ614" s="65">
        <f t="shared" si="2200"/>
        <v>0</v>
      </c>
      <c r="AR614" s="65">
        <f t="shared" si="2166"/>
        <v>10469620.49</v>
      </c>
      <c r="AS614" s="65">
        <f t="shared" si="2167"/>
        <v>2949968</v>
      </c>
      <c r="AT614" s="65">
        <f t="shared" si="2168"/>
        <v>2949968</v>
      </c>
      <c r="AU614" s="65">
        <f t="shared" si="2201"/>
        <v>0</v>
      </c>
      <c r="AV614" s="65">
        <f t="shared" si="2201"/>
        <v>0</v>
      </c>
      <c r="AW614" s="65">
        <f t="shared" si="2201"/>
        <v>0</v>
      </c>
      <c r="AX614" s="65">
        <f t="shared" si="2170"/>
        <v>10469620.49</v>
      </c>
      <c r="AY614" s="65">
        <f t="shared" si="2171"/>
        <v>2949968</v>
      </c>
      <c r="AZ614" s="65">
        <f t="shared" si="2172"/>
        <v>2949968</v>
      </c>
    </row>
    <row r="615" spans="1:52" ht="26.4">
      <c r="A615" s="261"/>
      <c r="B615" s="71" t="s">
        <v>34</v>
      </c>
      <c r="C615" s="35" t="s">
        <v>205</v>
      </c>
      <c r="D615" s="35" t="s">
        <v>21</v>
      </c>
      <c r="E615" s="35" t="s">
        <v>100</v>
      </c>
      <c r="F615" s="35" t="s">
        <v>262</v>
      </c>
      <c r="G615" s="36" t="s">
        <v>33</v>
      </c>
      <c r="H615" s="60">
        <v>2250000</v>
      </c>
      <c r="I615" s="60">
        <v>2949968</v>
      </c>
      <c r="J615" s="60">
        <v>2949968</v>
      </c>
      <c r="K615" s="60">
        <v>8219620.4900000002</v>
      </c>
      <c r="L615" s="60"/>
      <c r="M615" s="60"/>
      <c r="N615" s="60">
        <f t="shared" si="2117"/>
        <v>10469620.49</v>
      </c>
      <c r="O615" s="60">
        <f t="shared" si="2118"/>
        <v>2949968</v>
      </c>
      <c r="P615" s="60">
        <f t="shared" si="2119"/>
        <v>2949968</v>
      </c>
      <c r="Q615" s="60"/>
      <c r="R615" s="60"/>
      <c r="S615" s="60"/>
      <c r="T615" s="60">
        <f t="shared" si="2150"/>
        <v>10469620.49</v>
      </c>
      <c r="U615" s="60">
        <f t="shared" si="2151"/>
        <v>2949968</v>
      </c>
      <c r="V615" s="60">
        <f t="shared" si="2152"/>
        <v>2949968</v>
      </c>
      <c r="W615" s="60"/>
      <c r="X615" s="60"/>
      <c r="Y615" s="60"/>
      <c r="Z615" s="60">
        <f t="shared" si="2154"/>
        <v>10469620.49</v>
      </c>
      <c r="AA615" s="60">
        <f t="shared" si="2155"/>
        <v>2949968</v>
      </c>
      <c r="AB615" s="60">
        <f t="shared" si="2156"/>
        <v>2949968</v>
      </c>
      <c r="AC615" s="60"/>
      <c r="AD615" s="60"/>
      <c r="AE615" s="60"/>
      <c r="AF615" s="60">
        <f t="shared" si="2158"/>
        <v>10469620.49</v>
      </c>
      <c r="AG615" s="60">
        <f t="shared" si="2159"/>
        <v>2949968</v>
      </c>
      <c r="AH615" s="60">
        <f t="shared" si="2160"/>
        <v>2949968</v>
      </c>
      <c r="AI615" s="60"/>
      <c r="AJ615" s="60"/>
      <c r="AK615" s="60"/>
      <c r="AL615" s="60">
        <f t="shared" si="2162"/>
        <v>10469620.49</v>
      </c>
      <c r="AM615" s="60">
        <f t="shared" si="2163"/>
        <v>2949968</v>
      </c>
      <c r="AN615" s="60">
        <f t="shared" si="2164"/>
        <v>2949968</v>
      </c>
      <c r="AO615" s="60"/>
      <c r="AP615" s="60"/>
      <c r="AQ615" s="60"/>
      <c r="AR615" s="60">
        <f t="shared" si="2166"/>
        <v>10469620.49</v>
      </c>
      <c r="AS615" s="60">
        <f t="shared" si="2167"/>
        <v>2949968</v>
      </c>
      <c r="AT615" s="60">
        <f t="shared" si="2168"/>
        <v>2949968</v>
      </c>
      <c r="AU615" s="60"/>
      <c r="AV615" s="60"/>
      <c r="AW615" s="60"/>
      <c r="AX615" s="60">
        <f t="shared" si="2170"/>
        <v>10469620.49</v>
      </c>
      <c r="AY615" s="60">
        <f t="shared" si="2171"/>
        <v>2949968</v>
      </c>
      <c r="AZ615" s="60">
        <f t="shared" si="2172"/>
        <v>2949968</v>
      </c>
    </row>
    <row r="616" spans="1:52">
      <c r="A616" s="261"/>
      <c r="B616" s="71" t="s">
        <v>259</v>
      </c>
      <c r="C616" s="35" t="s">
        <v>205</v>
      </c>
      <c r="D616" s="35" t="s">
        <v>21</v>
      </c>
      <c r="E616" s="35" t="s">
        <v>100</v>
      </c>
      <c r="F616" s="35" t="s">
        <v>263</v>
      </c>
      <c r="G616" s="36"/>
      <c r="H616" s="144">
        <f>H617</f>
        <v>270000</v>
      </c>
      <c r="I616" s="144">
        <f t="shared" ref="I616:M616" si="2202">I617</f>
        <v>270000</v>
      </c>
      <c r="J616" s="144">
        <f t="shared" si="2202"/>
        <v>270000</v>
      </c>
      <c r="K616" s="144">
        <f t="shared" si="2202"/>
        <v>0</v>
      </c>
      <c r="L616" s="144">
        <f t="shared" si="2202"/>
        <v>0</v>
      </c>
      <c r="M616" s="144">
        <f t="shared" si="2202"/>
        <v>0</v>
      </c>
      <c r="N616" s="144">
        <f t="shared" si="2117"/>
        <v>270000</v>
      </c>
      <c r="O616" s="144">
        <f t="shared" si="2118"/>
        <v>270000</v>
      </c>
      <c r="P616" s="144">
        <f t="shared" si="2119"/>
        <v>270000</v>
      </c>
      <c r="Q616" s="144">
        <f t="shared" ref="Q616:S617" si="2203">Q617</f>
        <v>0</v>
      </c>
      <c r="R616" s="144">
        <f t="shared" si="2203"/>
        <v>0</v>
      </c>
      <c r="S616" s="144">
        <f t="shared" si="2203"/>
        <v>0</v>
      </c>
      <c r="T616" s="144">
        <f t="shared" si="2150"/>
        <v>270000</v>
      </c>
      <c r="U616" s="144">
        <f t="shared" si="2151"/>
        <v>270000</v>
      </c>
      <c r="V616" s="144">
        <f t="shared" si="2152"/>
        <v>270000</v>
      </c>
      <c r="W616" s="144">
        <f t="shared" ref="W616:Y617" si="2204">W617</f>
        <v>0</v>
      </c>
      <c r="X616" s="144">
        <f t="shared" si="2204"/>
        <v>0</v>
      </c>
      <c r="Y616" s="144">
        <f t="shared" si="2204"/>
        <v>0</v>
      </c>
      <c r="Z616" s="144">
        <f t="shared" si="2154"/>
        <v>270000</v>
      </c>
      <c r="AA616" s="144">
        <f t="shared" si="2155"/>
        <v>270000</v>
      </c>
      <c r="AB616" s="144">
        <f t="shared" si="2156"/>
        <v>270000</v>
      </c>
      <c r="AC616" s="144">
        <f t="shared" ref="AC616:AE617" si="2205">AC617</f>
        <v>260000</v>
      </c>
      <c r="AD616" s="144">
        <f t="shared" si="2205"/>
        <v>0</v>
      </c>
      <c r="AE616" s="144">
        <f t="shared" si="2205"/>
        <v>0</v>
      </c>
      <c r="AF616" s="144">
        <f t="shared" si="2158"/>
        <v>530000</v>
      </c>
      <c r="AG616" s="144">
        <f t="shared" si="2159"/>
        <v>270000</v>
      </c>
      <c r="AH616" s="144">
        <f t="shared" si="2160"/>
        <v>270000</v>
      </c>
      <c r="AI616" s="144">
        <f t="shared" ref="AI616:AK617" si="2206">AI617</f>
        <v>0</v>
      </c>
      <c r="AJ616" s="144">
        <f t="shared" si="2206"/>
        <v>0</v>
      </c>
      <c r="AK616" s="144">
        <f t="shared" si="2206"/>
        <v>0</v>
      </c>
      <c r="AL616" s="144">
        <f t="shared" si="2162"/>
        <v>530000</v>
      </c>
      <c r="AM616" s="144">
        <f t="shared" si="2163"/>
        <v>270000</v>
      </c>
      <c r="AN616" s="144">
        <f t="shared" si="2164"/>
        <v>270000</v>
      </c>
      <c r="AO616" s="144">
        <f t="shared" ref="AO616:AQ617" si="2207">AO617</f>
        <v>0</v>
      </c>
      <c r="AP616" s="144">
        <f t="shared" si="2207"/>
        <v>0</v>
      </c>
      <c r="AQ616" s="144">
        <f t="shared" si="2207"/>
        <v>0</v>
      </c>
      <c r="AR616" s="144">
        <f t="shared" si="2166"/>
        <v>530000</v>
      </c>
      <c r="AS616" s="144">
        <f t="shared" si="2167"/>
        <v>270000</v>
      </c>
      <c r="AT616" s="144">
        <f t="shared" si="2168"/>
        <v>270000</v>
      </c>
      <c r="AU616" s="144">
        <f t="shared" ref="AU616:AW617" si="2208">AU617</f>
        <v>40000</v>
      </c>
      <c r="AV616" s="144">
        <f t="shared" si="2208"/>
        <v>0</v>
      </c>
      <c r="AW616" s="144">
        <f t="shared" si="2208"/>
        <v>0</v>
      </c>
      <c r="AX616" s="144">
        <f t="shared" si="2170"/>
        <v>570000</v>
      </c>
      <c r="AY616" s="144">
        <f t="shared" si="2171"/>
        <v>270000</v>
      </c>
      <c r="AZ616" s="144">
        <f t="shared" si="2172"/>
        <v>270000</v>
      </c>
    </row>
    <row r="617" spans="1:52" ht="26.4">
      <c r="A617" s="261"/>
      <c r="B617" s="123" t="s">
        <v>186</v>
      </c>
      <c r="C617" s="35" t="s">
        <v>205</v>
      </c>
      <c r="D617" s="35" t="s">
        <v>21</v>
      </c>
      <c r="E617" s="35" t="s">
        <v>100</v>
      </c>
      <c r="F617" s="35" t="s">
        <v>263</v>
      </c>
      <c r="G617" s="36" t="s">
        <v>32</v>
      </c>
      <c r="H617" s="144">
        <f>H618</f>
        <v>270000</v>
      </c>
      <c r="I617" s="144">
        <f t="shared" ref="I617:M617" si="2209">I618</f>
        <v>270000</v>
      </c>
      <c r="J617" s="144">
        <f t="shared" si="2209"/>
        <v>270000</v>
      </c>
      <c r="K617" s="144">
        <f t="shared" si="2209"/>
        <v>0</v>
      </c>
      <c r="L617" s="144">
        <f t="shared" si="2209"/>
        <v>0</v>
      </c>
      <c r="M617" s="144">
        <f t="shared" si="2209"/>
        <v>0</v>
      </c>
      <c r="N617" s="144">
        <f t="shared" si="2117"/>
        <v>270000</v>
      </c>
      <c r="O617" s="144">
        <f t="shared" si="2118"/>
        <v>270000</v>
      </c>
      <c r="P617" s="144">
        <f t="shared" si="2119"/>
        <v>270000</v>
      </c>
      <c r="Q617" s="144">
        <f t="shared" si="2203"/>
        <v>0</v>
      </c>
      <c r="R617" s="144">
        <f t="shared" si="2203"/>
        <v>0</v>
      </c>
      <c r="S617" s="144">
        <f t="shared" si="2203"/>
        <v>0</v>
      </c>
      <c r="T617" s="144">
        <f t="shared" si="2150"/>
        <v>270000</v>
      </c>
      <c r="U617" s="144">
        <f t="shared" si="2151"/>
        <v>270000</v>
      </c>
      <c r="V617" s="144">
        <f t="shared" si="2152"/>
        <v>270000</v>
      </c>
      <c r="W617" s="144">
        <f t="shared" si="2204"/>
        <v>0</v>
      </c>
      <c r="X617" s="144">
        <f t="shared" si="2204"/>
        <v>0</v>
      </c>
      <c r="Y617" s="144">
        <f t="shared" si="2204"/>
        <v>0</v>
      </c>
      <c r="Z617" s="144">
        <f t="shared" si="2154"/>
        <v>270000</v>
      </c>
      <c r="AA617" s="144">
        <f t="shared" si="2155"/>
        <v>270000</v>
      </c>
      <c r="AB617" s="144">
        <f t="shared" si="2156"/>
        <v>270000</v>
      </c>
      <c r="AC617" s="144">
        <f t="shared" si="2205"/>
        <v>260000</v>
      </c>
      <c r="AD617" s="144">
        <f t="shared" si="2205"/>
        <v>0</v>
      </c>
      <c r="AE617" s="144">
        <f t="shared" si="2205"/>
        <v>0</v>
      </c>
      <c r="AF617" s="144">
        <f t="shared" si="2158"/>
        <v>530000</v>
      </c>
      <c r="AG617" s="144">
        <f t="shared" si="2159"/>
        <v>270000</v>
      </c>
      <c r="AH617" s="144">
        <f t="shared" si="2160"/>
        <v>270000</v>
      </c>
      <c r="AI617" s="144">
        <f t="shared" si="2206"/>
        <v>0</v>
      </c>
      <c r="AJ617" s="144">
        <f t="shared" si="2206"/>
        <v>0</v>
      </c>
      <c r="AK617" s="144">
        <f t="shared" si="2206"/>
        <v>0</v>
      </c>
      <c r="AL617" s="144">
        <f t="shared" si="2162"/>
        <v>530000</v>
      </c>
      <c r="AM617" s="144">
        <f t="shared" si="2163"/>
        <v>270000</v>
      </c>
      <c r="AN617" s="144">
        <f t="shared" si="2164"/>
        <v>270000</v>
      </c>
      <c r="AO617" s="144">
        <f t="shared" si="2207"/>
        <v>0</v>
      </c>
      <c r="AP617" s="144">
        <f t="shared" si="2207"/>
        <v>0</v>
      </c>
      <c r="AQ617" s="144">
        <f t="shared" si="2207"/>
        <v>0</v>
      </c>
      <c r="AR617" s="144">
        <f t="shared" si="2166"/>
        <v>530000</v>
      </c>
      <c r="AS617" s="144">
        <f t="shared" si="2167"/>
        <v>270000</v>
      </c>
      <c r="AT617" s="144">
        <f t="shared" si="2168"/>
        <v>270000</v>
      </c>
      <c r="AU617" s="144">
        <f t="shared" si="2208"/>
        <v>40000</v>
      </c>
      <c r="AV617" s="144">
        <f t="shared" si="2208"/>
        <v>0</v>
      </c>
      <c r="AW617" s="144">
        <f t="shared" si="2208"/>
        <v>0</v>
      </c>
      <c r="AX617" s="144">
        <f t="shared" si="2170"/>
        <v>570000</v>
      </c>
      <c r="AY617" s="144">
        <f t="shared" si="2171"/>
        <v>270000</v>
      </c>
      <c r="AZ617" s="144">
        <f t="shared" si="2172"/>
        <v>270000</v>
      </c>
    </row>
    <row r="618" spans="1:52" ht="26.4">
      <c r="A618" s="261"/>
      <c r="B618" s="71" t="s">
        <v>34</v>
      </c>
      <c r="C618" s="35" t="s">
        <v>205</v>
      </c>
      <c r="D618" s="35" t="s">
        <v>21</v>
      </c>
      <c r="E618" s="35" t="s">
        <v>100</v>
      </c>
      <c r="F618" s="35" t="s">
        <v>263</v>
      </c>
      <c r="G618" s="36" t="s">
        <v>33</v>
      </c>
      <c r="H618" s="60">
        <v>270000</v>
      </c>
      <c r="I618" s="60">
        <v>270000</v>
      </c>
      <c r="J618" s="60">
        <v>270000</v>
      </c>
      <c r="K618" s="60"/>
      <c r="L618" s="60"/>
      <c r="M618" s="60"/>
      <c r="N618" s="60">
        <f t="shared" si="2117"/>
        <v>270000</v>
      </c>
      <c r="O618" s="60">
        <f t="shared" si="2118"/>
        <v>270000</v>
      </c>
      <c r="P618" s="60">
        <f t="shared" si="2119"/>
        <v>270000</v>
      </c>
      <c r="Q618" s="60"/>
      <c r="R618" s="60"/>
      <c r="S618" s="60"/>
      <c r="T618" s="60">
        <f t="shared" si="2150"/>
        <v>270000</v>
      </c>
      <c r="U618" s="60">
        <f t="shared" si="2151"/>
        <v>270000</v>
      </c>
      <c r="V618" s="60">
        <f t="shared" si="2152"/>
        <v>270000</v>
      </c>
      <c r="W618" s="60"/>
      <c r="X618" s="60"/>
      <c r="Y618" s="60"/>
      <c r="Z618" s="60">
        <f t="shared" si="2154"/>
        <v>270000</v>
      </c>
      <c r="AA618" s="60">
        <f t="shared" si="2155"/>
        <v>270000</v>
      </c>
      <c r="AB618" s="60">
        <f t="shared" si="2156"/>
        <v>270000</v>
      </c>
      <c r="AC618" s="60">
        <v>260000</v>
      </c>
      <c r="AD618" s="60"/>
      <c r="AE618" s="60"/>
      <c r="AF618" s="60">
        <f t="shared" si="2158"/>
        <v>530000</v>
      </c>
      <c r="AG618" s="60">
        <f t="shared" si="2159"/>
        <v>270000</v>
      </c>
      <c r="AH618" s="60">
        <f t="shared" si="2160"/>
        <v>270000</v>
      </c>
      <c r="AI618" s="60"/>
      <c r="AJ618" s="60"/>
      <c r="AK618" s="60"/>
      <c r="AL618" s="60">
        <f t="shared" si="2162"/>
        <v>530000</v>
      </c>
      <c r="AM618" s="60">
        <f t="shared" si="2163"/>
        <v>270000</v>
      </c>
      <c r="AN618" s="60">
        <f t="shared" si="2164"/>
        <v>270000</v>
      </c>
      <c r="AO618" s="60"/>
      <c r="AP618" s="60"/>
      <c r="AQ618" s="60"/>
      <c r="AR618" s="60">
        <f t="shared" si="2166"/>
        <v>530000</v>
      </c>
      <c r="AS618" s="60">
        <f t="shared" si="2167"/>
        <v>270000</v>
      </c>
      <c r="AT618" s="60">
        <f t="shared" si="2168"/>
        <v>270000</v>
      </c>
      <c r="AU618" s="60">
        <v>40000</v>
      </c>
      <c r="AV618" s="60"/>
      <c r="AW618" s="60"/>
      <c r="AX618" s="60">
        <f t="shared" si="2170"/>
        <v>570000</v>
      </c>
      <c r="AY618" s="60">
        <f t="shared" si="2171"/>
        <v>270000</v>
      </c>
      <c r="AZ618" s="60">
        <f t="shared" si="2172"/>
        <v>270000</v>
      </c>
    </row>
    <row r="619" spans="1:52">
      <c r="A619" s="261"/>
      <c r="B619" s="93" t="s">
        <v>418</v>
      </c>
      <c r="C619" s="35" t="s">
        <v>205</v>
      </c>
      <c r="D619" s="35" t="s">
        <v>21</v>
      </c>
      <c r="E619" s="35" t="s">
        <v>100</v>
      </c>
      <c r="F619" s="35" t="s">
        <v>419</v>
      </c>
      <c r="G619" s="36"/>
      <c r="H619" s="144"/>
      <c r="I619" s="144"/>
      <c r="J619" s="144"/>
      <c r="K619" s="144"/>
      <c r="L619" s="144"/>
      <c r="M619" s="144"/>
      <c r="N619" s="144"/>
      <c r="O619" s="144"/>
      <c r="P619" s="144"/>
      <c r="Q619" s="144">
        <f>Q620</f>
        <v>500000</v>
      </c>
      <c r="R619" s="144">
        <f t="shared" ref="R619:S620" si="2210">R620</f>
        <v>0</v>
      </c>
      <c r="S619" s="144">
        <f t="shared" si="2210"/>
        <v>0</v>
      </c>
      <c r="T619" s="60">
        <f t="shared" ref="T619:T621" si="2211">N619+Q619</f>
        <v>500000</v>
      </c>
      <c r="U619" s="60">
        <f t="shared" ref="U619:U621" si="2212">O619+R619</f>
        <v>0</v>
      </c>
      <c r="V619" s="60">
        <f t="shared" ref="V619:V621" si="2213">P619+S619</f>
        <v>0</v>
      </c>
      <c r="W619" s="144">
        <f>W620</f>
        <v>0</v>
      </c>
      <c r="X619" s="144">
        <f t="shared" ref="X619:Y620" si="2214">X620</f>
        <v>0</v>
      </c>
      <c r="Y619" s="144">
        <f t="shared" si="2214"/>
        <v>0</v>
      </c>
      <c r="Z619" s="60">
        <f t="shared" si="2154"/>
        <v>500000</v>
      </c>
      <c r="AA619" s="60">
        <f t="shared" si="2155"/>
        <v>0</v>
      </c>
      <c r="AB619" s="60">
        <f t="shared" si="2156"/>
        <v>0</v>
      </c>
      <c r="AC619" s="144">
        <f>AC620</f>
        <v>0</v>
      </c>
      <c r="AD619" s="144">
        <f t="shared" ref="AD619:AE620" si="2215">AD620</f>
        <v>0</v>
      </c>
      <c r="AE619" s="144">
        <f t="shared" si="2215"/>
        <v>0</v>
      </c>
      <c r="AF619" s="60">
        <f t="shared" si="2158"/>
        <v>500000</v>
      </c>
      <c r="AG619" s="60">
        <f t="shared" si="2159"/>
        <v>0</v>
      </c>
      <c r="AH619" s="60">
        <f t="shared" si="2160"/>
        <v>0</v>
      </c>
      <c r="AI619" s="144">
        <f>AI620</f>
        <v>0</v>
      </c>
      <c r="AJ619" s="144">
        <f t="shared" ref="AJ619:AK620" si="2216">AJ620</f>
        <v>0</v>
      </c>
      <c r="AK619" s="144">
        <f t="shared" si="2216"/>
        <v>0</v>
      </c>
      <c r="AL619" s="60">
        <f t="shared" si="2162"/>
        <v>500000</v>
      </c>
      <c r="AM619" s="60">
        <f t="shared" si="2163"/>
        <v>0</v>
      </c>
      <c r="AN619" s="60">
        <f t="shared" si="2164"/>
        <v>0</v>
      </c>
      <c r="AO619" s="144">
        <f>AO620</f>
        <v>0</v>
      </c>
      <c r="AP619" s="144">
        <f t="shared" ref="AP619:AQ620" si="2217">AP620</f>
        <v>0</v>
      </c>
      <c r="AQ619" s="144">
        <f t="shared" si="2217"/>
        <v>0</v>
      </c>
      <c r="AR619" s="60">
        <f t="shared" si="2166"/>
        <v>500000</v>
      </c>
      <c r="AS619" s="60">
        <f t="shared" si="2167"/>
        <v>0</v>
      </c>
      <c r="AT619" s="60">
        <f t="shared" si="2168"/>
        <v>0</v>
      </c>
      <c r="AU619" s="144">
        <f>AU620</f>
        <v>0</v>
      </c>
      <c r="AV619" s="144">
        <f t="shared" ref="AV619:AW620" si="2218">AV620</f>
        <v>0</v>
      </c>
      <c r="AW619" s="144">
        <f t="shared" si="2218"/>
        <v>0</v>
      </c>
      <c r="AX619" s="60">
        <f t="shared" si="2170"/>
        <v>500000</v>
      </c>
      <c r="AY619" s="60">
        <f t="shared" si="2171"/>
        <v>0</v>
      </c>
      <c r="AZ619" s="60">
        <f t="shared" si="2172"/>
        <v>0</v>
      </c>
    </row>
    <row r="620" spans="1:52" ht="26.4">
      <c r="A620" s="261"/>
      <c r="B620" s="93" t="s">
        <v>186</v>
      </c>
      <c r="C620" s="35" t="s">
        <v>205</v>
      </c>
      <c r="D620" s="35" t="s">
        <v>21</v>
      </c>
      <c r="E620" s="35" t="s">
        <v>100</v>
      </c>
      <c r="F620" s="35" t="s">
        <v>419</v>
      </c>
      <c r="G620" s="36" t="s">
        <v>32</v>
      </c>
      <c r="H620" s="144"/>
      <c r="I620" s="144"/>
      <c r="J620" s="144"/>
      <c r="K620" s="144"/>
      <c r="L620" s="144"/>
      <c r="M620" s="144"/>
      <c r="N620" s="144"/>
      <c r="O620" s="144"/>
      <c r="P620" s="144"/>
      <c r="Q620" s="144">
        <f>Q621</f>
        <v>500000</v>
      </c>
      <c r="R620" s="144">
        <f t="shared" si="2210"/>
        <v>0</v>
      </c>
      <c r="S620" s="144">
        <f t="shared" si="2210"/>
        <v>0</v>
      </c>
      <c r="T620" s="60">
        <f t="shared" si="2211"/>
        <v>500000</v>
      </c>
      <c r="U620" s="60">
        <f t="shared" si="2212"/>
        <v>0</v>
      </c>
      <c r="V620" s="60">
        <f t="shared" si="2213"/>
        <v>0</v>
      </c>
      <c r="W620" s="144">
        <f>W621</f>
        <v>0</v>
      </c>
      <c r="X620" s="144">
        <f t="shared" si="2214"/>
        <v>0</v>
      </c>
      <c r="Y620" s="144">
        <f t="shared" si="2214"/>
        <v>0</v>
      </c>
      <c r="Z620" s="60">
        <f t="shared" si="2154"/>
        <v>500000</v>
      </c>
      <c r="AA620" s="60">
        <f t="shared" si="2155"/>
        <v>0</v>
      </c>
      <c r="AB620" s="60">
        <f t="shared" si="2156"/>
        <v>0</v>
      </c>
      <c r="AC620" s="144">
        <f>AC621</f>
        <v>0</v>
      </c>
      <c r="AD620" s="144">
        <f t="shared" si="2215"/>
        <v>0</v>
      </c>
      <c r="AE620" s="144">
        <f t="shared" si="2215"/>
        <v>0</v>
      </c>
      <c r="AF620" s="60">
        <f t="shared" si="2158"/>
        <v>500000</v>
      </c>
      <c r="AG620" s="60">
        <f t="shared" si="2159"/>
        <v>0</v>
      </c>
      <c r="AH620" s="60">
        <f t="shared" si="2160"/>
        <v>0</v>
      </c>
      <c r="AI620" s="144">
        <f>AI621</f>
        <v>0</v>
      </c>
      <c r="AJ620" s="144">
        <f t="shared" si="2216"/>
        <v>0</v>
      </c>
      <c r="AK620" s="144">
        <f t="shared" si="2216"/>
        <v>0</v>
      </c>
      <c r="AL620" s="60">
        <f t="shared" si="2162"/>
        <v>500000</v>
      </c>
      <c r="AM620" s="60">
        <f t="shared" si="2163"/>
        <v>0</v>
      </c>
      <c r="AN620" s="60">
        <f t="shared" si="2164"/>
        <v>0</v>
      </c>
      <c r="AO620" s="144">
        <f>AO621</f>
        <v>0</v>
      </c>
      <c r="AP620" s="144">
        <f t="shared" si="2217"/>
        <v>0</v>
      </c>
      <c r="AQ620" s="144">
        <f t="shared" si="2217"/>
        <v>0</v>
      </c>
      <c r="AR620" s="60">
        <f t="shared" si="2166"/>
        <v>500000</v>
      </c>
      <c r="AS620" s="60">
        <f t="shared" si="2167"/>
        <v>0</v>
      </c>
      <c r="AT620" s="60">
        <f t="shared" si="2168"/>
        <v>0</v>
      </c>
      <c r="AU620" s="144">
        <f>AU621</f>
        <v>0</v>
      </c>
      <c r="AV620" s="144">
        <f t="shared" si="2218"/>
        <v>0</v>
      </c>
      <c r="AW620" s="144">
        <f t="shared" si="2218"/>
        <v>0</v>
      </c>
      <c r="AX620" s="60">
        <f t="shared" si="2170"/>
        <v>500000</v>
      </c>
      <c r="AY620" s="60">
        <f t="shared" si="2171"/>
        <v>0</v>
      </c>
      <c r="AZ620" s="60">
        <f t="shared" si="2172"/>
        <v>0</v>
      </c>
    </row>
    <row r="621" spans="1:52" ht="26.4">
      <c r="A621" s="261"/>
      <c r="B621" s="93" t="s">
        <v>34</v>
      </c>
      <c r="C621" s="35" t="s">
        <v>205</v>
      </c>
      <c r="D621" s="35" t="s">
        <v>21</v>
      </c>
      <c r="E621" s="35" t="s">
        <v>100</v>
      </c>
      <c r="F621" s="35" t="s">
        <v>419</v>
      </c>
      <c r="G621" s="36" t="s">
        <v>33</v>
      </c>
      <c r="H621" s="144"/>
      <c r="I621" s="144"/>
      <c r="J621" s="144"/>
      <c r="K621" s="144"/>
      <c r="L621" s="144"/>
      <c r="M621" s="144"/>
      <c r="N621" s="144"/>
      <c r="O621" s="144"/>
      <c r="P621" s="144"/>
      <c r="Q621" s="144">
        <v>500000</v>
      </c>
      <c r="R621" s="144"/>
      <c r="S621" s="144"/>
      <c r="T621" s="60">
        <f t="shared" si="2211"/>
        <v>500000</v>
      </c>
      <c r="U621" s="60">
        <f t="shared" si="2212"/>
        <v>0</v>
      </c>
      <c r="V621" s="60">
        <f t="shared" si="2213"/>
        <v>0</v>
      </c>
      <c r="W621" s="144"/>
      <c r="X621" s="144"/>
      <c r="Y621" s="144"/>
      <c r="Z621" s="60">
        <f t="shared" si="2154"/>
        <v>500000</v>
      </c>
      <c r="AA621" s="60">
        <f t="shared" si="2155"/>
        <v>0</v>
      </c>
      <c r="AB621" s="60">
        <f t="shared" si="2156"/>
        <v>0</v>
      </c>
      <c r="AC621" s="144"/>
      <c r="AD621" s="144"/>
      <c r="AE621" s="144"/>
      <c r="AF621" s="60">
        <f t="shared" si="2158"/>
        <v>500000</v>
      </c>
      <c r="AG621" s="60">
        <f t="shared" si="2159"/>
        <v>0</v>
      </c>
      <c r="AH621" s="60">
        <f t="shared" si="2160"/>
        <v>0</v>
      </c>
      <c r="AI621" s="144"/>
      <c r="AJ621" s="144"/>
      <c r="AK621" s="144"/>
      <c r="AL621" s="60">
        <f t="shared" si="2162"/>
        <v>500000</v>
      </c>
      <c r="AM621" s="60">
        <f t="shared" si="2163"/>
        <v>0</v>
      </c>
      <c r="AN621" s="60">
        <f t="shared" si="2164"/>
        <v>0</v>
      </c>
      <c r="AO621" s="144"/>
      <c r="AP621" s="144"/>
      <c r="AQ621" s="144"/>
      <c r="AR621" s="60">
        <f t="shared" si="2166"/>
        <v>500000</v>
      </c>
      <c r="AS621" s="60">
        <f t="shared" si="2167"/>
        <v>0</v>
      </c>
      <c r="AT621" s="60">
        <f t="shared" si="2168"/>
        <v>0</v>
      </c>
      <c r="AU621" s="144"/>
      <c r="AV621" s="144"/>
      <c r="AW621" s="144"/>
      <c r="AX621" s="60">
        <f t="shared" si="2170"/>
        <v>500000</v>
      </c>
      <c r="AY621" s="60">
        <f t="shared" si="2171"/>
        <v>0</v>
      </c>
      <c r="AZ621" s="60">
        <f t="shared" si="2172"/>
        <v>0</v>
      </c>
    </row>
    <row r="622" spans="1:52" s="42" customFormat="1">
      <c r="A622" s="176"/>
      <c r="B622" s="93"/>
      <c r="C622" s="34"/>
      <c r="D622" s="34"/>
      <c r="E622" s="34"/>
      <c r="F622" s="34"/>
      <c r="G622" s="37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65"/>
      <c r="S622" s="65"/>
      <c r="T622" s="65"/>
      <c r="U622" s="65"/>
      <c r="V622" s="65"/>
      <c r="W622" s="65"/>
      <c r="X622" s="65"/>
      <c r="Y622" s="65"/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65"/>
      <c r="AS622" s="65"/>
      <c r="AT622" s="65"/>
      <c r="AU622" s="65"/>
      <c r="AV622" s="65"/>
      <c r="AW622" s="65"/>
      <c r="AX622" s="65"/>
      <c r="AY622" s="65"/>
      <c r="AZ622" s="65"/>
    </row>
    <row r="623" spans="1:52" s="133" customFormat="1" ht="39.75" customHeight="1">
      <c r="A623" s="84">
        <v>21</v>
      </c>
      <c r="B623" s="130" t="s">
        <v>306</v>
      </c>
      <c r="C623" s="137" t="s">
        <v>212</v>
      </c>
      <c r="D623" s="137" t="s">
        <v>21</v>
      </c>
      <c r="E623" s="137" t="s">
        <v>100</v>
      </c>
      <c r="F623" s="137" t="s">
        <v>101</v>
      </c>
      <c r="G623" s="138"/>
      <c r="H623" s="92">
        <f t="shared" ref="H623:M623" si="2219">H627</f>
        <v>100000</v>
      </c>
      <c r="I623" s="92">
        <f t="shared" si="2219"/>
        <v>0</v>
      </c>
      <c r="J623" s="92">
        <f t="shared" si="2219"/>
        <v>0</v>
      </c>
      <c r="K623" s="92">
        <f t="shared" si="2219"/>
        <v>0</v>
      </c>
      <c r="L623" s="92">
        <f t="shared" si="2219"/>
        <v>0</v>
      </c>
      <c r="M623" s="92">
        <f t="shared" si="2219"/>
        <v>0</v>
      </c>
      <c r="N623" s="92">
        <f t="shared" si="2117"/>
        <v>100000</v>
      </c>
      <c r="O623" s="92">
        <f t="shared" si="2118"/>
        <v>0</v>
      </c>
      <c r="P623" s="92">
        <f t="shared" si="2119"/>
        <v>0</v>
      </c>
      <c r="Q623" s="92">
        <f>Q627+Q633+Q636</f>
        <v>1648036.52</v>
      </c>
      <c r="R623" s="92">
        <f t="shared" ref="R623:S623" si="2220">R627+R633+R636</f>
        <v>3178.51</v>
      </c>
      <c r="S623" s="92">
        <f t="shared" si="2220"/>
        <v>3178.51</v>
      </c>
      <c r="T623" s="92">
        <f t="shared" ref="T623:T629" si="2221">N623+Q623</f>
        <v>1748036.52</v>
      </c>
      <c r="U623" s="92">
        <f t="shared" ref="U623:U629" si="2222">O623+R623</f>
        <v>3178.51</v>
      </c>
      <c r="V623" s="92">
        <f t="shared" ref="V623:V629" si="2223">P623+S623</f>
        <v>3178.51</v>
      </c>
      <c r="W623" s="92">
        <f>W627+W633+W636</f>
        <v>0</v>
      </c>
      <c r="X623" s="92">
        <f t="shared" ref="X623:Y623" si="2224">X627+X633+X636</f>
        <v>0</v>
      </c>
      <c r="Y623" s="92">
        <f t="shared" si="2224"/>
        <v>0</v>
      </c>
      <c r="Z623" s="92">
        <f t="shared" ref="Z623:Z638" si="2225">T623+W623</f>
        <v>1748036.52</v>
      </c>
      <c r="AA623" s="92">
        <f t="shared" ref="AA623:AA638" si="2226">U623+X623</f>
        <v>3178.51</v>
      </c>
      <c r="AB623" s="92">
        <f t="shared" ref="AB623:AB638" si="2227">V623+Y623</f>
        <v>3178.51</v>
      </c>
      <c r="AC623" s="92">
        <f>AC627+AC633+AC636+AC624</f>
        <v>0</v>
      </c>
      <c r="AD623" s="92">
        <f t="shared" ref="AD623:AE623" si="2228">AD627+AD633+AD636+AD624</f>
        <v>3600000</v>
      </c>
      <c r="AE623" s="92">
        <f t="shared" si="2228"/>
        <v>0</v>
      </c>
      <c r="AF623" s="92">
        <f t="shared" ref="AF623:AF638" si="2229">Z623+AC623</f>
        <v>1748036.52</v>
      </c>
      <c r="AG623" s="92">
        <f t="shared" ref="AG623:AG638" si="2230">AA623+AD623</f>
        <v>3603178.51</v>
      </c>
      <c r="AH623" s="92">
        <f t="shared" ref="AH623:AH638" si="2231">AB623+AE623</f>
        <v>3178.51</v>
      </c>
      <c r="AI623" s="92">
        <f>AI627+AI633+AI636+AI624+AI639</f>
        <v>1500000</v>
      </c>
      <c r="AJ623" s="92">
        <f t="shared" ref="AJ623:AK623" si="2232">AJ627+AJ633+AJ636+AJ624</f>
        <v>0</v>
      </c>
      <c r="AK623" s="92">
        <f t="shared" si="2232"/>
        <v>0</v>
      </c>
      <c r="AL623" s="92">
        <f t="shared" ref="AL623:AL641" si="2233">AF623+AI623</f>
        <v>3248036.52</v>
      </c>
      <c r="AM623" s="92">
        <f t="shared" ref="AM623:AM641" si="2234">AG623+AJ623</f>
        <v>3603178.51</v>
      </c>
      <c r="AN623" s="92">
        <f t="shared" ref="AN623:AN641" si="2235">AH623+AK623</f>
        <v>3178.51</v>
      </c>
      <c r="AO623" s="92">
        <f>AO627+AO633+AO636+AO624+AO639+AO630</f>
        <v>79219.92</v>
      </c>
      <c r="AP623" s="92">
        <f t="shared" ref="AP623:AQ623" si="2236">AP627+AP633+AP636+AP624+AP639+AP630</f>
        <v>0</v>
      </c>
      <c r="AQ623" s="92">
        <f t="shared" si="2236"/>
        <v>0</v>
      </c>
      <c r="AR623" s="92">
        <f t="shared" ref="AR623:AR641" si="2237">AL623+AO623</f>
        <v>3327256.44</v>
      </c>
      <c r="AS623" s="92">
        <f t="shared" ref="AS623:AS641" si="2238">AM623+AP623</f>
        <v>3603178.51</v>
      </c>
      <c r="AT623" s="92">
        <f t="shared" ref="AT623:AT641" si="2239">AN623+AQ623</f>
        <v>3178.51</v>
      </c>
      <c r="AU623" s="92">
        <f>AU627+AU633+AU636+AU624+AU639+AU630</f>
        <v>0</v>
      </c>
      <c r="AV623" s="92">
        <f t="shared" ref="AV623:AW623" si="2240">AV627+AV633+AV636+AV624+AV639+AV630</f>
        <v>0</v>
      </c>
      <c r="AW623" s="92">
        <f t="shared" si="2240"/>
        <v>0</v>
      </c>
      <c r="AX623" s="92">
        <f t="shared" ref="AX623:AX641" si="2241">AR623+AU623</f>
        <v>3327256.44</v>
      </c>
      <c r="AY623" s="92">
        <f t="shared" ref="AY623:AY641" si="2242">AS623+AV623</f>
        <v>3603178.51</v>
      </c>
      <c r="AZ623" s="92">
        <f t="shared" ref="AZ623:AZ641" si="2243">AT623+AW623</f>
        <v>3178.51</v>
      </c>
    </row>
    <row r="624" spans="1:52">
      <c r="A624" s="299"/>
      <c r="B624" s="71" t="s">
        <v>467</v>
      </c>
      <c r="C624" s="34" t="s">
        <v>212</v>
      </c>
      <c r="D624" s="34" t="s">
        <v>21</v>
      </c>
      <c r="E624" s="34" t="s">
        <v>100</v>
      </c>
      <c r="F624" s="34" t="s">
        <v>466</v>
      </c>
      <c r="G624" s="37"/>
      <c r="H624" s="98"/>
      <c r="I624" s="98"/>
      <c r="J624" s="98"/>
      <c r="K624" s="98"/>
      <c r="L624" s="98"/>
      <c r="M624" s="98"/>
      <c r="N624" s="98"/>
      <c r="O624" s="98"/>
      <c r="P624" s="98"/>
      <c r="Q624" s="98"/>
      <c r="R624" s="98"/>
      <c r="S624" s="98"/>
      <c r="T624" s="98"/>
      <c r="U624" s="98"/>
      <c r="V624" s="98"/>
      <c r="W624" s="98"/>
      <c r="X624" s="98"/>
      <c r="Y624" s="98"/>
      <c r="Z624" s="98"/>
      <c r="AA624" s="98"/>
      <c r="AB624" s="98"/>
      <c r="AC624" s="98">
        <f>AC625</f>
        <v>0</v>
      </c>
      <c r="AD624" s="98">
        <f t="shared" ref="AD624:AE625" si="2244">AD625</f>
        <v>3600000</v>
      </c>
      <c r="AE624" s="98">
        <f t="shared" si="2244"/>
        <v>0</v>
      </c>
      <c r="AF624" s="65">
        <f t="shared" ref="AF624:AF626" si="2245">Z624+AC624</f>
        <v>0</v>
      </c>
      <c r="AG624" s="65">
        <f t="shared" ref="AG624:AG626" si="2246">AA624+AD624</f>
        <v>3600000</v>
      </c>
      <c r="AH624" s="65">
        <f t="shared" ref="AH624:AH626" si="2247">AB624+AE624</f>
        <v>0</v>
      </c>
      <c r="AI624" s="98">
        <f>AI625</f>
        <v>0</v>
      </c>
      <c r="AJ624" s="98">
        <f t="shared" ref="AJ624:AK625" si="2248">AJ625</f>
        <v>-600000</v>
      </c>
      <c r="AK624" s="98">
        <f t="shared" si="2248"/>
        <v>0</v>
      </c>
      <c r="AL624" s="65">
        <f t="shared" si="2233"/>
        <v>0</v>
      </c>
      <c r="AM624" s="65">
        <f t="shared" si="2234"/>
        <v>3000000</v>
      </c>
      <c r="AN624" s="65">
        <f t="shared" si="2235"/>
        <v>0</v>
      </c>
      <c r="AO624" s="98">
        <f>AO625</f>
        <v>0</v>
      </c>
      <c r="AP624" s="98">
        <f t="shared" ref="AP624:AQ625" si="2249">AP625</f>
        <v>0</v>
      </c>
      <c r="AQ624" s="98">
        <f t="shared" si="2249"/>
        <v>0</v>
      </c>
      <c r="AR624" s="65">
        <f t="shared" si="2237"/>
        <v>0</v>
      </c>
      <c r="AS624" s="65">
        <f t="shared" si="2238"/>
        <v>3000000</v>
      </c>
      <c r="AT624" s="65">
        <f t="shared" si="2239"/>
        <v>0</v>
      </c>
      <c r="AU624" s="98">
        <f>AU625</f>
        <v>0</v>
      </c>
      <c r="AV624" s="98">
        <f t="shared" ref="AV624:AW625" si="2250">AV625</f>
        <v>0</v>
      </c>
      <c r="AW624" s="98">
        <f t="shared" si="2250"/>
        <v>0</v>
      </c>
      <c r="AX624" s="65">
        <f t="shared" si="2241"/>
        <v>0</v>
      </c>
      <c r="AY624" s="65">
        <f t="shared" si="2242"/>
        <v>3000000</v>
      </c>
      <c r="AZ624" s="65">
        <f t="shared" si="2243"/>
        <v>0</v>
      </c>
    </row>
    <row r="625" spans="1:52" ht="26.4">
      <c r="A625" s="261"/>
      <c r="B625" s="185" t="s">
        <v>186</v>
      </c>
      <c r="C625" s="34" t="s">
        <v>212</v>
      </c>
      <c r="D625" s="34" t="s">
        <v>21</v>
      </c>
      <c r="E625" s="34" t="s">
        <v>100</v>
      </c>
      <c r="F625" s="34" t="s">
        <v>466</v>
      </c>
      <c r="G625" s="37" t="s">
        <v>32</v>
      </c>
      <c r="H625" s="98"/>
      <c r="I625" s="98"/>
      <c r="J625" s="98"/>
      <c r="K625" s="98"/>
      <c r="L625" s="98"/>
      <c r="M625" s="98"/>
      <c r="N625" s="98"/>
      <c r="O625" s="98"/>
      <c r="P625" s="98"/>
      <c r="Q625" s="98"/>
      <c r="R625" s="98"/>
      <c r="S625" s="98"/>
      <c r="T625" s="98"/>
      <c r="U625" s="98"/>
      <c r="V625" s="98"/>
      <c r="W625" s="98"/>
      <c r="X625" s="98"/>
      <c r="Y625" s="98"/>
      <c r="Z625" s="98"/>
      <c r="AA625" s="98"/>
      <c r="AB625" s="98"/>
      <c r="AC625" s="98">
        <f>AC626</f>
        <v>0</v>
      </c>
      <c r="AD625" s="98">
        <f t="shared" si="2244"/>
        <v>3600000</v>
      </c>
      <c r="AE625" s="98">
        <f t="shared" si="2244"/>
        <v>0</v>
      </c>
      <c r="AF625" s="65">
        <f t="shared" si="2245"/>
        <v>0</v>
      </c>
      <c r="AG625" s="65">
        <f t="shared" si="2246"/>
        <v>3600000</v>
      </c>
      <c r="AH625" s="65">
        <f t="shared" si="2247"/>
        <v>0</v>
      </c>
      <c r="AI625" s="98">
        <f>AI626</f>
        <v>0</v>
      </c>
      <c r="AJ625" s="98">
        <f t="shared" si="2248"/>
        <v>-600000</v>
      </c>
      <c r="AK625" s="98">
        <f t="shared" si="2248"/>
        <v>0</v>
      </c>
      <c r="AL625" s="65">
        <f t="shared" si="2233"/>
        <v>0</v>
      </c>
      <c r="AM625" s="65">
        <f t="shared" si="2234"/>
        <v>3000000</v>
      </c>
      <c r="AN625" s="65">
        <f t="shared" si="2235"/>
        <v>0</v>
      </c>
      <c r="AO625" s="98">
        <f>AO626</f>
        <v>0</v>
      </c>
      <c r="AP625" s="98">
        <f t="shared" si="2249"/>
        <v>0</v>
      </c>
      <c r="AQ625" s="98">
        <f t="shared" si="2249"/>
        <v>0</v>
      </c>
      <c r="AR625" s="65">
        <f t="shared" si="2237"/>
        <v>0</v>
      </c>
      <c r="AS625" s="65">
        <f t="shared" si="2238"/>
        <v>3000000</v>
      </c>
      <c r="AT625" s="65">
        <f t="shared" si="2239"/>
        <v>0</v>
      </c>
      <c r="AU625" s="98">
        <f>AU626</f>
        <v>0</v>
      </c>
      <c r="AV625" s="98">
        <f t="shared" si="2250"/>
        <v>0</v>
      </c>
      <c r="AW625" s="98">
        <f t="shared" si="2250"/>
        <v>0</v>
      </c>
      <c r="AX625" s="65">
        <f t="shared" si="2241"/>
        <v>0</v>
      </c>
      <c r="AY625" s="65">
        <f t="shared" si="2242"/>
        <v>3000000</v>
      </c>
      <c r="AZ625" s="65">
        <f t="shared" si="2243"/>
        <v>0</v>
      </c>
    </row>
    <row r="626" spans="1:52" ht="26.4">
      <c r="A626" s="261"/>
      <c r="B626" s="182" t="s">
        <v>34</v>
      </c>
      <c r="C626" s="34" t="s">
        <v>212</v>
      </c>
      <c r="D626" s="34" t="s">
        <v>21</v>
      </c>
      <c r="E626" s="34" t="s">
        <v>100</v>
      </c>
      <c r="F626" s="34" t="s">
        <v>466</v>
      </c>
      <c r="G626" s="37" t="s">
        <v>33</v>
      </c>
      <c r="H626" s="98"/>
      <c r="I626" s="98"/>
      <c r="J626" s="98"/>
      <c r="K626" s="98"/>
      <c r="L626" s="98"/>
      <c r="M626" s="98"/>
      <c r="N626" s="98"/>
      <c r="O626" s="98"/>
      <c r="P626" s="98"/>
      <c r="Q626" s="98"/>
      <c r="R626" s="98"/>
      <c r="S626" s="98"/>
      <c r="T626" s="98"/>
      <c r="U626" s="98"/>
      <c r="V626" s="98"/>
      <c r="W626" s="98"/>
      <c r="X626" s="98"/>
      <c r="Y626" s="98"/>
      <c r="Z626" s="98"/>
      <c r="AA626" s="98"/>
      <c r="AB626" s="98"/>
      <c r="AC626" s="98"/>
      <c r="AD626" s="98">
        <v>3600000</v>
      </c>
      <c r="AE626" s="98"/>
      <c r="AF626" s="65">
        <f t="shared" si="2245"/>
        <v>0</v>
      </c>
      <c r="AG626" s="65">
        <f t="shared" si="2246"/>
        <v>3600000</v>
      </c>
      <c r="AH626" s="65">
        <f t="shared" si="2247"/>
        <v>0</v>
      </c>
      <c r="AI626" s="98"/>
      <c r="AJ626" s="98">
        <v>-600000</v>
      </c>
      <c r="AK626" s="98"/>
      <c r="AL626" s="65">
        <f t="shared" si="2233"/>
        <v>0</v>
      </c>
      <c r="AM626" s="65">
        <f t="shared" si="2234"/>
        <v>3000000</v>
      </c>
      <c r="AN626" s="65">
        <f t="shared" si="2235"/>
        <v>0</v>
      </c>
      <c r="AO626" s="98"/>
      <c r="AP626" s="98"/>
      <c r="AQ626" s="98"/>
      <c r="AR626" s="65">
        <f t="shared" si="2237"/>
        <v>0</v>
      </c>
      <c r="AS626" s="65">
        <f t="shared" si="2238"/>
        <v>3000000</v>
      </c>
      <c r="AT626" s="65">
        <f t="shared" si="2239"/>
        <v>0</v>
      </c>
      <c r="AU626" s="98"/>
      <c r="AV626" s="98"/>
      <c r="AW626" s="98"/>
      <c r="AX626" s="65">
        <f t="shared" si="2241"/>
        <v>0</v>
      </c>
      <c r="AY626" s="65">
        <f t="shared" si="2242"/>
        <v>3000000</v>
      </c>
      <c r="AZ626" s="65">
        <f t="shared" si="2243"/>
        <v>0</v>
      </c>
    </row>
    <row r="627" spans="1:52" s="42" customFormat="1">
      <c r="A627" s="261"/>
      <c r="B627" s="186" t="s">
        <v>273</v>
      </c>
      <c r="C627" s="35" t="s">
        <v>212</v>
      </c>
      <c r="D627" s="35" t="s">
        <v>21</v>
      </c>
      <c r="E627" s="35" t="s">
        <v>100</v>
      </c>
      <c r="F627" s="35" t="s">
        <v>274</v>
      </c>
      <c r="G627" s="36"/>
      <c r="H627" s="65">
        <f>H628</f>
        <v>100000</v>
      </c>
      <c r="I627" s="65">
        <f t="shared" ref="I627:M627" si="2251">I628</f>
        <v>0</v>
      </c>
      <c r="J627" s="65">
        <f t="shared" si="2251"/>
        <v>0</v>
      </c>
      <c r="K627" s="65">
        <f t="shared" si="2251"/>
        <v>0</v>
      </c>
      <c r="L627" s="65">
        <f t="shared" si="2251"/>
        <v>0</v>
      </c>
      <c r="M627" s="65">
        <f t="shared" si="2251"/>
        <v>0</v>
      </c>
      <c r="N627" s="65">
        <f t="shared" si="2117"/>
        <v>100000</v>
      </c>
      <c r="O627" s="65">
        <f t="shared" si="2118"/>
        <v>0</v>
      </c>
      <c r="P627" s="65">
        <f t="shared" si="2119"/>
        <v>0</v>
      </c>
      <c r="Q627" s="65">
        <f t="shared" ref="Q627:S628" si="2252">Q628</f>
        <v>-32872.730000000003</v>
      </c>
      <c r="R627" s="65">
        <f t="shared" si="2252"/>
        <v>0</v>
      </c>
      <c r="S627" s="65">
        <f t="shared" si="2252"/>
        <v>0</v>
      </c>
      <c r="T627" s="65">
        <f t="shared" si="2221"/>
        <v>67127.26999999999</v>
      </c>
      <c r="U627" s="65">
        <f t="shared" si="2222"/>
        <v>0</v>
      </c>
      <c r="V627" s="65">
        <f t="shared" si="2223"/>
        <v>0</v>
      </c>
      <c r="W627" s="65">
        <f t="shared" ref="W627:Y628" si="2253">W628</f>
        <v>0</v>
      </c>
      <c r="X627" s="65">
        <f t="shared" si="2253"/>
        <v>0</v>
      </c>
      <c r="Y627" s="65">
        <f t="shared" si="2253"/>
        <v>0</v>
      </c>
      <c r="Z627" s="65">
        <f t="shared" si="2225"/>
        <v>67127.26999999999</v>
      </c>
      <c r="AA627" s="65">
        <f t="shared" si="2226"/>
        <v>0</v>
      </c>
      <c r="AB627" s="65">
        <f t="shared" si="2227"/>
        <v>0</v>
      </c>
      <c r="AC627" s="65">
        <f t="shared" ref="AC627:AE628" si="2254">AC628</f>
        <v>0</v>
      </c>
      <c r="AD627" s="65">
        <f t="shared" si="2254"/>
        <v>0</v>
      </c>
      <c r="AE627" s="65">
        <f t="shared" si="2254"/>
        <v>0</v>
      </c>
      <c r="AF627" s="65">
        <f t="shared" si="2229"/>
        <v>67127.26999999999</v>
      </c>
      <c r="AG627" s="65">
        <f t="shared" si="2230"/>
        <v>0</v>
      </c>
      <c r="AH627" s="65">
        <f t="shared" si="2231"/>
        <v>0</v>
      </c>
      <c r="AI627" s="65">
        <f t="shared" ref="AI627:AK628" si="2255">AI628</f>
        <v>0</v>
      </c>
      <c r="AJ627" s="65">
        <f t="shared" si="2255"/>
        <v>600000</v>
      </c>
      <c r="AK627" s="65">
        <f t="shared" si="2255"/>
        <v>0</v>
      </c>
      <c r="AL627" s="65">
        <f t="shared" si="2233"/>
        <v>67127.26999999999</v>
      </c>
      <c r="AM627" s="65">
        <f t="shared" si="2234"/>
        <v>600000</v>
      </c>
      <c r="AN627" s="65">
        <f t="shared" si="2235"/>
        <v>0</v>
      </c>
      <c r="AO627" s="65">
        <f t="shared" ref="AO627:AQ628" si="2256">AO628</f>
        <v>0</v>
      </c>
      <c r="AP627" s="65">
        <f t="shared" si="2256"/>
        <v>0</v>
      </c>
      <c r="AQ627" s="65">
        <f t="shared" si="2256"/>
        <v>0</v>
      </c>
      <c r="AR627" s="65">
        <f t="shared" si="2237"/>
        <v>67127.26999999999</v>
      </c>
      <c r="AS627" s="65">
        <f t="shared" si="2238"/>
        <v>600000</v>
      </c>
      <c r="AT627" s="65">
        <f t="shared" si="2239"/>
        <v>0</v>
      </c>
      <c r="AU627" s="65">
        <f t="shared" ref="AU627:AW628" si="2257">AU628</f>
        <v>0</v>
      </c>
      <c r="AV627" s="65">
        <f t="shared" si="2257"/>
        <v>0</v>
      </c>
      <c r="AW627" s="65">
        <f t="shared" si="2257"/>
        <v>0</v>
      </c>
      <c r="AX627" s="65">
        <f t="shared" si="2241"/>
        <v>67127.26999999999</v>
      </c>
      <c r="AY627" s="65">
        <f t="shared" si="2242"/>
        <v>600000</v>
      </c>
      <c r="AZ627" s="65">
        <f t="shared" si="2243"/>
        <v>0</v>
      </c>
    </row>
    <row r="628" spans="1:52" s="42" customFormat="1" ht="26.4">
      <c r="A628" s="261"/>
      <c r="B628" s="185" t="s">
        <v>186</v>
      </c>
      <c r="C628" s="35" t="s">
        <v>212</v>
      </c>
      <c r="D628" s="35" t="s">
        <v>21</v>
      </c>
      <c r="E628" s="35" t="s">
        <v>100</v>
      </c>
      <c r="F628" s="35" t="s">
        <v>274</v>
      </c>
      <c r="G628" s="36" t="s">
        <v>32</v>
      </c>
      <c r="H628" s="65">
        <f>H629</f>
        <v>100000</v>
      </c>
      <c r="I628" s="65">
        <f t="shared" ref="I628:M628" si="2258">I629</f>
        <v>0</v>
      </c>
      <c r="J628" s="65">
        <f t="shared" si="2258"/>
        <v>0</v>
      </c>
      <c r="K628" s="65">
        <f t="shared" si="2258"/>
        <v>0</v>
      </c>
      <c r="L628" s="65">
        <f t="shared" si="2258"/>
        <v>0</v>
      </c>
      <c r="M628" s="65">
        <f t="shared" si="2258"/>
        <v>0</v>
      </c>
      <c r="N628" s="65">
        <f t="shared" si="2117"/>
        <v>100000</v>
      </c>
      <c r="O628" s="65">
        <f t="shared" si="2118"/>
        <v>0</v>
      </c>
      <c r="P628" s="65">
        <f t="shared" si="2119"/>
        <v>0</v>
      </c>
      <c r="Q628" s="65">
        <f t="shared" si="2252"/>
        <v>-32872.730000000003</v>
      </c>
      <c r="R628" s="65">
        <f t="shared" si="2252"/>
        <v>0</v>
      </c>
      <c r="S628" s="65">
        <f t="shared" si="2252"/>
        <v>0</v>
      </c>
      <c r="T628" s="65">
        <f t="shared" si="2221"/>
        <v>67127.26999999999</v>
      </c>
      <c r="U628" s="65">
        <f t="shared" si="2222"/>
        <v>0</v>
      </c>
      <c r="V628" s="65">
        <f t="shared" si="2223"/>
        <v>0</v>
      </c>
      <c r="W628" s="65">
        <f t="shared" si="2253"/>
        <v>0</v>
      </c>
      <c r="X628" s="65">
        <f t="shared" si="2253"/>
        <v>0</v>
      </c>
      <c r="Y628" s="65">
        <f t="shared" si="2253"/>
        <v>0</v>
      </c>
      <c r="Z628" s="65">
        <f t="shared" si="2225"/>
        <v>67127.26999999999</v>
      </c>
      <c r="AA628" s="65">
        <f t="shared" si="2226"/>
        <v>0</v>
      </c>
      <c r="AB628" s="65">
        <f t="shared" si="2227"/>
        <v>0</v>
      </c>
      <c r="AC628" s="65">
        <f t="shared" si="2254"/>
        <v>0</v>
      </c>
      <c r="AD628" s="65">
        <f t="shared" si="2254"/>
        <v>0</v>
      </c>
      <c r="AE628" s="65">
        <f t="shared" si="2254"/>
        <v>0</v>
      </c>
      <c r="AF628" s="65">
        <f t="shared" si="2229"/>
        <v>67127.26999999999</v>
      </c>
      <c r="AG628" s="65">
        <f t="shared" si="2230"/>
        <v>0</v>
      </c>
      <c r="AH628" s="65">
        <f t="shared" si="2231"/>
        <v>0</v>
      </c>
      <c r="AI628" s="65">
        <f t="shared" si="2255"/>
        <v>0</v>
      </c>
      <c r="AJ628" s="65">
        <f t="shared" si="2255"/>
        <v>600000</v>
      </c>
      <c r="AK628" s="65">
        <f t="shared" si="2255"/>
        <v>0</v>
      </c>
      <c r="AL628" s="65">
        <f t="shared" si="2233"/>
        <v>67127.26999999999</v>
      </c>
      <c r="AM628" s="65">
        <f t="shared" si="2234"/>
        <v>600000</v>
      </c>
      <c r="AN628" s="65">
        <f t="shared" si="2235"/>
        <v>0</v>
      </c>
      <c r="AO628" s="65">
        <f t="shared" si="2256"/>
        <v>0</v>
      </c>
      <c r="AP628" s="65">
        <f t="shared" si="2256"/>
        <v>0</v>
      </c>
      <c r="AQ628" s="65">
        <f t="shared" si="2256"/>
        <v>0</v>
      </c>
      <c r="AR628" s="65">
        <f t="shared" si="2237"/>
        <v>67127.26999999999</v>
      </c>
      <c r="AS628" s="65">
        <f t="shared" si="2238"/>
        <v>600000</v>
      </c>
      <c r="AT628" s="65">
        <f t="shared" si="2239"/>
        <v>0</v>
      </c>
      <c r="AU628" s="65">
        <f t="shared" si="2257"/>
        <v>0</v>
      </c>
      <c r="AV628" s="65">
        <f t="shared" si="2257"/>
        <v>0</v>
      </c>
      <c r="AW628" s="65">
        <f t="shared" si="2257"/>
        <v>0</v>
      </c>
      <c r="AX628" s="65">
        <f t="shared" si="2241"/>
        <v>67127.26999999999</v>
      </c>
      <c r="AY628" s="65">
        <f t="shared" si="2242"/>
        <v>600000</v>
      </c>
      <c r="AZ628" s="65">
        <f t="shared" si="2243"/>
        <v>0</v>
      </c>
    </row>
    <row r="629" spans="1:52" s="42" customFormat="1" ht="26.4">
      <c r="A629" s="261"/>
      <c r="B629" s="182" t="s">
        <v>34</v>
      </c>
      <c r="C629" s="35" t="s">
        <v>212</v>
      </c>
      <c r="D629" s="35" t="s">
        <v>21</v>
      </c>
      <c r="E629" s="35" t="s">
        <v>100</v>
      </c>
      <c r="F629" s="35" t="s">
        <v>274</v>
      </c>
      <c r="G629" s="36" t="s">
        <v>33</v>
      </c>
      <c r="H629" s="60">
        <v>100000</v>
      </c>
      <c r="I629" s="60"/>
      <c r="J629" s="60"/>
      <c r="K629" s="60"/>
      <c r="L629" s="60"/>
      <c r="M629" s="60"/>
      <c r="N629" s="60">
        <f t="shared" si="2117"/>
        <v>100000</v>
      </c>
      <c r="O629" s="60">
        <f t="shared" si="2118"/>
        <v>0</v>
      </c>
      <c r="P629" s="60">
        <f t="shared" si="2119"/>
        <v>0</v>
      </c>
      <c r="Q629" s="60">
        <v>-32872.730000000003</v>
      </c>
      <c r="R629" s="60"/>
      <c r="S629" s="60"/>
      <c r="T629" s="60">
        <f t="shared" si="2221"/>
        <v>67127.26999999999</v>
      </c>
      <c r="U629" s="60">
        <f t="shared" si="2222"/>
        <v>0</v>
      </c>
      <c r="V629" s="60">
        <f t="shared" si="2223"/>
        <v>0</v>
      </c>
      <c r="W629" s="60"/>
      <c r="X629" s="60"/>
      <c r="Y629" s="60"/>
      <c r="Z629" s="60">
        <f t="shared" si="2225"/>
        <v>67127.26999999999</v>
      </c>
      <c r="AA629" s="60">
        <f t="shared" si="2226"/>
        <v>0</v>
      </c>
      <c r="AB629" s="60">
        <f t="shared" si="2227"/>
        <v>0</v>
      </c>
      <c r="AC629" s="60"/>
      <c r="AD629" s="60"/>
      <c r="AE629" s="60"/>
      <c r="AF629" s="60">
        <f t="shared" si="2229"/>
        <v>67127.26999999999</v>
      </c>
      <c r="AG629" s="60">
        <f t="shared" si="2230"/>
        <v>0</v>
      </c>
      <c r="AH629" s="60">
        <f t="shared" si="2231"/>
        <v>0</v>
      </c>
      <c r="AI629" s="60"/>
      <c r="AJ629" s="60">
        <v>600000</v>
      </c>
      <c r="AK629" s="60"/>
      <c r="AL629" s="60">
        <f t="shared" si="2233"/>
        <v>67127.26999999999</v>
      </c>
      <c r="AM629" s="60">
        <f t="shared" si="2234"/>
        <v>600000</v>
      </c>
      <c r="AN629" s="60">
        <f t="shared" si="2235"/>
        <v>0</v>
      </c>
      <c r="AO629" s="60"/>
      <c r="AP629" s="60"/>
      <c r="AQ629" s="60"/>
      <c r="AR629" s="60">
        <f t="shared" si="2237"/>
        <v>67127.26999999999</v>
      </c>
      <c r="AS629" s="60">
        <f t="shared" si="2238"/>
        <v>600000</v>
      </c>
      <c r="AT629" s="60">
        <f t="shared" si="2239"/>
        <v>0</v>
      </c>
      <c r="AU629" s="60"/>
      <c r="AV629" s="60"/>
      <c r="AW629" s="60"/>
      <c r="AX629" s="60">
        <f t="shared" si="2241"/>
        <v>67127.26999999999</v>
      </c>
      <c r="AY629" s="60">
        <f t="shared" si="2242"/>
        <v>600000</v>
      </c>
      <c r="AZ629" s="60">
        <f t="shared" si="2243"/>
        <v>0</v>
      </c>
    </row>
    <row r="630" spans="1:52" s="42" customFormat="1">
      <c r="A630" s="261"/>
      <c r="B630" s="237" t="s">
        <v>253</v>
      </c>
      <c r="C630" s="35" t="s">
        <v>212</v>
      </c>
      <c r="D630" s="35" t="s">
        <v>21</v>
      </c>
      <c r="E630" s="35" t="s">
        <v>100</v>
      </c>
      <c r="F630" s="35" t="s">
        <v>126</v>
      </c>
      <c r="G630" s="36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60"/>
      <c r="U630" s="60"/>
      <c r="V630" s="60"/>
      <c r="W630" s="144"/>
      <c r="X630" s="144"/>
      <c r="Y630" s="144"/>
      <c r="Z630" s="60"/>
      <c r="AA630" s="60"/>
      <c r="AB630" s="60"/>
      <c r="AC630" s="144"/>
      <c r="AD630" s="144"/>
      <c r="AE630" s="144"/>
      <c r="AF630" s="60"/>
      <c r="AG630" s="60"/>
      <c r="AH630" s="60"/>
      <c r="AI630" s="144"/>
      <c r="AJ630" s="144"/>
      <c r="AK630" s="144"/>
      <c r="AL630" s="60"/>
      <c r="AM630" s="60"/>
      <c r="AN630" s="60"/>
      <c r="AO630" s="144">
        <f>AO631</f>
        <v>79219.92</v>
      </c>
      <c r="AP630" s="144">
        <f t="shared" ref="AP630:AQ631" si="2259">AP631</f>
        <v>0</v>
      </c>
      <c r="AQ630" s="144">
        <f t="shared" si="2259"/>
        <v>0</v>
      </c>
      <c r="AR630" s="60">
        <f t="shared" ref="AR630:AR632" si="2260">AL630+AO630</f>
        <v>79219.92</v>
      </c>
      <c r="AS630" s="60">
        <f t="shared" ref="AS630:AS632" si="2261">AM630+AP630</f>
        <v>0</v>
      </c>
      <c r="AT630" s="60">
        <f t="shared" ref="AT630:AT632" si="2262">AN630+AQ630</f>
        <v>0</v>
      </c>
      <c r="AU630" s="144">
        <f>AU631</f>
        <v>0</v>
      </c>
      <c r="AV630" s="144">
        <f t="shared" ref="AV630:AW631" si="2263">AV631</f>
        <v>0</v>
      </c>
      <c r="AW630" s="144">
        <f t="shared" si="2263"/>
        <v>0</v>
      </c>
      <c r="AX630" s="60">
        <f t="shared" si="2241"/>
        <v>79219.92</v>
      </c>
      <c r="AY630" s="60">
        <f t="shared" si="2242"/>
        <v>0</v>
      </c>
      <c r="AZ630" s="60">
        <f t="shared" si="2243"/>
        <v>0</v>
      </c>
    </row>
    <row r="631" spans="1:52" s="42" customFormat="1" ht="26.4">
      <c r="A631" s="261"/>
      <c r="B631" s="234" t="s">
        <v>186</v>
      </c>
      <c r="C631" s="35" t="s">
        <v>212</v>
      </c>
      <c r="D631" s="35" t="s">
        <v>21</v>
      </c>
      <c r="E631" s="35" t="s">
        <v>100</v>
      </c>
      <c r="F631" s="35" t="s">
        <v>126</v>
      </c>
      <c r="G631" s="36" t="s">
        <v>32</v>
      </c>
      <c r="H631" s="144"/>
      <c r="I631" s="144"/>
      <c r="J631" s="144"/>
      <c r="K631" s="144"/>
      <c r="L631" s="144"/>
      <c r="M631" s="144"/>
      <c r="N631" s="144"/>
      <c r="O631" s="144"/>
      <c r="P631" s="144"/>
      <c r="Q631" s="144"/>
      <c r="R631" s="144"/>
      <c r="S631" s="144"/>
      <c r="T631" s="60"/>
      <c r="U631" s="60"/>
      <c r="V631" s="60"/>
      <c r="W631" s="144"/>
      <c r="X631" s="144"/>
      <c r="Y631" s="144"/>
      <c r="Z631" s="60"/>
      <c r="AA631" s="60"/>
      <c r="AB631" s="60"/>
      <c r="AC631" s="144"/>
      <c r="AD631" s="144"/>
      <c r="AE631" s="144"/>
      <c r="AF631" s="60"/>
      <c r="AG631" s="60"/>
      <c r="AH631" s="60"/>
      <c r="AI631" s="144"/>
      <c r="AJ631" s="144"/>
      <c r="AK631" s="144"/>
      <c r="AL631" s="60"/>
      <c r="AM631" s="60"/>
      <c r="AN631" s="60"/>
      <c r="AO631" s="144">
        <f>AO632</f>
        <v>79219.92</v>
      </c>
      <c r="AP631" s="144">
        <f t="shared" si="2259"/>
        <v>0</v>
      </c>
      <c r="AQ631" s="144">
        <f t="shared" si="2259"/>
        <v>0</v>
      </c>
      <c r="AR631" s="60">
        <f t="shared" si="2260"/>
        <v>79219.92</v>
      </c>
      <c r="AS631" s="60">
        <f t="shared" si="2261"/>
        <v>0</v>
      </c>
      <c r="AT631" s="60">
        <f t="shared" si="2262"/>
        <v>0</v>
      </c>
      <c r="AU631" s="144">
        <f>AU632</f>
        <v>0</v>
      </c>
      <c r="AV631" s="144">
        <f t="shared" si="2263"/>
        <v>0</v>
      </c>
      <c r="AW631" s="144">
        <f t="shared" si="2263"/>
        <v>0</v>
      </c>
      <c r="AX631" s="60">
        <f t="shared" si="2241"/>
        <v>79219.92</v>
      </c>
      <c r="AY631" s="60">
        <f t="shared" si="2242"/>
        <v>0</v>
      </c>
      <c r="AZ631" s="60">
        <f t="shared" si="2243"/>
        <v>0</v>
      </c>
    </row>
    <row r="632" spans="1:52" s="42" customFormat="1" ht="26.4">
      <c r="A632" s="261"/>
      <c r="B632" s="235" t="s">
        <v>34</v>
      </c>
      <c r="C632" s="35" t="s">
        <v>212</v>
      </c>
      <c r="D632" s="35" t="s">
        <v>21</v>
      </c>
      <c r="E632" s="35" t="s">
        <v>100</v>
      </c>
      <c r="F632" s="35" t="s">
        <v>126</v>
      </c>
      <c r="G632" s="36" t="s">
        <v>33</v>
      </c>
      <c r="H632" s="144"/>
      <c r="I632" s="144"/>
      <c r="J632" s="144"/>
      <c r="K632" s="144"/>
      <c r="L632" s="144"/>
      <c r="M632" s="144"/>
      <c r="N632" s="144"/>
      <c r="O632" s="144"/>
      <c r="P632" s="144"/>
      <c r="Q632" s="144"/>
      <c r="R632" s="144"/>
      <c r="S632" s="144"/>
      <c r="T632" s="60"/>
      <c r="U632" s="60"/>
      <c r="V632" s="60"/>
      <c r="W632" s="144"/>
      <c r="X632" s="144"/>
      <c r="Y632" s="144"/>
      <c r="Z632" s="60"/>
      <c r="AA632" s="60"/>
      <c r="AB632" s="60"/>
      <c r="AC632" s="144"/>
      <c r="AD632" s="144"/>
      <c r="AE632" s="144"/>
      <c r="AF632" s="60"/>
      <c r="AG632" s="60"/>
      <c r="AH632" s="60"/>
      <c r="AI632" s="144"/>
      <c r="AJ632" s="144"/>
      <c r="AK632" s="144"/>
      <c r="AL632" s="60"/>
      <c r="AM632" s="60"/>
      <c r="AN632" s="60"/>
      <c r="AO632" s="144">
        <v>79219.92</v>
      </c>
      <c r="AP632" s="144"/>
      <c r="AQ632" s="144"/>
      <c r="AR632" s="60">
        <f t="shared" si="2260"/>
        <v>79219.92</v>
      </c>
      <c r="AS632" s="60">
        <f t="shared" si="2261"/>
        <v>0</v>
      </c>
      <c r="AT632" s="60">
        <f t="shared" si="2262"/>
        <v>0</v>
      </c>
      <c r="AU632" s="144"/>
      <c r="AV632" s="144"/>
      <c r="AW632" s="144"/>
      <c r="AX632" s="60">
        <f t="shared" si="2241"/>
        <v>79219.92</v>
      </c>
      <c r="AY632" s="60">
        <f t="shared" si="2242"/>
        <v>0</v>
      </c>
      <c r="AZ632" s="60">
        <f t="shared" si="2243"/>
        <v>0</v>
      </c>
    </row>
    <row r="633" spans="1:52" s="42" customFormat="1" ht="39.6">
      <c r="A633" s="261"/>
      <c r="B633" s="207" t="s">
        <v>420</v>
      </c>
      <c r="C633" s="35" t="s">
        <v>212</v>
      </c>
      <c r="D633" s="35" t="s">
        <v>21</v>
      </c>
      <c r="E633" s="35" t="s">
        <v>100</v>
      </c>
      <c r="F633" s="35" t="s">
        <v>422</v>
      </c>
      <c r="G633" s="36"/>
      <c r="H633" s="144"/>
      <c r="I633" s="144"/>
      <c r="J633" s="144"/>
      <c r="K633" s="144"/>
      <c r="L633" s="144"/>
      <c r="M633" s="144"/>
      <c r="N633" s="144"/>
      <c r="O633" s="144"/>
      <c r="P633" s="144"/>
      <c r="Q633" s="144">
        <f>Q634</f>
        <v>4400</v>
      </c>
      <c r="R633" s="144">
        <f t="shared" ref="R633:S634" si="2264">R634</f>
        <v>3178.51</v>
      </c>
      <c r="S633" s="144">
        <f t="shared" si="2264"/>
        <v>3178.51</v>
      </c>
      <c r="T633" s="60">
        <f t="shared" ref="T633:T638" si="2265">N633+Q633</f>
        <v>4400</v>
      </c>
      <c r="U633" s="60">
        <f t="shared" ref="U633:U638" si="2266">O633+R633</f>
        <v>3178.51</v>
      </c>
      <c r="V633" s="60">
        <f t="shared" ref="V633:V638" si="2267">P633+S633</f>
        <v>3178.51</v>
      </c>
      <c r="W633" s="144">
        <f>W634</f>
        <v>0</v>
      </c>
      <c r="X633" s="144">
        <f t="shared" ref="X633:Y634" si="2268">X634</f>
        <v>0</v>
      </c>
      <c r="Y633" s="144">
        <f t="shared" si="2268"/>
        <v>0</v>
      </c>
      <c r="Z633" s="60">
        <f t="shared" si="2225"/>
        <v>4400</v>
      </c>
      <c r="AA633" s="60">
        <f t="shared" si="2226"/>
        <v>3178.51</v>
      </c>
      <c r="AB633" s="60">
        <f t="shared" si="2227"/>
        <v>3178.51</v>
      </c>
      <c r="AC633" s="144">
        <f>AC634</f>
        <v>0</v>
      </c>
      <c r="AD633" s="144">
        <f t="shared" ref="AD633:AE634" si="2269">AD634</f>
        <v>0</v>
      </c>
      <c r="AE633" s="144">
        <f t="shared" si="2269"/>
        <v>0</v>
      </c>
      <c r="AF633" s="60">
        <f t="shared" si="2229"/>
        <v>4400</v>
      </c>
      <c r="AG633" s="60">
        <f t="shared" si="2230"/>
        <v>3178.51</v>
      </c>
      <c r="AH633" s="60">
        <f t="shared" si="2231"/>
        <v>3178.51</v>
      </c>
      <c r="AI633" s="144">
        <f>AI634</f>
        <v>0</v>
      </c>
      <c r="AJ633" s="144">
        <f t="shared" ref="AJ633:AK634" si="2270">AJ634</f>
        <v>0</v>
      </c>
      <c r="AK633" s="144">
        <f t="shared" si="2270"/>
        <v>0</v>
      </c>
      <c r="AL633" s="60">
        <f t="shared" si="2233"/>
        <v>4400</v>
      </c>
      <c r="AM633" s="60">
        <f t="shared" si="2234"/>
        <v>3178.51</v>
      </c>
      <c r="AN633" s="60">
        <f t="shared" si="2235"/>
        <v>3178.51</v>
      </c>
      <c r="AO633" s="144">
        <f>AO634</f>
        <v>0</v>
      </c>
      <c r="AP633" s="144">
        <f t="shared" ref="AP633:AQ634" si="2271">AP634</f>
        <v>0</v>
      </c>
      <c r="AQ633" s="144">
        <f t="shared" si="2271"/>
        <v>0</v>
      </c>
      <c r="AR633" s="60">
        <f t="shared" si="2237"/>
        <v>4400</v>
      </c>
      <c r="AS633" s="60">
        <f t="shared" si="2238"/>
        <v>3178.51</v>
      </c>
      <c r="AT633" s="60">
        <f t="shared" si="2239"/>
        <v>3178.51</v>
      </c>
      <c r="AU633" s="144">
        <f>AU634</f>
        <v>0</v>
      </c>
      <c r="AV633" s="144">
        <f t="shared" ref="AV633:AW634" si="2272">AV634</f>
        <v>0</v>
      </c>
      <c r="AW633" s="144">
        <f t="shared" si="2272"/>
        <v>0</v>
      </c>
      <c r="AX633" s="60">
        <f t="shared" si="2241"/>
        <v>4400</v>
      </c>
      <c r="AY633" s="60">
        <f t="shared" si="2242"/>
        <v>3178.51</v>
      </c>
      <c r="AZ633" s="60">
        <f t="shared" si="2243"/>
        <v>3178.51</v>
      </c>
    </row>
    <row r="634" spans="1:52" s="42" customFormat="1" ht="26.4">
      <c r="A634" s="261"/>
      <c r="B634" s="206" t="s">
        <v>186</v>
      </c>
      <c r="C634" s="35" t="s">
        <v>212</v>
      </c>
      <c r="D634" s="35" t="s">
        <v>21</v>
      </c>
      <c r="E634" s="35" t="s">
        <v>100</v>
      </c>
      <c r="F634" s="35" t="s">
        <v>422</v>
      </c>
      <c r="G634" s="36" t="s">
        <v>32</v>
      </c>
      <c r="H634" s="144"/>
      <c r="I634" s="144"/>
      <c r="J634" s="144"/>
      <c r="K634" s="144"/>
      <c r="L634" s="144"/>
      <c r="M634" s="144"/>
      <c r="N634" s="144"/>
      <c r="O634" s="144"/>
      <c r="P634" s="144"/>
      <c r="Q634" s="144">
        <f>Q635</f>
        <v>4400</v>
      </c>
      <c r="R634" s="144">
        <f t="shared" si="2264"/>
        <v>3178.51</v>
      </c>
      <c r="S634" s="144">
        <f t="shared" si="2264"/>
        <v>3178.51</v>
      </c>
      <c r="T634" s="60">
        <f t="shared" si="2265"/>
        <v>4400</v>
      </c>
      <c r="U634" s="60">
        <f t="shared" si="2266"/>
        <v>3178.51</v>
      </c>
      <c r="V634" s="60">
        <f t="shared" si="2267"/>
        <v>3178.51</v>
      </c>
      <c r="W634" s="144">
        <f>W635</f>
        <v>0</v>
      </c>
      <c r="X634" s="144">
        <f t="shared" si="2268"/>
        <v>0</v>
      </c>
      <c r="Y634" s="144">
        <f t="shared" si="2268"/>
        <v>0</v>
      </c>
      <c r="Z634" s="60">
        <f t="shared" si="2225"/>
        <v>4400</v>
      </c>
      <c r="AA634" s="60">
        <f t="shared" si="2226"/>
        <v>3178.51</v>
      </c>
      <c r="AB634" s="60">
        <f t="shared" si="2227"/>
        <v>3178.51</v>
      </c>
      <c r="AC634" s="144">
        <f>AC635</f>
        <v>0</v>
      </c>
      <c r="AD634" s="144">
        <f t="shared" si="2269"/>
        <v>0</v>
      </c>
      <c r="AE634" s="144">
        <f t="shared" si="2269"/>
        <v>0</v>
      </c>
      <c r="AF634" s="60">
        <f t="shared" si="2229"/>
        <v>4400</v>
      </c>
      <c r="AG634" s="60">
        <f t="shared" si="2230"/>
        <v>3178.51</v>
      </c>
      <c r="AH634" s="60">
        <f t="shared" si="2231"/>
        <v>3178.51</v>
      </c>
      <c r="AI634" s="144">
        <f>AI635</f>
        <v>0</v>
      </c>
      <c r="AJ634" s="144">
        <f t="shared" si="2270"/>
        <v>0</v>
      </c>
      <c r="AK634" s="144">
        <f t="shared" si="2270"/>
        <v>0</v>
      </c>
      <c r="AL634" s="60">
        <f t="shared" si="2233"/>
        <v>4400</v>
      </c>
      <c r="AM634" s="60">
        <f t="shared" si="2234"/>
        <v>3178.51</v>
      </c>
      <c r="AN634" s="60">
        <f t="shared" si="2235"/>
        <v>3178.51</v>
      </c>
      <c r="AO634" s="144">
        <f>AO635</f>
        <v>0</v>
      </c>
      <c r="AP634" s="144">
        <f t="shared" si="2271"/>
        <v>0</v>
      </c>
      <c r="AQ634" s="144">
        <f t="shared" si="2271"/>
        <v>0</v>
      </c>
      <c r="AR634" s="60">
        <f t="shared" si="2237"/>
        <v>4400</v>
      </c>
      <c r="AS634" s="60">
        <f t="shared" si="2238"/>
        <v>3178.51</v>
      </c>
      <c r="AT634" s="60">
        <f t="shared" si="2239"/>
        <v>3178.51</v>
      </c>
      <c r="AU634" s="144">
        <f>AU635</f>
        <v>0</v>
      </c>
      <c r="AV634" s="144">
        <f t="shared" si="2272"/>
        <v>0</v>
      </c>
      <c r="AW634" s="144">
        <f t="shared" si="2272"/>
        <v>0</v>
      </c>
      <c r="AX634" s="60">
        <f t="shared" si="2241"/>
        <v>4400</v>
      </c>
      <c r="AY634" s="60">
        <f t="shared" si="2242"/>
        <v>3178.51</v>
      </c>
      <c r="AZ634" s="60">
        <f t="shared" si="2243"/>
        <v>3178.51</v>
      </c>
    </row>
    <row r="635" spans="1:52" s="42" customFormat="1" ht="26.4">
      <c r="A635" s="261"/>
      <c r="B635" s="206" t="s">
        <v>34</v>
      </c>
      <c r="C635" s="35" t="s">
        <v>212</v>
      </c>
      <c r="D635" s="35" t="s">
        <v>21</v>
      </c>
      <c r="E635" s="35" t="s">
        <v>100</v>
      </c>
      <c r="F635" s="35" t="s">
        <v>422</v>
      </c>
      <c r="G635" s="36" t="s">
        <v>33</v>
      </c>
      <c r="H635" s="144"/>
      <c r="I635" s="144"/>
      <c r="J635" s="144"/>
      <c r="K635" s="144"/>
      <c r="L635" s="144"/>
      <c r="M635" s="144"/>
      <c r="N635" s="144"/>
      <c r="O635" s="144"/>
      <c r="P635" s="144"/>
      <c r="Q635" s="144">
        <v>4400</v>
      </c>
      <c r="R635" s="144">
        <v>3178.51</v>
      </c>
      <c r="S635" s="144">
        <v>3178.51</v>
      </c>
      <c r="T635" s="60">
        <f t="shared" si="2265"/>
        <v>4400</v>
      </c>
      <c r="U635" s="60">
        <f t="shared" si="2266"/>
        <v>3178.51</v>
      </c>
      <c r="V635" s="60">
        <f t="shared" si="2267"/>
        <v>3178.51</v>
      </c>
      <c r="W635" s="144"/>
      <c r="X635" s="144"/>
      <c r="Y635" s="144"/>
      <c r="Z635" s="60">
        <f t="shared" si="2225"/>
        <v>4400</v>
      </c>
      <c r="AA635" s="60">
        <f t="shared" si="2226"/>
        <v>3178.51</v>
      </c>
      <c r="AB635" s="60">
        <f t="shared" si="2227"/>
        <v>3178.51</v>
      </c>
      <c r="AC635" s="144"/>
      <c r="AD635" s="144"/>
      <c r="AE635" s="144"/>
      <c r="AF635" s="60">
        <f t="shared" si="2229"/>
        <v>4400</v>
      </c>
      <c r="AG635" s="60">
        <f t="shared" si="2230"/>
        <v>3178.51</v>
      </c>
      <c r="AH635" s="60">
        <f t="shared" si="2231"/>
        <v>3178.51</v>
      </c>
      <c r="AI635" s="144"/>
      <c r="AJ635" s="144"/>
      <c r="AK635" s="144"/>
      <c r="AL635" s="60">
        <f t="shared" si="2233"/>
        <v>4400</v>
      </c>
      <c r="AM635" s="60">
        <f t="shared" si="2234"/>
        <v>3178.51</v>
      </c>
      <c r="AN635" s="60">
        <f t="shared" si="2235"/>
        <v>3178.51</v>
      </c>
      <c r="AO635" s="144"/>
      <c r="AP635" s="144"/>
      <c r="AQ635" s="144"/>
      <c r="AR635" s="60">
        <f t="shared" si="2237"/>
        <v>4400</v>
      </c>
      <c r="AS635" s="60">
        <f t="shared" si="2238"/>
        <v>3178.51</v>
      </c>
      <c r="AT635" s="60">
        <f t="shared" si="2239"/>
        <v>3178.51</v>
      </c>
      <c r="AU635" s="144"/>
      <c r="AV635" s="144"/>
      <c r="AW635" s="144"/>
      <c r="AX635" s="60">
        <f t="shared" si="2241"/>
        <v>4400</v>
      </c>
      <c r="AY635" s="60">
        <f t="shared" si="2242"/>
        <v>3178.51</v>
      </c>
      <c r="AZ635" s="60">
        <f t="shared" si="2243"/>
        <v>3178.51</v>
      </c>
    </row>
    <row r="636" spans="1:52" s="42" customFormat="1" ht="26.4">
      <c r="A636" s="261"/>
      <c r="B636" s="206" t="s">
        <v>421</v>
      </c>
      <c r="C636" s="35" t="s">
        <v>212</v>
      </c>
      <c r="D636" s="35" t="s">
        <v>21</v>
      </c>
      <c r="E636" s="35" t="s">
        <v>423</v>
      </c>
      <c r="F636" s="35" t="s">
        <v>424</v>
      </c>
      <c r="G636" s="36"/>
      <c r="H636" s="144"/>
      <c r="I636" s="144"/>
      <c r="J636" s="144"/>
      <c r="K636" s="144"/>
      <c r="L636" s="144"/>
      <c r="M636" s="144"/>
      <c r="N636" s="144"/>
      <c r="O636" s="144"/>
      <c r="P636" s="144"/>
      <c r="Q636" s="144">
        <f>Q637</f>
        <v>1676509.25</v>
      </c>
      <c r="R636" s="144">
        <f t="shared" ref="R636:S637" si="2273">R637</f>
        <v>0</v>
      </c>
      <c r="S636" s="144">
        <f t="shared" si="2273"/>
        <v>0</v>
      </c>
      <c r="T636" s="60">
        <f t="shared" si="2265"/>
        <v>1676509.25</v>
      </c>
      <c r="U636" s="60">
        <f t="shared" si="2266"/>
        <v>0</v>
      </c>
      <c r="V636" s="60">
        <f t="shared" si="2267"/>
        <v>0</v>
      </c>
      <c r="W636" s="144">
        <f>W637</f>
        <v>0</v>
      </c>
      <c r="X636" s="144">
        <f t="shared" ref="X636:Y637" si="2274">X637</f>
        <v>0</v>
      </c>
      <c r="Y636" s="144">
        <f t="shared" si="2274"/>
        <v>0</v>
      </c>
      <c r="Z636" s="60">
        <f t="shared" si="2225"/>
        <v>1676509.25</v>
      </c>
      <c r="AA636" s="60">
        <f t="shared" si="2226"/>
        <v>0</v>
      </c>
      <c r="AB636" s="60">
        <f t="shared" si="2227"/>
        <v>0</v>
      </c>
      <c r="AC636" s="144">
        <f>AC637</f>
        <v>0</v>
      </c>
      <c r="AD636" s="144">
        <f t="shared" ref="AD636:AE637" si="2275">AD637</f>
        <v>0</v>
      </c>
      <c r="AE636" s="144">
        <f t="shared" si="2275"/>
        <v>0</v>
      </c>
      <c r="AF636" s="60">
        <f t="shared" si="2229"/>
        <v>1676509.25</v>
      </c>
      <c r="AG636" s="60">
        <f t="shared" si="2230"/>
        <v>0</v>
      </c>
      <c r="AH636" s="60">
        <f t="shared" si="2231"/>
        <v>0</v>
      </c>
      <c r="AI636" s="144">
        <f>AI637</f>
        <v>0</v>
      </c>
      <c r="AJ636" s="144">
        <f t="shared" ref="AJ636:AK637" si="2276">AJ637</f>
        <v>0</v>
      </c>
      <c r="AK636" s="144">
        <f t="shared" si="2276"/>
        <v>0</v>
      </c>
      <c r="AL636" s="60">
        <f t="shared" si="2233"/>
        <v>1676509.25</v>
      </c>
      <c r="AM636" s="60">
        <f t="shared" si="2234"/>
        <v>0</v>
      </c>
      <c r="AN636" s="60">
        <f t="shared" si="2235"/>
        <v>0</v>
      </c>
      <c r="AO636" s="144">
        <f>AO637</f>
        <v>0</v>
      </c>
      <c r="AP636" s="144">
        <f t="shared" ref="AP636:AQ637" si="2277">AP637</f>
        <v>0</v>
      </c>
      <c r="AQ636" s="144">
        <f t="shared" si="2277"/>
        <v>0</v>
      </c>
      <c r="AR636" s="60">
        <f t="shared" si="2237"/>
        <v>1676509.25</v>
      </c>
      <c r="AS636" s="60">
        <f t="shared" si="2238"/>
        <v>0</v>
      </c>
      <c r="AT636" s="60">
        <f t="shared" si="2239"/>
        <v>0</v>
      </c>
      <c r="AU636" s="144">
        <f>AU637</f>
        <v>0</v>
      </c>
      <c r="AV636" s="144">
        <f t="shared" ref="AV636:AW637" si="2278">AV637</f>
        <v>0</v>
      </c>
      <c r="AW636" s="144">
        <f t="shared" si="2278"/>
        <v>0</v>
      </c>
      <c r="AX636" s="60">
        <f t="shared" si="2241"/>
        <v>1676509.25</v>
      </c>
      <c r="AY636" s="60">
        <f t="shared" si="2242"/>
        <v>0</v>
      </c>
      <c r="AZ636" s="60">
        <f t="shared" si="2243"/>
        <v>0</v>
      </c>
    </row>
    <row r="637" spans="1:52" s="42" customFormat="1" ht="26.4">
      <c r="A637" s="261"/>
      <c r="B637" s="206" t="s">
        <v>186</v>
      </c>
      <c r="C637" s="35" t="s">
        <v>212</v>
      </c>
      <c r="D637" s="35" t="s">
        <v>21</v>
      </c>
      <c r="E637" s="35" t="s">
        <v>423</v>
      </c>
      <c r="F637" s="35" t="s">
        <v>424</v>
      </c>
      <c r="G637" s="36" t="s">
        <v>32</v>
      </c>
      <c r="H637" s="144"/>
      <c r="I637" s="144"/>
      <c r="J637" s="144"/>
      <c r="K637" s="144"/>
      <c r="L637" s="144"/>
      <c r="M637" s="144"/>
      <c r="N637" s="144"/>
      <c r="O637" s="144"/>
      <c r="P637" s="144"/>
      <c r="Q637" s="144">
        <f>Q638</f>
        <v>1676509.25</v>
      </c>
      <c r="R637" s="144">
        <f t="shared" si="2273"/>
        <v>0</v>
      </c>
      <c r="S637" s="144">
        <f t="shared" si="2273"/>
        <v>0</v>
      </c>
      <c r="T637" s="60">
        <f t="shared" si="2265"/>
        <v>1676509.25</v>
      </c>
      <c r="U637" s="60">
        <f t="shared" si="2266"/>
        <v>0</v>
      </c>
      <c r="V637" s="60">
        <f t="shared" si="2267"/>
        <v>0</v>
      </c>
      <c r="W637" s="144">
        <f>W638</f>
        <v>0</v>
      </c>
      <c r="X637" s="144">
        <f t="shared" si="2274"/>
        <v>0</v>
      </c>
      <c r="Y637" s="144">
        <f t="shared" si="2274"/>
        <v>0</v>
      </c>
      <c r="Z637" s="60">
        <f t="shared" si="2225"/>
        <v>1676509.25</v>
      </c>
      <c r="AA637" s="60">
        <f t="shared" si="2226"/>
        <v>0</v>
      </c>
      <c r="AB637" s="60">
        <f t="shared" si="2227"/>
        <v>0</v>
      </c>
      <c r="AC637" s="144">
        <f>AC638</f>
        <v>0</v>
      </c>
      <c r="AD637" s="144">
        <f t="shared" si="2275"/>
        <v>0</v>
      </c>
      <c r="AE637" s="144">
        <f t="shared" si="2275"/>
        <v>0</v>
      </c>
      <c r="AF637" s="60">
        <f t="shared" si="2229"/>
        <v>1676509.25</v>
      </c>
      <c r="AG637" s="60">
        <f t="shared" si="2230"/>
        <v>0</v>
      </c>
      <c r="AH637" s="60">
        <f t="shared" si="2231"/>
        <v>0</v>
      </c>
      <c r="AI637" s="144">
        <f>AI638</f>
        <v>0</v>
      </c>
      <c r="AJ637" s="144">
        <f t="shared" si="2276"/>
        <v>0</v>
      </c>
      <c r="AK637" s="144">
        <f t="shared" si="2276"/>
        <v>0</v>
      </c>
      <c r="AL637" s="60">
        <f t="shared" si="2233"/>
        <v>1676509.25</v>
      </c>
      <c r="AM637" s="60">
        <f t="shared" si="2234"/>
        <v>0</v>
      </c>
      <c r="AN637" s="60">
        <f t="shared" si="2235"/>
        <v>0</v>
      </c>
      <c r="AO637" s="144">
        <f>AO638</f>
        <v>0</v>
      </c>
      <c r="AP637" s="144">
        <f t="shared" si="2277"/>
        <v>0</v>
      </c>
      <c r="AQ637" s="144">
        <f t="shared" si="2277"/>
        <v>0</v>
      </c>
      <c r="AR637" s="60">
        <f t="shared" si="2237"/>
        <v>1676509.25</v>
      </c>
      <c r="AS637" s="60">
        <f t="shared" si="2238"/>
        <v>0</v>
      </c>
      <c r="AT637" s="60">
        <f t="shared" si="2239"/>
        <v>0</v>
      </c>
      <c r="AU637" s="144">
        <f>AU638</f>
        <v>0</v>
      </c>
      <c r="AV637" s="144">
        <f t="shared" si="2278"/>
        <v>0</v>
      </c>
      <c r="AW637" s="144">
        <f t="shared" si="2278"/>
        <v>0</v>
      </c>
      <c r="AX637" s="60">
        <f t="shared" si="2241"/>
        <v>1676509.25</v>
      </c>
      <c r="AY637" s="60">
        <f t="shared" si="2242"/>
        <v>0</v>
      </c>
      <c r="AZ637" s="60">
        <f t="shared" si="2243"/>
        <v>0</v>
      </c>
    </row>
    <row r="638" spans="1:52" s="42" customFormat="1" ht="26.4">
      <c r="A638" s="261"/>
      <c r="B638" s="206" t="s">
        <v>34</v>
      </c>
      <c r="C638" s="35" t="s">
        <v>212</v>
      </c>
      <c r="D638" s="35" t="s">
        <v>21</v>
      </c>
      <c r="E638" s="35" t="s">
        <v>423</v>
      </c>
      <c r="F638" s="35" t="s">
        <v>424</v>
      </c>
      <c r="G638" s="36" t="s">
        <v>33</v>
      </c>
      <c r="H638" s="144"/>
      <c r="I638" s="144"/>
      <c r="J638" s="144"/>
      <c r="K638" s="144"/>
      <c r="L638" s="144"/>
      <c r="M638" s="144"/>
      <c r="N638" s="144"/>
      <c r="O638" s="144"/>
      <c r="P638" s="144"/>
      <c r="Q638" s="144">
        <v>1676509.25</v>
      </c>
      <c r="R638" s="144"/>
      <c r="S638" s="144"/>
      <c r="T638" s="60">
        <f t="shared" si="2265"/>
        <v>1676509.25</v>
      </c>
      <c r="U638" s="60">
        <f t="shared" si="2266"/>
        <v>0</v>
      </c>
      <c r="V638" s="60">
        <f t="shared" si="2267"/>
        <v>0</v>
      </c>
      <c r="W638" s="144"/>
      <c r="X638" s="144"/>
      <c r="Y638" s="144"/>
      <c r="Z638" s="60">
        <f t="shared" si="2225"/>
        <v>1676509.25</v>
      </c>
      <c r="AA638" s="60">
        <f t="shared" si="2226"/>
        <v>0</v>
      </c>
      <c r="AB638" s="60">
        <f t="shared" si="2227"/>
        <v>0</v>
      </c>
      <c r="AC638" s="144"/>
      <c r="AD638" s="144"/>
      <c r="AE638" s="144"/>
      <c r="AF638" s="60">
        <f t="shared" si="2229"/>
        <v>1676509.25</v>
      </c>
      <c r="AG638" s="60">
        <f t="shared" si="2230"/>
        <v>0</v>
      </c>
      <c r="AH638" s="60">
        <f t="shared" si="2231"/>
        <v>0</v>
      </c>
      <c r="AI638" s="144"/>
      <c r="AJ638" s="144"/>
      <c r="AK638" s="144"/>
      <c r="AL638" s="60">
        <f t="shared" si="2233"/>
        <v>1676509.25</v>
      </c>
      <c r="AM638" s="60">
        <f t="shared" si="2234"/>
        <v>0</v>
      </c>
      <c r="AN638" s="60">
        <f t="shared" si="2235"/>
        <v>0</v>
      </c>
      <c r="AO638" s="144"/>
      <c r="AP638" s="144"/>
      <c r="AQ638" s="144"/>
      <c r="AR638" s="60">
        <f t="shared" si="2237"/>
        <v>1676509.25</v>
      </c>
      <c r="AS638" s="60">
        <f t="shared" si="2238"/>
        <v>0</v>
      </c>
      <c r="AT638" s="60">
        <f t="shared" si="2239"/>
        <v>0</v>
      </c>
      <c r="AU638" s="144"/>
      <c r="AV638" s="144"/>
      <c r="AW638" s="144"/>
      <c r="AX638" s="60">
        <f t="shared" si="2241"/>
        <v>1676509.25</v>
      </c>
      <c r="AY638" s="60">
        <f t="shared" si="2242"/>
        <v>0</v>
      </c>
      <c r="AZ638" s="60">
        <f t="shared" si="2243"/>
        <v>0</v>
      </c>
    </row>
    <row r="639" spans="1:52" s="42" customFormat="1" ht="39.6">
      <c r="A639" s="261"/>
      <c r="B639" s="236" t="s">
        <v>470</v>
      </c>
      <c r="C639" s="211" t="s">
        <v>212</v>
      </c>
      <c r="D639" s="211" t="s">
        <v>21</v>
      </c>
      <c r="E639" s="211" t="s">
        <v>423</v>
      </c>
      <c r="F639" s="211" t="s">
        <v>471</v>
      </c>
      <c r="G639" s="212"/>
      <c r="H639" s="144"/>
      <c r="I639" s="144"/>
      <c r="J639" s="144"/>
      <c r="K639" s="144"/>
      <c r="L639" s="144"/>
      <c r="M639" s="144"/>
      <c r="N639" s="144"/>
      <c r="O639" s="144"/>
      <c r="P639" s="144"/>
      <c r="Q639" s="144"/>
      <c r="R639" s="144"/>
      <c r="S639" s="144"/>
      <c r="T639" s="144"/>
      <c r="U639" s="144"/>
      <c r="V639" s="144"/>
      <c r="W639" s="144"/>
      <c r="X639" s="144"/>
      <c r="Y639" s="144"/>
      <c r="Z639" s="144"/>
      <c r="AA639" s="144"/>
      <c r="AB639" s="144"/>
      <c r="AC639" s="144"/>
      <c r="AD639" s="144"/>
      <c r="AE639" s="144"/>
      <c r="AF639" s="144"/>
      <c r="AG639" s="144"/>
      <c r="AH639" s="144"/>
      <c r="AI639" s="144">
        <f>AI640</f>
        <v>1500000</v>
      </c>
      <c r="AJ639" s="144"/>
      <c r="AK639" s="144"/>
      <c r="AL639" s="60">
        <f t="shared" si="2233"/>
        <v>1500000</v>
      </c>
      <c r="AM639" s="60">
        <f t="shared" si="2234"/>
        <v>0</v>
      </c>
      <c r="AN639" s="60">
        <f t="shared" si="2235"/>
        <v>0</v>
      </c>
      <c r="AO639" s="144">
        <f>AO640</f>
        <v>0</v>
      </c>
      <c r="AP639" s="144"/>
      <c r="AQ639" s="144"/>
      <c r="AR639" s="60">
        <f t="shared" si="2237"/>
        <v>1500000</v>
      </c>
      <c r="AS639" s="60">
        <f t="shared" si="2238"/>
        <v>0</v>
      </c>
      <c r="AT639" s="60">
        <f t="shared" si="2239"/>
        <v>0</v>
      </c>
      <c r="AU639" s="144">
        <f>AU640</f>
        <v>0</v>
      </c>
      <c r="AV639" s="144"/>
      <c r="AW639" s="144"/>
      <c r="AX639" s="60">
        <f t="shared" si="2241"/>
        <v>1500000</v>
      </c>
      <c r="AY639" s="60">
        <f t="shared" si="2242"/>
        <v>0</v>
      </c>
      <c r="AZ639" s="60">
        <f t="shared" si="2243"/>
        <v>0</v>
      </c>
    </row>
    <row r="640" spans="1:52" s="42" customFormat="1" ht="26.4">
      <c r="A640" s="261"/>
      <c r="B640" s="234" t="s">
        <v>186</v>
      </c>
      <c r="C640" s="211" t="s">
        <v>212</v>
      </c>
      <c r="D640" s="211" t="s">
        <v>21</v>
      </c>
      <c r="E640" s="211" t="s">
        <v>423</v>
      </c>
      <c r="F640" s="211" t="s">
        <v>471</v>
      </c>
      <c r="G640" s="212" t="s">
        <v>32</v>
      </c>
      <c r="H640" s="144"/>
      <c r="I640" s="144"/>
      <c r="J640" s="144"/>
      <c r="K640" s="144"/>
      <c r="L640" s="144"/>
      <c r="M640" s="144"/>
      <c r="N640" s="144"/>
      <c r="O640" s="144"/>
      <c r="P640" s="144"/>
      <c r="Q640" s="144"/>
      <c r="R640" s="144"/>
      <c r="S640" s="144"/>
      <c r="T640" s="144"/>
      <c r="U640" s="144"/>
      <c r="V640" s="144"/>
      <c r="W640" s="144"/>
      <c r="X640" s="144"/>
      <c r="Y640" s="144"/>
      <c r="Z640" s="144"/>
      <c r="AA640" s="144"/>
      <c r="AB640" s="144"/>
      <c r="AC640" s="144"/>
      <c r="AD640" s="144"/>
      <c r="AE640" s="144"/>
      <c r="AF640" s="144"/>
      <c r="AG640" s="144"/>
      <c r="AH640" s="144"/>
      <c r="AI640" s="144">
        <f>AI641</f>
        <v>1500000</v>
      </c>
      <c r="AJ640" s="144"/>
      <c r="AK640" s="144"/>
      <c r="AL640" s="60">
        <f t="shared" si="2233"/>
        <v>1500000</v>
      </c>
      <c r="AM640" s="60">
        <f t="shared" si="2234"/>
        <v>0</v>
      </c>
      <c r="AN640" s="60">
        <f t="shared" si="2235"/>
        <v>0</v>
      </c>
      <c r="AO640" s="144">
        <f>AO641</f>
        <v>0</v>
      </c>
      <c r="AP640" s="144"/>
      <c r="AQ640" s="144"/>
      <c r="AR640" s="60">
        <f t="shared" si="2237"/>
        <v>1500000</v>
      </c>
      <c r="AS640" s="60">
        <f t="shared" si="2238"/>
        <v>0</v>
      </c>
      <c r="AT640" s="60">
        <f t="shared" si="2239"/>
        <v>0</v>
      </c>
      <c r="AU640" s="144">
        <f>AU641</f>
        <v>0</v>
      </c>
      <c r="AV640" s="144"/>
      <c r="AW640" s="144"/>
      <c r="AX640" s="60">
        <f t="shared" si="2241"/>
        <v>1500000</v>
      </c>
      <c r="AY640" s="60">
        <f t="shared" si="2242"/>
        <v>0</v>
      </c>
      <c r="AZ640" s="60">
        <f t="shared" si="2243"/>
        <v>0</v>
      </c>
    </row>
    <row r="641" spans="1:52" s="42" customFormat="1" ht="26.4">
      <c r="A641" s="282"/>
      <c r="B641" s="235" t="s">
        <v>34</v>
      </c>
      <c r="C641" s="211" t="s">
        <v>212</v>
      </c>
      <c r="D641" s="211" t="s">
        <v>21</v>
      </c>
      <c r="E641" s="211" t="s">
        <v>423</v>
      </c>
      <c r="F641" s="211" t="s">
        <v>471</v>
      </c>
      <c r="G641" s="212" t="s">
        <v>33</v>
      </c>
      <c r="H641" s="144"/>
      <c r="I641" s="144"/>
      <c r="J641" s="144"/>
      <c r="K641" s="144"/>
      <c r="L641" s="144"/>
      <c r="M641" s="144"/>
      <c r="N641" s="144"/>
      <c r="O641" s="144"/>
      <c r="P641" s="144"/>
      <c r="Q641" s="144"/>
      <c r="R641" s="144"/>
      <c r="S641" s="144"/>
      <c r="T641" s="144"/>
      <c r="U641" s="144"/>
      <c r="V641" s="144"/>
      <c r="W641" s="144"/>
      <c r="X641" s="144"/>
      <c r="Y641" s="144"/>
      <c r="Z641" s="144"/>
      <c r="AA641" s="144"/>
      <c r="AB641" s="144"/>
      <c r="AC641" s="144"/>
      <c r="AD641" s="144"/>
      <c r="AE641" s="144"/>
      <c r="AF641" s="144"/>
      <c r="AG641" s="144"/>
      <c r="AH641" s="144"/>
      <c r="AI641" s="144">
        <v>1500000</v>
      </c>
      <c r="AJ641" s="144"/>
      <c r="AK641" s="144"/>
      <c r="AL641" s="60">
        <f t="shared" si="2233"/>
        <v>1500000</v>
      </c>
      <c r="AM641" s="60">
        <f t="shared" si="2234"/>
        <v>0</v>
      </c>
      <c r="AN641" s="60">
        <f t="shared" si="2235"/>
        <v>0</v>
      </c>
      <c r="AO641" s="144"/>
      <c r="AP641" s="144"/>
      <c r="AQ641" s="144"/>
      <c r="AR641" s="60">
        <f t="shared" si="2237"/>
        <v>1500000</v>
      </c>
      <c r="AS641" s="60">
        <f t="shared" si="2238"/>
        <v>0</v>
      </c>
      <c r="AT641" s="60">
        <f t="shared" si="2239"/>
        <v>0</v>
      </c>
      <c r="AU641" s="144"/>
      <c r="AV641" s="144"/>
      <c r="AW641" s="144"/>
      <c r="AX641" s="60">
        <f t="shared" si="2241"/>
        <v>1500000</v>
      </c>
      <c r="AY641" s="60">
        <f t="shared" si="2242"/>
        <v>0</v>
      </c>
      <c r="AZ641" s="60">
        <f t="shared" si="2243"/>
        <v>0</v>
      </c>
    </row>
    <row r="642" spans="1:52" s="42" customFormat="1">
      <c r="A642" s="228"/>
      <c r="B642" s="93"/>
      <c r="C642" s="34"/>
      <c r="D642" s="34"/>
      <c r="E642" s="34"/>
      <c r="F642" s="34"/>
      <c r="G642" s="37"/>
      <c r="H642" s="144"/>
      <c r="I642" s="144"/>
      <c r="J642" s="144"/>
      <c r="K642" s="144"/>
      <c r="L642" s="144"/>
      <c r="M642" s="144"/>
      <c r="N642" s="144"/>
      <c r="O642" s="144"/>
      <c r="P642" s="144"/>
      <c r="Q642" s="144"/>
      <c r="R642" s="144"/>
      <c r="S642" s="144"/>
      <c r="T642" s="144"/>
      <c r="U642" s="144"/>
      <c r="V642" s="144"/>
      <c r="W642" s="144"/>
      <c r="X642" s="144"/>
      <c r="Y642" s="144"/>
      <c r="Z642" s="144"/>
      <c r="AA642" s="144"/>
      <c r="AB642" s="144"/>
      <c r="AC642" s="144"/>
      <c r="AD642" s="144"/>
      <c r="AE642" s="144"/>
      <c r="AF642" s="144"/>
      <c r="AG642" s="144"/>
      <c r="AH642" s="144"/>
      <c r="AI642" s="144"/>
      <c r="AJ642" s="144"/>
      <c r="AK642" s="144"/>
      <c r="AL642" s="144"/>
      <c r="AM642" s="144"/>
      <c r="AN642" s="144"/>
      <c r="AO642" s="144"/>
      <c r="AP642" s="144"/>
      <c r="AQ642" s="144"/>
      <c r="AR642" s="144"/>
      <c r="AS642" s="144"/>
      <c r="AT642" s="144"/>
      <c r="AU642" s="144"/>
      <c r="AV642" s="144"/>
      <c r="AW642" s="144"/>
      <c r="AX642" s="144"/>
      <c r="AY642" s="144"/>
      <c r="AZ642" s="144"/>
    </row>
    <row r="643" spans="1:52" s="133" customFormat="1" ht="41.4">
      <c r="A643" s="84">
        <v>22</v>
      </c>
      <c r="B643" s="172" t="s">
        <v>308</v>
      </c>
      <c r="C643" s="137" t="s">
        <v>307</v>
      </c>
      <c r="D643" s="137" t="s">
        <v>21</v>
      </c>
      <c r="E643" s="137" t="s">
        <v>100</v>
      </c>
      <c r="F643" s="137" t="s">
        <v>101</v>
      </c>
      <c r="G643" s="138"/>
      <c r="H643" s="173">
        <f>H644+H647</f>
        <v>1250000</v>
      </c>
      <c r="I643" s="173">
        <f t="shared" ref="I643:J643" si="2279">I644+I647</f>
        <v>0</v>
      </c>
      <c r="J643" s="173">
        <f t="shared" si="2279"/>
        <v>0</v>
      </c>
      <c r="K643" s="173">
        <f t="shared" ref="K643:M643" si="2280">K644+K647</f>
        <v>0</v>
      </c>
      <c r="L643" s="173">
        <f t="shared" si="2280"/>
        <v>0</v>
      </c>
      <c r="M643" s="173">
        <f t="shared" si="2280"/>
        <v>0</v>
      </c>
      <c r="N643" s="173">
        <f t="shared" si="2117"/>
        <v>1250000</v>
      </c>
      <c r="O643" s="173">
        <f t="shared" si="2118"/>
        <v>0</v>
      </c>
      <c r="P643" s="173">
        <f t="shared" si="2119"/>
        <v>0</v>
      </c>
      <c r="Q643" s="173">
        <f t="shared" ref="Q643:S643" si="2281">Q644+Q647</f>
        <v>0</v>
      </c>
      <c r="R643" s="173">
        <f t="shared" si="2281"/>
        <v>0</v>
      </c>
      <c r="S643" s="173">
        <f t="shared" si="2281"/>
        <v>0</v>
      </c>
      <c r="T643" s="173">
        <f t="shared" ref="T643:T649" si="2282">N643+Q643</f>
        <v>1250000</v>
      </c>
      <c r="U643" s="173">
        <f t="shared" ref="U643:U649" si="2283">O643+R643</f>
        <v>0</v>
      </c>
      <c r="V643" s="173">
        <f t="shared" ref="V643:V649" si="2284">P643+S643</f>
        <v>0</v>
      </c>
      <c r="W643" s="173">
        <f t="shared" ref="W643:Y643" si="2285">W644+W647</f>
        <v>0</v>
      </c>
      <c r="X643" s="173">
        <f t="shared" si="2285"/>
        <v>0</v>
      </c>
      <c r="Y643" s="173">
        <f t="shared" si="2285"/>
        <v>0</v>
      </c>
      <c r="Z643" s="173">
        <f t="shared" ref="Z643:Z649" si="2286">T643+W643</f>
        <v>1250000</v>
      </c>
      <c r="AA643" s="173">
        <f t="shared" ref="AA643:AA649" si="2287">U643+X643</f>
        <v>0</v>
      </c>
      <c r="AB643" s="173">
        <f t="shared" ref="AB643:AB649" si="2288">V643+Y643</f>
        <v>0</v>
      </c>
      <c r="AC643" s="173">
        <f>AC644+AC647+AC650</f>
        <v>-885000</v>
      </c>
      <c r="AD643" s="173">
        <f t="shared" ref="AD643:AE643" si="2289">AD644+AD647+AD650</f>
        <v>0</v>
      </c>
      <c r="AE643" s="173">
        <f t="shared" si="2289"/>
        <v>0</v>
      </c>
      <c r="AF643" s="173">
        <f t="shared" ref="AF643:AF649" si="2290">Z643+AC643</f>
        <v>365000</v>
      </c>
      <c r="AG643" s="173">
        <f t="shared" ref="AG643:AG649" si="2291">AA643+AD643</f>
        <v>0</v>
      </c>
      <c r="AH643" s="173">
        <f t="shared" ref="AH643:AH649" si="2292">AB643+AE643</f>
        <v>0</v>
      </c>
      <c r="AI643" s="173">
        <f>AI644+AI647+AI650</f>
        <v>0</v>
      </c>
      <c r="AJ643" s="173">
        <f t="shared" ref="AJ643:AK643" si="2293">AJ644+AJ647+AJ650</f>
        <v>0</v>
      </c>
      <c r="AK643" s="173">
        <f t="shared" si="2293"/>
        <v>0</v>
      </c>
      <c r="AL643" s="173">
        <f t="shared" ref="AL643:AL652" si="2294">AF643+AI643</f>
        <v>365000</v>
      </c>
      <c r="AM643" s="173">
        <f t="shared" ref="AM643:AM652" si="2295">AG643+AJ643</f>
        <v>0</v>
      </c>
      <c r="AN643" s="173">
        <f t="shared" ref="AN643:AN652" si="2296">AH643+AK643</f>
        <v>0</v>
      </c>
      <c r="AO643" s="173">
        <f>AO644+AO647+AO650</f>
        <v>200000</v>
      </c>
      <c r="AP643" s="173">
        <f t="shared" ref="AP643:AQ643" si="2297">AP644+AP647+AP650</f>
        <v>0</v>
      </c>
      <c r="AQ643" s="173">
        <f t="shared" si="2297"/>
        <v>0</v>
      </c>
      <c r="AR643" s="173">
        <f t="shared" ref="AR643:AR652" si="2298">AL643+AO643</f>
        <v>565000</v>
      </c>
      <c r="AS643" s="173">
        <f t="shared" ref="AS643:AS652" si="2299">AM643+AP643</f>
        <v>0</v>
      </c>
      <c r="AT643" s="173">
        <f t="shared" ref="AT643:AT652" si="2300">AN643+AQ643</f>
        <v>0</v>
      </c>
      <c r="AU643" s="173">
        <f>AU644+AU647+AU650</f>
        <v>0</v>
      </c>
      <c r="AV643" s="173">
        <f t="shared" ref="AV643:AW643" si="2301">AV644+AV647+AV650</f>
        <v>0</v>
      </c>
      <c r="AW643" s="173">
        <f t="shared" si="2301"/>
        <v>0</v>
      </c>
      <c r="AX643" s="173">
        <f t="shared" ref="AX643:AX652" si="2302">AR643+AU643</f>
        <v>565000</v>
      </c>
      <c r="AY643" s="173">
        <f t="shared" ref="AY643:AY652" si="2303">AS643+AV643</f>
        <v>0</v>
      </c>
      <c r="AZ643" s="173">
        <f t="shared" ref="AZ643:AZ652" si="2304">AT643+AW643</f>
        <v>0</v>
      </c>
    </row>
    <row r="644" spans="1:52" s="42" customFormat="1">
      <c r="A644" s="281"/>
      <c r="B644" s="179" t="s">
        <v>328</v>
      </c>
      <c r="C644" s="35" t="s">
        <v>307</v>
      </c>
      <c r="D644" s="35" t="s">
        <v>21</v>
      </c>
      <c r="E644" s="35" t="s">
        <v>100</v>
      </c>
      <c r="F644" s="35" t="s">
        <v>329</v>
      </c>
      <c r="G644" s="36"/>
      <c r="H644" s="144">
        <f>H645</f>
        <v>250000</v>
      </c>
      <c r="I644" s="144">
        <f t="shared" ref="I644:M645" si="2305">I645</f>
        <v>0</v>
      </c>
      <c r="J644" s="144">
        <f t="shared" si="2305"/>
        <v>0</v>
      </c>
      <c r="K644" s="144">
        <f t="shared" si="2305"/>
        <v>0</v>
      </c>
      <c r="L644" s="144">
        <f t="shared" si="2305"/>
        <v>0</v>
      </c>
      <c r="M644" s="144">
        <f t="shared" si="2305"/>
        <v>0</v>
      </c>
      <c r="N644" s="144">
        <f t="shared" si="2117"/>
        <v>250000</v>
      </c>
      <c r="O644" s="144">
        <f t="shared" si="2118"/>
        <v>0</v>
      </c>
      <c r="P644" s="144">
        <f t="shared" si="2119"/>
        <v>0</v>
      </c>
      <c r="Q644" s="144">
        <f t="shared" ref="Q644:S645" si="2306">Q645</f>
        <v>0</v>
      </c>
      <c r="R644" s="144">
        <f t="shared" si="2306"/>
        <v>0</v>
      </c>
      <c r="S644" s="144">
        <f t="shared" si="2306"/>
        <v>0</v>
      </c>
      <c r="T644" s="144">
        <f t="shared" si="2282"/>
        <v>250000</v>
      </c>
      <c r="U644" s="144">
        <f t="shared" si="2283"/>
        <v>0</v>
      </c>
      <c r="V644" s="144">
        <f t="shared" si="2284"/>
        <v>0</v>
      </c>
      <c r="W644" s="144">
        <f t="shared" ref="W644:Y645" si="2307">W645</f>
        <v>0</v>
      </c>
      <c r="X644" s="144">
        <f t="shared" si="2307"/>
        <v>0</v>
      </c>
      <c r="Y644" s="144">
        <f t="shared" si="2307"/>
        <v>0</v>
      </c>
      <c r="Z644" s="144">
        <f t="shared" si="2286"/>
        <v>250000</v>
      </c>
      <c r="AA644" s="144">
        <f t="shared" si="2287"/>
        <v>0</v>
      </c>
      <c r="AB644" s="144">
        <f t="shared" si="2288"/>
        <v>0</v>
      </c>
      <c r="AC644" s="144">
        <f t="shared" ref="AC644:AE645" si="2308">AC645</f>
        <v>0</v>
      </c>
      <c r="AD644" s="144">
        <f t="shared" si="2308"/>
        <v>0</v>
      </c>
      <c r="AE644" s="144">
        <f t="shared" si="2308"/>
        <v>0</v>
      </c>
      <c r="AF644" s="144">
        <f t="shared" si="2290"/>
        <v>250000</v>
      </c>
      <c r="AG644" s="144">
        <f t="shared" si="2291"/>
        <v>0</v>
      </c>
      <c r="AH644" s="144">
        <f t="shared" si="2292"/>
        <v>0</v>
      </c>
      <c r="AI644" s="144">
        <f t="shared" ref="AI644:AK645" si="2309">AI645</f>
        <v>0</v>
      </c>
      <c r="AJ644" s="144">
        <f t="shared" si="2309"/>
        <v>0</v>
      </c>
      <c r="AK644" s="144">
        <f t="shared" si="2309"/>
        <v>0</v>
      </c>
      <c r="AL644" s="144">
        <f t="shared" si="2294"/>
        <v>250000</v>
      </c>
      <c r="AM644" s="144">
        <f t="shared" si="2295"/>
        <v>0</v>
      </c>
      <c r="AN644" s="144">
        <f t="shared" si="2296"/>
        <v>0</v>
      </c>
      <c r="AO644" s="144">
        <f t="shared" ref="AO644:AQ645" si="2310">AO645</f>
        <v>0</v>
      </c>
      <c r="AP644" s="144">
        <f t="shared" si="2310"/>
        <v>0</v>
      </c>
      <c r="AQ644" s="144">
        <f t="shared" si="2310"/>
        <v>0</v>
      </c>
      <c r="AR644" s="144">
        <f t="shared" si="2298"/>
        <v>250000</v>
      </c>
      <c r="AS644" s="144">
        <f t="shared" si="2299"/>
        <v>0</v>
      </c>
      <c r="AT644" s="144">
        <f t="shared" si="2300"/>
        <v>0</v>
      </c>
      <c r="AU644" s="144">
        <f t="shared" ref="AU644:AW645" si="2311">AU645</f>
        <v>0</v>
      </c>
      <c r="AV644" s="144">
        <f t="shared" si="2311"/>
        <v>0</v>
      </c>
      <c r="AW644" s="144">
        <f t="shared" si="2311"/>
        <v>0</v>
      </c>
      <c r="AX644" s="144">
        <f t="shared" si="2302"/>
        <v>250000</v>
      </c>
      <c r="AY644" s="144">
        <f t="shared" si="2303"/>
        <v>0</v>
      </c>
      <c r="AZ644" s="144">
        <f t="shared" si="2304"/>
        <v>0</v>
      </c>
    </row>
    <row r="645" spans="1:52" s="42" customFormat="1" ht="26.4">
      <c r="A645" s="261"/>
      <c r="B645" s="185" t="s">
        <v>186</v>
      </c>
      <c r="C645" s="35" t="s">
        <v>307</v>
      </c>
      <c r="D645" s="35" t="s">
        <v>21</v>
      </c>
      <c r="E645" s="35" t="s">
        <v>100</v>
      </c>
      <c r="F645" s="35" t="s">
        <v>329</v>
      </c>
      <c r="G645" s="36" t="s">
        <v>32</v>
      </c>
      <c r="H645" s="144">
        <f>H646</f>
        <v>250000</v>
      </c>
      <c r="I645" s="144">
        <f t="shared" si="2305"/>
        <v>0</v>
      </c>
      <c r="J645" s="144">
        <f t="shared" si="2305"/>
        <v>0</v>
      </c>
      <c r="K645" s="144">
        <f t="shared" si="2305"/>
        <v>0</v>
      </c>
      <c r="L645" s="144">
        <f t="shared" si="2305"/>
        <v>0</v>
      </c>
      <c r="M645" s="144">
        <f t="shared" si="2305"/>
        <v>0</v>
      </c>
      <c r="N645" s="144">
        <f t="shared" si="2117"/>
        <v>250000</v>
      </c>
      <c r="O645" s="144">
        <f t="shared" si="2118"/>
        <v>0</v>
      </c>
      <c r="P645" s="144">
        <f t="shared" si="2119"/>
        <v>0</v>
      </c>
      <c r="Q645" s="144">
        <f t="shared" si="2306"/>
        <v>0</v>
      </c>
      <c r="R645" s="144">
        <f t="shared" si="2306"/>
        <v>0</v>
      </c>
      <c r="S645" s="144">
        <f t="shared" si="2306"/>
        <v>0</v>
      </c>
      <c r="T645" s="144">
        <f t="shared" si="2282"/>
        <v>250000</v>
      </c>
      <c r="U645" s="144">
        <f t="shared" si="2283"/>
        <v>0</v>
      </c>
      <c r="V645" s="144">
        <f t="shared" si="2284"/>
        <v>0</v>
      </c>
      <c r="W645" s="144">
        <f t="shared" si="2307"/>
        <v>0</v>
      </c>
      <c r="X645" s="144">
        <f t="shared" si="2307"/>
        <v>0</v>
      </c>
      <c r="Y645" s="144">
        <f t="shared" si="2307"/>
        <v>0</v>
      </c>
      <c r="Z645" s="144">
        <f t="shared" si="2286"/>
        <v>250000</v>
      </c>
      <c r="AA645" s="144">
        <f t="shared" si="2287"/>
        <v>0</v>
      </c>
      <c r="AB645" s="144">
        <f t="shared" si="2288"/>
        <v>0</v>
      </c>
      <c r="AC645" s="144">
        <f t="shared" si="2308"/>
        <v>0</v>
      </c>
      <c r="AD645" s="144">
        <f t="shared" si="2308"/>
        <v>0</v>
      </c>
      <c r="AE645" s="144">
        <f t="shared" si="2308"/>
        <v>0</v>
      </c>
      <c r="AF645" s="144">
        <f t="shared" si="2290"/>
        <v>250000</v>
      </c>
      <c r="AG645" s="144">
        <f t="shared" si="2291"/>
        <v>0</v>
      </c>
      <c r="AH645" s="144">
        <f t="shared" si="2292"/>
        <v>0</v>
      </c>
      <c r="AI645" s="144">
        <f t="shared" si="2309"/>
        <v>0</v>
      </c>
      <c r="AJ645" s="144">
        <f t="shared" si="2309"/>
        <v>0</v>
      </c>
      <c r="AK645" s="144">
        <f t="shared" si="2309"/>
        <v>0</v>
      </c>
      <c r="AL645" s="144">
        <f t="shared" si="2294"/>
        <v>250000</v>
      </c>
      <c r="AM645" s="144">
        <f t="shared" si="2295"/>
        <v>0</v>
      </c>
      <c r="AN645" s="144">
        <f t="shared" si="2296"/>
        <v>0</v>
      </c>
      <c r="AO645" s="144">
        <f t="shared" si="2310"/>
        <v>0</v>
      </c>
      <c r="AP645" s="144">
        <f t="shared" si="2310"/>
        <v>0</v>
      </c>
      <c r="AQ645" s="144">
        <f t="shared" si="2310"/>
        <v>0</v>
      </c>
      <c r="AR645" s="144">
        <f t="shared" si="2298"/>
        <v>250000</v>
      </c>
      <c r="AS645" s="144">
        <f t="shared" si="2299"/>
        <v>0</v>
      </c>
      <c r="AT645" s="144">
        <f t="shared" si="2300"/>
        <v>0</v>
      </c>
      <c r="AU645" s="144">
        <f t="shared" si="2311"/>
        <v>0</v>
      </c>
      <c r="AV645" s="144">
        <f t="shared" si="2311"/>
        <v>0</v>
      </c>
      <c r="AW645" s="144">
        <f t="shared" si="2311"/>
        <v>0</v>
      </c>
      <c r="AX645" s="144">
        <f t="shared" si="2302"/>
        <v>250000</v>
      </c>
      <c r="AY645" s="144">
        <f t="shared" si="2303"/>
        <v>0</v>
      </c>
      <c r="AZ645" s="144">
        <f t="shared" si="2304"/>
        <v>0</v>
      </c>
    </row>
    <row r="646" spans="1:52" s="42" customFormat="1" ht="26.4">
      <c r="A646" s="261"/>
      <c r="B646" s="182" t="s">
        <v>34</v>
      </c>
      <c r="C646" s="35" t="s">
        <v>307</v>
      </c>
      <c r="D646" s="35" t="s">
        <v>21</v>
      </c>
      <c r="E646" s="35" t="s">
        <v>100</v>
      </c>
      <c r="F646" s="35" t="s">
        <v>329</v>
      </c>
      <c r="G646" s="36" t="s">
        <v>33</v>
      </c>
      <c r="H646" s="144">
        <v>250000</v>
      </c>
      <c r="I646" s="144"/>
      <c r="J646" s="144"/>
      <c r="K646" s="144"/>
      <c r="L646" s="144"/>
      <c r="M646" s="144"/>
      <c r="N646" s="144">
        <f t="shared" si="2117"/>
        <v>250000</v>
      </c>
      <c r="O646" s="144">
        <f t="shared" si="2118"/>
        <v>0</v>
      </c>
      <c r="P646" s="144">
        <f t="shared" si="2119"/>
        <v>0</v>
      </c>
      <c r="Q646" s="144"/>
      <c r="R646" s="144"/>
      <c r="S646" s="144"/>
      <c r="T646" s="144">
        <f t="shared" si="2282"/>
        <v>250000</v>
      </c>
      <c r="U646" s="144">
        <f t="shared" si="2283"/>
        <v>0</v>
      </c>
      <c r="V646" s="144">
        <f t="shared" si="2284"/>
        <v>0</v>
      </c>
      <c r="W646" s="144"/>
      <c r="X646" s="144"/>
      <c r="Y646" s="144"/>
      <c r="Z646" s="144">
        <f t="shared" si="2286"/>
        <v>250000</v>
      </c>
      <c r="AA646" s="144">
        <f t="shared" si="2287"/>
        <v>0</v>
      </c>
      <c r="AB646" s="144">
        <f t="shared" si="2288"/>
        <v>0</v>
      </c>
      <c r="AC646" s="144"/>
      <c r="AD646" s="144"/>
      <c r="AE646" s="144"/>
      <c r="AF646" s="144">
        <f t="shared" si="2290"/>
        <v>250000</v>
      </c>
      <c r="AG646" s="144">
        <f t="shared" si="2291"/>
        <v>0</v>
      </c>
      <c r="AH646" s="144">
        <f t="shared" si="2292"/>
        <v>0</v>
      </c>
      <c r="AI646" s="144"/>
      <c r="AJ646" s="144"/>
      <c r="AK646" s="144"/>
      <c r="AL646" s="144">
        <f t="shared" si="2294"/>
        <v>250000</v>
      </c>
      <c r="AM646" s="144">
        <f t="shared" si="2295"/>
        <v>0</v>
      </c>
      <c r="AN646" s="144">
        <f t="shared" si="2296"/>
        <v>0</v>
      </c>
      <c r="AO646" s="144"/>
      <c r="AP646" s="144"/>
      <c r="AQ646" s="144"/>
      <c r="AR646" s="144">
        <f t="shared" si="2298"/>
        <v>250000</v>
      </c>
      <c r="AS646" s="144">
        <f t="shared" si="2299"/>
        <v>0</v>
      </c>
      <c r="AT646" s="144">
        <f t="shared" si="2300"/>
        <v>0</v>
      </c>
      <c r="AU646" s="144"/>
      <c r="AV646" s="144"/>
      <c r="AW646" s="144"/>
      <c r="AX646" s="144">
        <f t="shared" si="2302"/>
        <v>250000</v>
      </c>
      <c r="AY646" s="144">
        <f t="shared" si="2303"/>
        <v>0</v>
      </c>
      <c r="AZ646" s="144">
        <f t="shared" si="2304"/>
        <v>0</v>
      </c>
    </row>
    <row r="647" spans="1:52" s="42" customFormat="1" ht="26.4">
      <c r="A647" s="261"/>
      <c r="B647" s="179" t="s">
        <v>330</v>
      </c>
      <c r="C647" s="35" t="s">
        <v>307</v>
      </c>
      <c r="D647" s="35" t="s">
        <v>21</v>
      </c>
      <c r="E647" s="35" t="s">
        <v>100</v>
      </c>
      <c r="F647" s="35" t="s">
        <v>331</v>
      </c>
      <c r="G647" s="36"/>
      <c r="H647" s="144">
        <f>H648</f>
        <v>1000000</v>
      </c>
      <c r="I647" s="144">
        <f t="shared" ref="I647:M648" si="2312">I648</f>
        <v>0</v>
      </c>
      <c r="J647" s="144">
        <f t="shared" si="2312"/>
        <v>0</v>
      </c>
      <c r="K647" s="144">
        <f t="shared" si="2312"/>
        <v>0</v>
      </c>
      <c r="L647" s="144">
        <f t="shared" si="2312"/>
        <v>0</v>
      </c>
      <c r="M647" s="144">
        <f t="shared" si="2312"/>
        <v>0</v>
      </c>
      <c r="N647" s="144">
        <f t="shared" si="2117"/>
        <v>1000000</v>
      </c>
      <c r="O647" s="144">
        <f t="shared" si="2118"/>
        <v>0</v>
      </c>
      <c r="P647" s="144">
        <f t="shared" si="2119"/>
        <v>0</v>
      </c>
      <c r="Q647" s="144">
        <f t="shared" ref="Q647:S648" si="2313">Q648</f>
        <v>0</v>
      </c>
      <c r="R647" s="144">
        <f t="shared" si="2313"/>
        <v>0</v>
      </c>
      <c r="S647" s="144">
        <f t="shared" si="2313"/>
        <v>0</v>
      </c>
      <c r="T647" s="144">
        <f t="shared" si="2282"/>
        <v>1000000</v>
      </c>
      <c r="U647" s="144">
        <f t="shared" si="2283"/>
        <v>0</v>
      </c>
      <c r="V647" s="144">
        <f t="shared" si="2284"/>
        <v>0</v>
      </c>
      <c r="W647" s="144">
        <f t="shared" ref="W647:Y648" si="2314">W648</f>
        <v>0</v>
      </c>
      <c r="X647" s="144">
        <f t="shared" si="2314"/>
        <v>0</v>
      </c>
      <c r="Y647" s="144">
        <f t="shared" si="2314"/>
        <v>0</v>
      </c>
      <c r="Z647" s="144">
        <f t="shared" si="2286"/>
        <v>1000000</v>
      </c>
      <c r="AA647" s="144">
        <f t="shared" si="2287"/>
        <v>0</v>
      </c>
      <c r="AB647" s="144">
        <f t="shared" si="2288"/>
        <v>0</v>
      </c>
      <c r="AC647" s="144">
        <f t="shared" ref="AC647:AE648" si="2315">AC648</f>
        <v>-1000000</v>
      </c>
      <c r="AD647" s="144">
        <f t="shared" si="2315"/>
        <v>0</v>
      </c>
      <c r="AE647" s="144">
        <f t="shared" si="2315"/>
        <v>0</v>
      </c>
      <c r="AF647" s="144">
        <f t="shared" si="2290"/>
        <v>0</v>
      </c>
      <c r="AG647" s="144">
        <f t="shared" si="2291"/>
        <v>0</v>
      </c>
      <c r="AH647" s="144">
        <f t="shared" si="2292"/>
        <v>0</v>
      </c>
      <c r="AI647" s="144">
        <f t="shared" ref="AI647:AK648" si="2316">AI648</f>
        <v>0</v>
      </c>
      <c r="AJ647" s="144">
        <f t="shared" si="2316"/>
        <v>0</v>
      </c>
      <c r="AK647" s="144">
        <f t="shared" si="2316"/>
        <v>0</v>
      </c>
      <c r="AL647" s="144">
        <f t="shared" si="2294"/>
        <v>0</v>
      </c>
      <c r="AM647" s="144">
        <f t="shared" si="2295"/>
        <v>0</v>
      </c>
      <c r="AN647" s="144">
        <f t="shared" si="2296"/>
        <v>0</v>
      </c>
      <c r="AO647" s="144">
        <f t="shared" ref="AO647:AQ648" si="2317">AO648</f>
        <v>0</v>
      </c>
      <c r="AP647" s="144">
        <f t="shared" si="2317"/>
        <v>0</v>
      </c>
      <c r="AQ647" s="144">
        <f t="shared" si="2317"/>
        <v>0</v>
      </c>
      <c r="AR647" s="144">
        <f t="shared" si="2298"/>
        <v>0</v>
      </c>
      <c r="AS647" s="144">
        <f t="shared" si="2299"/>
        <v>0</v>
      </c>
      <c r="AT647" s="144">
        <f t="shared" si="2300"/>
        <v>0</v>
      </c>
      <c r="AU647" s="144">
        <f t="shared" ref="AU647:AW648" si="2318">AU648</f>
        <v>0</v>
      </c>
      <c r="AV647" s="144">
        <f t="shared" si="2318"/>
        <v>0</v>
      </c>
      <c r="AW647" s="144">
        <f t="shared" si="2318"/>
        <v>0</v>
      </c>
      <c r="AX647" s="144">
        <f t="shared" si="2302"/>
        <v>0</v>
      </c>
      <c r="AY647" s="144">
        <f t="shared" si="2303"/>
        <v>0</v>
      </c>
      <c r="AZ647" s="144">
        <f t="shared" si="2304"/>
        <v>0</v>
      </c>
    </row>
    <row r="648" spans="1:52" s="42" customFormat="1" ht="26.4">
      <c r="A648" s="261"/>
      <c r="B648" s="185" t="s">
        <v>186</v>
      </c>
      <c r="C648" s="35" t="s">
        <v>307</v>
      </c>
      <c r="D648" s="35" t="s">
        <v>21</v>
      </c>
      <c r="E648" s="35" t="s">
        <v>100</v>
      </c>
      <c r="F648" s="35" t="s">
        <v>331</v>
      </c>
      <c r="G648" s="36" t="s">
        <v>32</v>
      </c>
      <c r="H648" s="144">
        <f>H649</f>
        <v>1000000</v>
      </c>
      <c r="I648" s="144">
        <f t="shared" si="2312"/>
        <v>0</v>
      </c>
      <c r="J648" s="144">
        <f t="shared" si="2312"/>
        <v>0</v>
      </c>
      <c r="K648" s="144">
        <f t="shared" si="2312"/>
        <v>0</v>
      </c>
      <c r="L648" s="144">
        <f t="shared" si="2312"/>
        <v>0</v>
      </c>
      <c r="M648" s="144">
        <f t="shared" si="2312"/>
        <v>0</v>
      </c>
      <c r="N648" s="144">
        <f t="shared" si="2117"/>
        <v>1000000</v>
      </c>
      <c r="O648" s="144">
        <f t="shared" si="2118"/>
        <v>0</v>
      </c>
      <c r="P648" s="144">
        <f t="shared" si="2119"/>
        <v>0</v>
      </c>
      <c r="Q648" s="144">
        <f t="shared" si="2313"/>
        <v>0</v>
      </c>
      <c r="R648" s="144">
        <f t="shared" si="2313"/>
        <v>0</v>
      </c>
      <c r="S648" s="144">
        <f t="shared" si="2313"/>
        <v>0</v>
      </c>
      <c r="T648" s="144">
        <f t="shared" si="2282"/>
        <v>1000000</v>
      </c>
      <c r="U648" s="144">
        <f t="shared" si="2283"/>
        <v>0</v>
      </c>
      <c r="V648" s="144">
        <f t="shared" si="2284"/>
        <v>0</v>
      </c>
      <c r="W648" s="144">
        <f t="shared" si="2314"/>
        <v>0</v>
      </c>
      <c r="X648" s="144">
        <f t="shared" si="2314"/>
        <v>0</v>
      </c>
      <c r="Y648" s="144">
        <f t="shared" si="2314"/>
        <v>0</v>
      </c>
      <c r="Z648" s="144">
        <f t="shared" si="2286"/>
        <v>1000000</v>
      </c>
      <c r="AA648" s="144">
        <f t="shared" si="2287"/>
        <v>0</v>
      </c>
      <c r="AB648" s="144">
        <f t="shared" si="2288"/>
        <v>0</v>
      </c>
      <c r="AC648" s="144">
        <f t="shared" si="2315"/>
        <v>-1000000</v>
      </c>
      <c r="AD648" s="144">
        <f t="shared" si="2315"/>
        <v>0</v>
      </c>
      <c r="AE648" s="144">
        <f t="shared" si="2315"/>
        <v>0</v>
      </c>
      <c r="AF648" s="144">
        <f t="shared" si="2290"/>
        <v>0</v>
      </c>
      <c r="AG648" s="144">
        <f t="shared" si="2291"/>
        <v>0</v>
      </c>
      <c r="AH648" s="144">
        <f t="shared" si="2292"/>
        <v>0</v>
      </c>
      <c r="AI648" s="144">
        <f t="shared" si="2316"/>
        <v>0</v>
      </c>
      <c r="AJ648" s="144">
        <f t="shared" si="2316"/>
        <v>0</v>
      </c>
      <c r="AK648" s="144">
        <f t="shared" si="2316"/>
        <v>0</v>
      </c>
      <c r="AL648" s="144">
        <f t="shared" si="2294"/>
        <v>0</v>
      </c>
      <c r="AM648" s="144">
        <f t="shared" si="2295"/>
        <v>0</v>
      </c>
      <c r="AN648" s="144">
        <f t="shared" si="2296"/>
        <v>0</v>
      </c>
      <c r="AO648" s="144">
        <f t="shared" si="2317"/>
        <v>0</v>
      </c>
      <c r="AP648" s="144">
        <f t="shared" si="2317"/>
        <v>0</v>
      </c>
      <c r="AQ648" s="144">
        <f t="shared" si="2317"/>
        <v>0</v>
      </c>
      <c r="AR648" s="144">
        <f t="shared" si="2298"/>
        <v>0</v>
      </c>
      <c r="AS648" s="144">
        <f t="shared" si="2299"/>
        <v>0</v>
      </c>
      <c r="AT648" s="144">
        <f t="shared" si="2300"/>
        <v>0</v>
      </c>
      <c r="AU648" s="144">
        <f t="shared" si="2318"/>
        <v>0</v>
      </c>
      <c r="AV648" s="144">
        <f t="shared" si="2318"/>
        <v>0</v>
      </c>
      <c r="AW648" s="144">
        <f t="shared" si="2318"/>
        <v>0</v>
      </c>
      <c r="AX648" s="144">
        <f t="shared" si="2302"/>
        <v>0</v>
      </c>
      <c r="AY648" s="144">
        <f t="shared" si="2303"/>
        <v>0</v>
      </c>
      <c r="AZ648" s="144">
        <f t="shared" si="2304"/>
        <v>0</v>
      </c>
    </row>
    <row r="649" spans="1:52" s="42" customFormat="1" ht="26.4">
      <c r="A649" s="261"/>
      <c r="B649" s="182" t="s">
        <v>34</v>
      </c>
      <c r="C649" s="35" t="s">
        <v>307</v>
      </c>
      <c r="D649" s="35" t="s">
        <v>21</v>
      </c>
      <c r="E649" s="35" t="s">
        <v>100</v>
      </c>
      <c r="F649" s="35" t="s">
        <v>331</v>
      </c>
      <c r="G649" s="36" t="s">
        <v>33</v>
      </c>
      <c r="H649" s="144">
        <v>1000000</v>
      </c>
      <c r="I649" s="144"/>
      <c r="J649" s="144"/>
      <c r="K649" s="144"/>
      <c r="L649" s="144"/>
      <c r="M649" s="144"/>
      <c r="N649" s="144">
        <f t="shared" si="2117"/>
        <v>1000000</v>
      </c>
      <c r="O649" s="144">
        <f t="shared" si="2118"/>
        <v>0</v>
      </c>
      <c r="P649" s="144">
        <f t="shared" si="2119"/>
        <v>0</v>
      </c>
      <c r="Q649" s="144"/>
      <c r="R649" s="144"/>
      <c r="S649" s="144"/>
      <c r="T649" s="144">
        <f t="shared" si="2282"/>
        <v>1000000</v>
      </c>
      <c r="U649" s="144">
        <f t="shared" si="2283"/>
        <v>0</v>
      </c>
      <c r="V649" s="144">
        <f t="shared" si="2284"/>
        <v>0</v>
      </c>
      <c r="W649" s="144"/>
      <c r="X649" s="144"/>
      <c r="Y649" s="144"/>
      <c r="Z649" s="144">
        <f t="shared" si="2286"/>
        <v>1000000</v>
      </c>
      <c r="AA649" s="144">
        <f t="shared" si="2287"/>
        <v>0</v>
      </c>
      <c r="AB649" s="144">
        <f t="shared" si="2288"/>
        <v>0</v>
      </c>
      <c r="AC649" s="144">
        <v>-1000000</v>
      </c>
      <c r="AD649" s="144"/>
      <c r="AE649" s="144"/>
      <c r="AF649" s="144">
        <f t="shared" si="2290"/>
        <v>0</v>
      </c>
      <c r="AG649" s="144">
        <f t="shared" si="2291"/>
        <v>0</v>
      </c>
      <c r="AH649" s="144">
        <f t="shared" si="2292"/>
        <v>0</v>
      </c>
      <c r="AI649" s="144"/>
      <c r="AJ649" s="144"/>
      <c r="AK649" s="144"/>
      <c r="AL649" s="144">
        <f t="shared" si="2294"/>
        <v>0</v>
      </c>
      <c r="AM649" s="144">
        <f t="shared" si="2295"/>
        <v>0</v>
      </c>
      <c r="AN649" s="144">
        <f t="shared" si="2296"/>
        <v>0</v>
      </c>
      <c r="AO649" s="144"/>
      <c r="AP649" s="144"/>
      <c r="AQ649" s="144"/>
      <c r="AR649" s="144">
        <f t="shared" si="2298"/>
        <v>0</v>
      </c>
      <c r="AS649" s="144">
        <f t="shared" si="2299"/>
        <v>0</v>
      </c>
      <c r="AT649" s="144">
        <f t="shared" si="2300"/>
        <v>0</v>
      </c>
      <c r="AU649" s="144"/>
      <c r="AV649" s="144"/>
      <c r="AW649" s="144"/>
      <c r="AX649" s="144">
        <f t="shared" si="2302"/>
        <v>0</v>
      </c>
      <c r="AY649" s="144">
        <f t="shared" si="2303"/>
        <v>0</v>
      </c>
      <c r="AZ649" s="144">
        <f t="shared" si="2304"/>
        <v>0</v>
      </c>
    </row>
    <row r="650" spans="1:52" s="42" customFormat="1">
      <c r="A650" s="261"/>
      <c r="B650" s="237" t="s">
        <v>253</v>
      </c>
      <c r="C650" s="211" t="s">
        <v>307</v>
      </c>
      <c r="D650" s="211" t="s">
        <v>21</v>
      </c>
      <c r="E650" s="211" t="s">
        <v>100</v>
      </c>
      <c r="F650" s="211" t="s">
        <v>126</v>
      </c>
      <c r="G650" s="212"/>
      <c r="H650" s="144"/>
      <c r="I650" s="144"/>
      <c r="J650" s="144"/>
      <c r="K650" s="144"/>
      <c r="L650" s="144"/>
      <c r="M650" s="144"/>
      <c r="N650" s="144"/>
      <c r="O650" s="144"/>
      <c r="P650" s="144"/>
      <c r="Q650" s="144"/>
      <c r="R650" s="144"/>
      <c r="S650" s="144"/>
      <c r="T650" s="144"/>
      <c r="U650" s="144"/>
      <c r="V650" s="144"/>
      <c r="W650" s="144"/>
      <c r="X650" s="144"/>
      <c r="Y650" s="144"/>
      <c r="Z650" s="144"/>
      <c r="AA650" s="144"/>
      <c r="AB650" s="144"/>
      <c r="AC650" s="144">
        <f>AC651</f>
        <v>115000</v>
      </c>
      <c r="AD650" s="144">
        <f t="shared" ref="AD650:AE651" si="2319">AD651</f>
        <v>0</v>
      </c>
      <c r="AE650" s="144">
        <f t="shared" si="2319"/>
        <v>0</v>
      </c>
      <c r="AF650" s="144">
        <f t="shared" ref="AF650:AF652" si="2320">Z650+AC650</f>
        <v>115000</v>
      </c>
      <c r="AG650" s="144">
        <f t="shared" ref="AG650:AG652" si="2321">AA650+AD650</f>
        <v>0</v>
      </c>
      <c r="AH650" s="144">
        <f t="shared" ref="AH650:AH652" si="2322">AB650+AE650</f>
        <v>0</v>
      </c>
      <c r="AI650" s="144">
        <f>AI651</f>
        <v>0</v>
      </c>
      <c r="AJ650" s="144">
        <f t="shared" ref="AJ650:AK651" si="2323">AJ651</f>
        <v>0</v>
      </c>
      <c r="AK650" s="144">
        <f t="shared" si="2323"/>
        <v>0</v>
      </c>
      <c r="AL650" s="144">
        <f t="shared" si="2294"/>
        <v>115000</v>
      </c>
      <c r="AM650" s="144">
        <f t="shared" si="2295"/>
        <v>0</v>
      </c>
      <c r="AN650" s="144">
        <f t="shared" si="2296"/>
        <v>0</v>
      </c>
      <c r="AO650" s="144">
        <f>AO651</f>
        <v>200000</v>
      </c>
      <c r="AP650" s="144">
        <f t="shared" ref="AP650:AQ651" si="2324">AP651</f>
        <v>0</v>
      </c>
      <c r="AQ650" s="144">
        <f t="shared" si="2324"/>
        <v>0</v>
      </c>
      <c r="AR650" s="144">
        <f t="shared" si="2298"/>
        <v>315000</v>
      </c>
      <c r="AS650" s="144">
        <f t="shared" si="2299"/>
        <v>0</v>
      </c>
      <c r="AT650" s="144">
        <f t="shared" si="2300"/>
        <v>0</v>
      </c>
      <c r="AU650" s="144">
        <f>AU651</f>
        <v>0</v>
      </c>
      <c r="AV650" s="144">
        <f t="shared" ref="AV650:AW651" si="2325">AV651</f>
        <v>0</v>
      </c>
      <c r="AW650" s="144">
        <f t="shared" si="2325"/>
        <v>0</v>
      </c>
      <c r="AX650" s="144">
        <f t="shared" si="2302"/>
        <v>315000</v>
      </c>
      <c r="AY650" s="144">
        <f t="shared" si="2303"/>
        <v>0</v>
      </c>
      <c r="AZ650" s="144">
        <f t="shared" si="2304"/>
        <v>0</v>
      </c>
    </row>
    <row r="651" spans="1:52" s="42" customFormat="1" ht="26.4">
      <c r="A651" s="261"/>
      <c r="B651" s="234" t="s">
        <v>186</v>
      </c>
      <c r="C651" s="211" t="s">
        <v>307</v>
      </c>
      <c r="D651" s="211" t="s">
        <v>21</v>
      </c>
      <c r="E651" s="211" t="s">
        <v>100</v>
      </c>
      <c r="F651" s="211" t="s">
        <v>126</v>
      </c>
      <c r="G651" s="212" t="s">
        <v>32</v>
      </c>
      <c r="H651" s="144"/>
      <c r="I651" s="144"/>
      <c r="J651" s="144"/>
      <c r="K651" s="144"/>
      <c r="L651" s="144"/>
      <c r="M651" s="144"/>
      <c r="N651" s="144"/>
      <c r="O651" s="144"/>
      <c r="P651" s="144"/>
      <c r="Q651" s="144"/>
      <c r="R651" s="144"/>
      <c r="S651" s="144"/>
      <c r="T651" s="144"/>
      <c r="U651" s="144"/>
      <c r="V651" s="144"/>
      <c r="W651" s="144"/>
      <c r="X651" s="144"/>
      <c r="Y651" s="144"/>
      <c r="Z651" s="144"/>
      <c r="AA651" s="144"/>
      <c r="AB651" s="144"/>
      <c r="AC651" s="144">
        <f>AC652</f>
        <v>115000</v>
      </c>
      <c r="AD651" s="144">
        <f t="shared" si="2319"/>
        <v>0</v>
      </c>
      <c r="AE651" s="144">
        <f t="shared" si="2319"/>
        <v>0</v>
      </c>
      <c r="AF651" s="144">
        <f t="shared" si="2320"/>
        <v>115000</v>
      </c>
      <c r="AG651" s="144">
        <f t="shared" si="2321"/>
        <v>0</v>
      </c>
      <c r="AH651" s="144">
        <f t="shared" si="2322"/>
        <v>0</v>
      </c>
      <c r="AI651" s="144">
        <f>AI652</f>
        <v>0</v>
      </c>
      <c r="AJ651" s="144">
        <f t="shared" si="2323"/>
        <v>0</v>
      </c>
      <c r="AK651" s="144">
        <f t="shared" si="2323"/>
        <v>0</v>
      </c>
      <c r="AL651" s="144">
        <f t="shared" si="2294"/>
        <v>115000</v>
      </c>
      <c r="AM651" s="144">
        <f t="shared" si="2295"/>
        <v>0</v>
      </c>
      <c r="AN651" s="144">
        <f t="shared" si="2296"/>
        <v>0</v>
      </c>
      <c r="AO651" s="144">
        <f>AO652</f>
        <v>200000</v>
      </c>
      <c r="AP651" s="144">
        <f t="shared" si="2324"/>
        <v>0</v>
      </c>
      <c r="AQ651" s="144">
        <f t="shared" si="2324"/>
        <v>0</v>
      </c>
      <c r="AR651" s="144">
        <f t="shared" si="2298"/>
        <v>315000</v>
      </c>
      <c r="AS651" s="144">
        <f t="shared" si="2299"/>
        <v>0</v>
      </c>
      <c r="AT651" s="144">
        <f t="shared" si="2300"/>
        <v>0</v>
      </c>
      <c r="AU651" s="144">
        <f>AU652</f>
        <v>0</v>
      </c>
      <c r="AV651" s="144">
        <f t="shared" si="2325"/>
        <v>0</v>
      </c>
      <c r="AW651" s="144">
        <f t="shared" si="2325"/>
        <v>0</v>
      </c>
      <c r="AX651" s="144">
        <f t="shared" si="2302"/>
        <v>315000</v>
      </c>
      <c r="AY651" s="144">
        <f t="shared" si="2303"/>
        <v>0</v>
      </c>
      <c r="AZ651" s="144">
        <f t="shared" si="2304"/>
        <v>0</v>
      </c>
    </row>
    <row r="652" spans="1:52" s="42" customFormat="1" ht="26.4">
      <c r="A652" s="282"/>
      <c r="B652" s="235" t="s">
        <v>34</v>
      </c>
      <c r="C652" s="211" t="s">
        <v>307</v>
      </c>
      <c r="D652" s="211" t="s">
        <v>21</v>
      </c>
      <c r="E652" s="211" t="s">
        <v>100</v>
      </c>
      <c r="F652" s="211" t="s">
        <v>126</v>
      </c>
      <c r="G652" s="212" t="s">
        <v>33</v>
      </c>
      <c r="H652" s="144"/>
      <c r="I652" s="144"/>
      <c r="J652" s="144"/>
      <c r="K652" s="144"/>
      <c r="L652" s="144"/>
      <c r="M652" s="144"/>
      <c r="N652" s="144"/>
      <c r="O652" s="144"/>
      <c r="P652" s="144"/>
      <c r="Q652" s="144"/>
      <c r="R652" s="144"/>
      <c r="S652" s="144"/>
      <c r="T652" s="144"/>
      <c r="U652" s="144"/>
      <c r="V652" s="144"/>
      <c r="W652" s="144"/>
      <c r="X652" s="144"/>
      <c r="Y652" s="144"/>
      <c r="Z652" s="144"/>
      <c r="AA652" s="144"/>
      <c r="AB652" s="144"/>
      <c r="AC652" s="144">
        <v>115000</v>
      </c>
      <c r="AD652" s="144"/>
      <c r="AE652" s="144"/>
      <c r="AF652" s="144">
        <f t="shared" si="2320"/>
        <v>115000</v>
      </c>
      <c r="AG652" s="144">
        <f t="shared" si="2321"/>
        <v>0</v>
      </c>
      <c r="AH652" s="144">
        <f t="shared" si="2322"/>
        <v>0</v>
      </c>
      <c r="AI652" s="144"/>
      <c r="AJ652" s="144"/>
      <c r="AK652" s="144"/>
      <c r="AL652" s="144">
        <f t="shared" si="2294"/>
        <v>115000</v>
      </c>
      <c r="AM652" s="144">
        <f t="shared" si="2295"/>
        <v>0</v>
      </c>
      <c r="AN652" s="144">
        <f t="shared" si="2296"/>
        <v>0</v>
      </c>
      <c r="AO652" s="144">
        <v>200000</v>
      </c>
      <c r="AP652" s="144"/>
      <c r="AQ652" s="144"/>
      <c r="AR652" s="144">
        <f t="shared" si="2298"/>
        <v>315000</v>
      </c>
      <c r="AS652" s="144">
        <f t="shared" si="2299"/>
        <v>0</v>
      </c>
      <c r="AT652" s="144">
        <f t="shared" si="2300"/>
        <v>0</v>
      </c>
      <c r="AU652" s="144"/>
      <c r="AV652" s="144"/>
      <c r="AW652" s="144"/>
      <c r="AX652" s="144">
        <f t="shared" si="2302"/>
        <v>315000</v>
      </c>
      <c r="AY652" s="144">
        <f t="shared" si="2303"/>
        <v>0</v>
      </c>
      <c r="AZ652" s="144">
        <f t="shared" si="2304"/>
        <v>0</v>
      </c>
    </row>
    <row r="653" spans="1:52" s="42" customFormat="1">
      <c r="A653" s="176"/>
      <c r="B653" s="93"/>
      <c r="C653" s="34"/>
      <c r="D653" s="34"/>
      <c r="E653" s="34"/>
      <c r="F653" s="34"/>
      <c r="G653" s="37"/>
      <c r="H653" s="144"/>
      <c r="I653" s="144"/>
      <c r="J653" s="144"/>
      <c r="K653" s="144"/>
      <c r="L653" s="144"/>
      <c r="M653" s="144"/>
      <c r="N653" s="144"/>
      <c r="O653" s="144"/>
      <c r="P653" s="144"/>
      <c r="Q653" s="144"/>
      <c r="R653" s="144"/>
      <c r="S653" s="144"/>
      <c r="T653" s="144"/>
      <c r="U653" s="144"/>
      <c r="V653" s="144"/>
      <c r="W653" s="144"/>
      <c r="X653" s="144"/>
      <c r="Y653" s="144"/>
      <c r="Z653" s="144"/>
      <c r="AA653" s="144"/>
      <c r="AB653" s="144"/>
      <c r="AC653" s="144"/>
      <c r="AD653" s="144"/>
      <c r="AE653" s="144"/>
      <c r="AF653" s="144"/>
      <c r="AG653" s="144"/>
      <c r="AH653" s="144"/>
      <c r="AI653" s="144"/>
      <c r="AJ653" s="144"/>
      <c r="AK653" s="144"/>
      <c r="AL653" s="144"/>
      <c r="AM653" s="144"/>
      <c r="AN653" s="144"/>
      <c r="AO653" s="144"/>
      <c r="AP653" s="144"/>
      <c r="AQ653" s="144"/>
      <c r="AR653" s="144"/>
      <c r="AS653" s="144"/>
      <c r="AT653" s="144"/>
      <c r="AU653" s="144"/>
      <c r="AV653" s="144"/>
      <c r="AW653" s="144"/>
      <c r="AX653" s="144"/>
      <c r="AY653" s="144"/>
      <c r="AZ653" s="144"/>
    </row>
    <row r="654" spans="1:52" s="133" customFormat="1" ht="41.4">
      <c r="A654" s="84">
        <v>23</v>
      </c>
      <c r="B654" s="172" t="s">
        <v>309</v>
      </c>
      <c r="C654" s="137" t="s">
        <v>310</v>
      </c>
      <c r="D654" s="137" t="s">
        <v>21</v>
      </c>
      <c r="E654" s="137" t="s">
        <v>100</v>
      </c>
      <c r="F654" s="137" t="s">
        <v>101</v>
      </c>
      <c r="G654" s="138"/>
      <c r="H654" s="173">
        <f>H655</f>
        <v>600000</v>
      </c>
      <c r="I654" s="173">
        <f t="shared" ref="I654:M656" si="2326">I655</f>
        <v>0</v>
      </c>
      <c r="J654" s="173">
        <f t="shared" si="2326"/>
        <v>0</v>
      </c>
      <c r="K654" s="173">
        <f>K655+K675</f>
        <v>7197869.1500000004</v>
      </c>
      <c r="L654" s="173">
        <f t="shared" ref="L654:M654" si="2327">L655+L675</f>
        <v>0</v>
      </c>
      <c r="M654" s="173">
        <f t="shared" si="2327"/>
        <v>0</v>
      </c>
      <c r="N654" s="173">
        <f t="shared" si="2117"/>
        <v>7797869.1500000004</v>
      </c>
      <c r="O654" s="173">
        <f t="shared" si="2118"/>
        <v>0</v>
      </c>
      <c r="P654" s="173">
        <f t="shared" si="2119"/>
        <v>0</v>
      </c>
      <c r="Q654" s="173">
        <f>Q655+Q675</f>
        <v>0</v>
      </c>
      <c r="R654" s="173">
        <f t="shared" ref="R654:S654" si="2328">R655+R675</f>
        <v>0</v>
      </c>
      <c r="S654" s="173">
        <f t="shared" si="2328"/>
        <v>0</v>
      </c>
      <c r="T654" s="173">
        <f t="shared" ref="T654:T692" si="2329">N654+Q654</f>
        <v>7797869.1500000004</v>
      </c>
      <c r="U654" s="173">
        <f t="shared" ref="U654:U692" si="2330">O654+R654</f>
        <v>0</v>
      </c>
      <c r="V654" s="173">
        <f t="shared" ref="V654:V692" si="2331">P654+S654</f>
        <v>0</v>
      </c>
      <c r="W654" s="173">
        <f>W655+W675</f>
        <v>0</v>
      </c>
      <c r="X654" s="173">
        <f t="shared" ref="X654:Y654" si="2332">X655+X675</f>
        <v>0</v>
      </c>
      <c r="Y654" s="173">
        <f t="shared" si="2332"/>
        <v>0</v>
      </c>
      <c r="Z654" s="173">
        <f t="shared" ref="Z654:Z692" si="2333">T654+W654</f>
        <v>7797869.1500000004</v>
      </c>
      <c r="AA654" s="173">
        <f t="shared" ref="AA654:AA692" si="2334">U654+X654</f>
        <v>0</v>
      </c>
      <c r="AB654" s="173">
        <f t="shared" ref="AB654:AB692" si="2335">V654+Y654</f>
        <v>0</v>
      </c>
      <c r="AC654" s="173">
        <f>AC655+AC675</f>
        <v>0</v>
      </c>
      <c r="AD654" s="173">
        <f t="shared" ref="AD654:AE654" si="2336">AD655+AD675</f>
        <v>0</v>
      </c>
      <c r="AE654" s="173">
        <f t="shared" si="2336"/>
        <v>0</v>
      </c>
      <c r="AF654" s="173">
        <f t="shared" ref="AF654:AF692" si="2337">Z654+AC654</f>
        <v>7797869.1500000004</v>
      </c>
      <c r="AG654" s="173">
        <f t="shared" ref="AG654:AG692" si="2338">AA654+AD654</f>
        <v>0</v>
      </c>
      <c r="AH654" s="173">
        <f t="shared" ref="AH654:AH692" si="2339">AB654+AE654</f>
        <v>0</v>
      </c>
      <c r="AI654" s="173">
        <f>AI655+AI675</f>
        <v>0</v>
      </c>
      <c r="AJ654" s="173">
        <f t="shared" ref="AJ654:AK654" si="2340">AJ655+AJ675</f>
        <v>0</v>
      </c>
      <c r="AK654" s="173">
        <f t="shared" si="2340"/>
        <v>0</v>
      </c>
      <c r="AL654" s="173">
        <f t="shared" ref="AL654:AL692" si="2341">AF654+AI654</f>
        <v>7797869.1500000004</v>
      </c>
      <c r="AM654" s="173">
        <f t="shared" ref="AM654:AM692" si="2342">AG654+AJ654</f>
        <v>0</v>
      </c>
      <c r="AN654" s="173">
        <f t="shared" ref="AN654:AN692" si="2343">AH654+AK654</f>
        <v>0</v>
      </c>
      <c r="AO654" s="173">
        <f>AO655+AO675</f>
        <v>0</v>
      </c>
      <c r="AP654" s="173">
        <f t="shared" ref="AP654:AQ654" si="2344">AP655+AP675</f>
        <v>0</v>
      </c>
      <c r="AQ654" s="173">
        <f t="shared" si="2344"/>
        <v>0</v>
      </c>
      <c r="AR654" s="173">
        <f t="shared" ref="AR654:AR692" si="2345">AL654+AO654</f>
        <v>7797869.1500000004</v>
      </c>
      <c r="AS654" s="173">
        <f t="shared" ref="AS654:AS692" si="2346">AM654+AP654</f>
        <v>0</v>
      </c>
      <c r="AT654" s="173">
        <f t="shared" ref="AT654:AT692" si="2347">AN654+AQ654</f>
        <v>0</v>
      </c>
      <c r="AU654" s="173">
        <f>AU655+AU675</f>
        <v>0</v>
      </c>
      <c r="AV654" s="173">
        <f t="shared" ref="AV654:AW654" si="2348">AV655+AV675</f>
        <v>0</v>
      </c>
      <c r="AW654" s="173">
        <f t="shared" si="2348"/>
        <v>0</v>
      </c>
      <c r="AX654" s="173">
        <f t="shared" ref="AX654:AX692" si="2349">AR654+AU654</f>
        <v>7797869.1500000004</v>
      </c>
      <c r="AY654" s="173">
        <f t="shared" ref="AY654:AY692" si="2350">AS654+AV654</f>
        <v>0</v>
      </c>
      <c r="AZ654" s="173">
        <f t="shared" ref="AZ654:AZ692" si="2351">AT654+AW654</f>
        <v>0</v>
      </c>
    </row>
    <row r="655" spans="1:52" s="42" customFormat="1" ht="26.4">
      <c r="A655" s="281"/>
      <c r="B655" s="71" t="s">
        <v>332</v>
      </c>
      <c r="C655" s="35" t="s">
        <v>310</v>
      </c>
      <c r="D655" s="35" t="s">
        <v>21</v>
      </c>
      <c r="E655" s="35" t="s">
        <v>100</v>
      </c>
      <c r="F655" s="35" t="s">
        <v>333</v>
      </c>
      <c r="G655" s="36"/>
      <c r="H655" s="144">
        <f>H656</f>
        <v>600000</v>
      </c>
      <c r="I655" s="144">
        <f t="shared" si="2326"/>
        <v>0</v>
      </c>
      <c r="J655" s="144">
        <f t="shared" si="2326"/>
        <v>0</v>
      </c>
      <c r="K655" s="144">
        <f>K656+K658+K661+K664+K667+K670</f>
        <v>857926.14999999991</v>
      </c>
      <c r="L655" s="144">
        <f t="shared" ref="L655:M655" si="2352">L656+L658+L661+L664+L667+L670</f>
        <v>0</v>
      </c>
      <c r="M655" s="144">
        <f t="shared" si="2352"/>
        <v>0</v>
      </c>
      <c r="N655" s="144">
        <f t="shared" si="2117"/>
        <v>1457926.15</v>
      </c>
      <c r="O655" s="144">
        <f t="shared" si="2118"/>
        <v>0</v>
      </c>
      <c r="P655" s="144">
        <f t="shared" si="2119"/>
        <v>0</v>
      </c>
      <c r="Q655" s="144">
        <f>Q656+Q658+Q661+Q664+Q667+Q670</f>
        <v>0</v>
      </c>
      <c r="R655" s="144">
        <f t="shared" ref="R655:S655" si="2353">R656+R658+R661+R664+R667+R670</f>
        <v>0</v>
      </c>
      <c r="S655" s="144">
        <f t="shared" si="2353"/>
        <v>0</v>
      </c>
      <c r="T655" s="144">
        <f t="shared" si="2329"/>
        <v>1457926.15</v>
      </c>
      <c r="U655" s="144">
        <f t="shared" si="2330"/>
        <v>0</v>
      </c>
      <c r="V655" s="144">
        <f t="shared" si="2331"/>
        <v>0</v>
      </c>
      <c r="W655" s="144">
        <f>W656+W658+W661+W664+W667+W670</f>
        <v>0</v>
      </c>
      <c r="X655" s="144">
        <f t="shared" ref="X655:Y655" si="2354">X656+X658+X661+X664+X667+X670</f>
        <v>0</v>
      </c>
      <c r="Y655" s="144">
        <f t="shared" si="2354"/>
        <v>0</v>
      </c>
      <c r="Z655" s="144">
        <f t="shared" si="2333"/>
        <v>1457926.15</v>
      </c>
      <c r="AA655" s="144">
        <f t="shared" si="2334"/>
        <v>0</v>
      </c>
      <c r="AB655" s="144">
        <f t="shared" si="2335"/>
        <v>0</v>
      </c>
      <c r="AC655" s="144">
        <f>AC656+AC658+AC661+AC664+AC667+AC670</f>
        <v>0</v>
      </c>
      <c r="AD655" s="144">
        <f t="shared" ref="AD655:AE655" si="2355">AD656+AD658+AD661+AD664+AD667+AD670</f>
        <v>0</v>
      </c>
      <c r="AE655" s="144">
        <f t="shared" si="2355"/>
        <v>0</v>
      </c>
      <c r="AF655" s="144">
        <f t="shared" si="2337"/>
        <v>1457926.15</v>
      </c>
      <c r="AG655" s="144">
        <f t="shared" si="2338"/>
        <v>0</v>
      </c>
      <c r="AH655" s="144">
        <f t="shared" si="2339"/>
        <v>0</v>
      </c>
      <c r="AI655" s="144">
        <f>AI656+AI658+AI661+AI664+AI667+AI670</f>
        <v>0</v>
      </c>
      <c r="AJ655" s="144">
        <f t="shared" ref="AJ655:AK655" si="2356">AJ656+AJ658+AJ661+AJ664+AJ667+AJ670</f>
        <v>0</v>
      </c>
      <c r="AK655" s="144">
        <f t="shared" si="2356"/>
        <v>0</v>
      </c>
      <c r="AL655" s="144">
        <f t="shared" si="2341"/>
        <v>1457926.15</v>
      </c>
      <c r="AM655" s="144">
        <f t="shared" si="2342"/>
        <v>0</v>
      </c>
      <c r="AN655" s="144">
        <f t="shared" si="2343"/>
        <v>0</v>
      </c>
      <c r="AO655" s="144">
        <f>AO656+AO658+AO661+AO664+AO667+AO670</f>
        <v>0</v>
      </c>
      <c r="AP655" s="144">
        <f t="shared" ref="AP655:AQ655" si="2357">AP656+AP658+AP661+AP664+AP667+AP670</f>
        <v>0</v>
      </c>
      <c r="AQ655" s="144">
        <f t="shared" si="2357"/>
        <v>0</v>
      </c>
      <c r="AR655" s="144">
        <f t="shared" si="2345"/>
        <v>1457926.15</v>
      </c>
      <c r="AS655" s="144">
        <f t="shared" si="2346"/>
        <v>0</v>
      </c>
      <c r="AT655" s="144">
        <f t="shared" si="2347"/>
        <v>0</v>
      </c>
      <c r="AU655" s="144">
        <f>AU656+AU658+AU661+AU664+AU667+AU670</f>
        <v>0</v>
      </c>
      <c r="AV655" s="144">
        <f t="shared" ref="AV655:AW655" si="2358">AV656+AV658+AV661+AV664+AV667+AV670</f>
        <v>0</v>
      </c>
      <c r="AW655" s="144">
        <f t="shared" si="2358"/>
        <v>0</v>
      </c>
      <c r="AX655" s="144">
        <f t="shared" si="2349"/>
        <v>1457926.15</v>
      </c>
      <c r="AY655" s="144">
        <f t="shared" si="2350"/>
        <v>0</v>
      </c>
      <c r="AZ655" s="144">
        <f t="shared" si="2351"/>
        <v>0</v>
      </c>
    </row>
    <row r="656" spans="1:52" s="42" customFormat="1" ht="26.4">
      <c r="A656" s="261"/>
      <c r="B656" s="123" t="s">
        <v>186</v>
      </c>
      <c r="C656" s="35" t="s">
        <v>310</v>
      </c>
      <c r="D656" s="35" t="s">
        <v>21</v>
      </c>
      <c r="E656" s="35" t="s">
        <v>100</v>
      </c>
      <c r="F656" s="35" t="s">
        <v>333</v>
      </c>
      <c r="G656" s="36" t="s">
        <v>32</v>
      </c>
      <c r="H656" s="144">
        <f>H657</f>
        <v>600000</v>
      </c>
      <c r="I656" s="144">
        <f t="shared" si="2326"/>
        <v>0</v>
      </c>
      <c r="J656" s="144">
        <f t="shared" si="2326"/>
        <v>0</v>
      </c>
      <c r="K656" s="144">
        <f t="shared" si="2326"/>
        <v>-600000</v>
      </c>
      <c r="L656" s="144">
        <f t="shared" si="2326"/>
        <v>0</v>
      </c>
      <c r="M656" s="144">
        <f t="shared" si="2326"/>
        <v>0</v>
      </c>
      <c r="N656" s="144">
        <f t="shared" si="2117"/>
        <v>0</v>
      </c>
      <c r="O656" s="144">
        <f t="shared" si="2118"/>
        <v>0</v>
      </c>
      <c r="P656" s="144">
        <f t="shared" si="2119"/>
        <v>0</v>
      </c>
      <c r="Q656" s="144">
        <f t="shared" ref="Q656:S656" si="2359">Q657</f>
        <v>0</v>
      </c>
      <c r="R656" s="144">
        <f t="shared" si="2359"/>
        <v>0</v>
      </c>
      <c r="S656" s="144">
        <f t="shared" si="2359"/>
        <v>0</v>
      </c>
      <c r="T656" s="144">
        <f t="shared" si="2329"/>
        <v>0</v>
      </c>
      <c r="U656" s="144">
        <f t="shared" si="2330"/>
        <v>0</v>
      </c>
      <c r="V656" s="144">
        <f t="shared" si="2331"/>
        <v>0</v>
      </c>
      <c r="W656" s="144">
        <f t="shared" ref="W656:Y656" si="2360">W657</f>
        <v>0</v>
      </c>
      <c r="X656" s="144">
        <f t="shared" si="2360"/>
        <v>0</v>
      </c>
      <c r="Y656" s="144">
        <f t="shared" si="2360"/>
        <v>0</v>
      </c>
      <c r="Z656" s="144">
        <f t="shared" si="2333"/>
        <v>0</v>
      </c>
      <c r="AA656" s="144">
        <f t="shared" si="2334"/>
        <v>0</v>
      </c>
      <c r="AB656" s="144">
        <f t="shared" si="2335"/>
        <v>0</v>
      </c>
      <c r="AC656" s="144">
        <f t="shared" ref="AC656:AE656" si="2361">AC657</f>
        <v>0</v>
      </c>
      <c r="AD656" s="144">
        <f t="shared" si="2361"/>
        <v>0</v>
      </c>
      <c r="AE656" s="144">
        <f t="shared" si="2361"/>
        <v>0</v>
      </c>
      <c r="AF656" s="144">
        <f t="shared" si="2337"/>
        <v>0</v>
      </c>
      <c r="AG656" s="144">
        <f t="shared" si="2338"/>
        <v>0</v>
      </c>
      <c r="AH656" s="144">
        <f t="shared" si="2339"/>
        <v>0</v>
      </c>
      <c r="AI656" s="144">
        <f t="shared" ref="AI656:AK656" si="2362">AI657</f>
        <v>0</v>
      </c>
      <c r="AJ656" s="144">
        <f t="shared" si="2362"/>
        <v>0</v>
      </c>
      <c r="AK656" s="144">
        <f t="shared" si="2362"/>
        <v>0</v>
      </c>
      <c r="AL656" s="144">
        <f t="shared" si="2341"/>
        <v>0</v>
      </c>
      <c r="AM656" s="144">
        <f t="shared" si="2342"/>
        <v>0</v>
      </c>
      <c r="AN656" s="144">
        <f t="shared" si="2343"/>
        <v>0</v>
      </c>
      <c r="AO656" s="144">
        <f t="shared" ref="AO656:AQ656" si="2363">AO657</f>
        <v>0</v>
      </c>
      <c r="AP656" s="144">
        <f t="shared" si="2363"/>
        <v>0</v>
      </c>
      <c r="AQ656" s="144">
        <f t="shared" si="2363"/>
        <v>0</v>
      </c>
      <c r="AR656" s="144">
        <f t="shared" si="2345"/>
        <v>0</v>
      </c>
      <c r="AS656" s="144">
        <f t="shared" si="2346"/>
        <v>0</v>
      </c>
      <c r="AT656" s="144">
        <f t="shared" si="2347"/>
        <v>0</v>
      </c>
      <c r="AU656" s="144">
        <f t="shared" ref="AU656:AW656" si="2364">AU657</f>
        <v>0</v>
      </c>
      <c r="AV656" s="144">
        <f t="shared" si="2364"/>
        <v>0</v>
      </c>
      <c r="AW656" s="144">
        <f t="shared" si="2364"/>
        <v>0</v>
      </c>
      <c r="AX656" s="144">
        <f t="shared" si="2349"/>
        <v>0</v>
      </c>
      <c r="AY656" s="144">
        <f t="shared" si="2350"/>
        <v>0</v>
      </c>
      <c r="AZ656" s="144">
        <f t="shared" si="2351"/>
        <v>0</v>
      </c>
    </row>
    <row r="657" spans="1:52" s="42" customFormat="1" ht="26.4">
      <c r="A657" s="261"/>
      <c r="B657" s="71" t="s">
        <v>34</v>
      </c>
      <c r="C657" s="35" t="s">
        <v>310</v>
      </c>
      <c r="D657" s="35" t="s">
        <v>21</v>
      </c>
      <c r="E657" s="35" t="s">
        <v>100</v>
      </c>
      <c r="F657" s="35" t="s">
        <v>333</v>
      </c>
      <c r="G657" s="36" t="s">
        <v>33</v>
      </c>
      <c r="H657" s="144">
        <v>600000</v>
      </c>
      <c r="I657" s="144"/>
      <c r="J657" s="144"/>
      <c r="K657" s="144">
        <v>-600000</v>
      </c>
      <c r="L657" s="144"/>
      <c r="M657" s="144"/>
      <c r="N657" s="144">
        <f t="shared" si="2117"/>
        <v>0</v>
      </c>
      <c r="O657" s="144">
        <f t="shared" si="2118"/>
        <v>0</v>
      </c>
      <c r="P657" s="144">
        <f t="shared" si="2119"/>
        <v>0</v>
      </c>
      <c r="Q657" s="144"/>
      <c r="R657" s="144"/>
      <c r="S657" s="144"/>
      <c r="T657" s="144">
        <f t="shared" si="2329"/>
        <v>0</v>
      </c>
      <c r="U657" s="144">
        <f t="shared" si="2330"/>
        <v>0</v>
      </c>
      <c r="V657" s="144">
        <f t="shared" si="2331"/>
        <v>0</v>
      </c>
      <c r="W657" s="144"/>
      <c r="X657" s="144"/>
      <c r="Y657" s="144"/>
      <c r="Z657" s="144">
        <f t="shared" si="2333"/>
        <v>0</v>
      </c>
      <c r="AA657" s="144">
        <f t="shared" si="2334"/>
        <v>0</v>
      </c>
      <c r="AB657" s="144">
        <f t="shared" si="2335"/>
        <v>0</v>
      </c>
      <c r="AC657" s="144"/>
      <c r="AD657" s="144"/>
      <c r="AE657" s="144"/>
      <c r="AF657" s="144">
        <f t="shared" si="2337"/>
        <v>0</v>
      </c>
      <c r="AG657" s="144">
        <f t="shared" si="2338"/>
        <v>0</v>
      </c>
      <c r="AH657" s="144">
        <f t="shared" si="2339"/>
        <v>0</v>
      </c>
      <c r="AI657" s="144"/>
      <c r="AJ657" s="144"/>
      <c r="AK657" s="144"/>
      <c r="AL657" s="144">
        <f t="shared" si="2341"/>
        <v>0</v>
      </c>
      <c r="AM657" s="144">
        <f t="shared" si="2342"/>
        <v>0</v>
      </c>
      <c r="AN657" s="144">
        <f t="shared" si="2343"/>
        <v>0</v>
      </c>
      <c r="AO657" s="144"/>
      <c r="AP657" s="144"/>
      <c r="AQ657" s="144"/>
      <c r="AR657" s="144">
        <f t="shared" si="2345"/>
        <v>0</v>
      </c>
      <c r="AS657" s="144">
        <f t="shared" si="2346"/>
        <v>0</v>
      </c>
      <c r="AT657" s="144">
        <f t="shared" si="2347"/>
        <v>0</v>
      </c>
      <c r="AU657" s="144"/>
      <c r="AV657" s="144"/>
      <c r="AW657" s="144"/>
      <c r="AX657" s="144">
        <f t="shared" si="2349"/>
        <v>0</v>
      </c>
      <c r="AY657" s="144">
        <f t="shared" si="2350"/>
        <v>0</v>
      </c>
      <c r="AZ657" s="144">
        <f t="shared" si="2351"/>
        <v>0</v>
      </c>
    </row>
    <row r="658" spans="1:52" s="42" customFormat="1">
      <c r="A658" s="261"/>
      <c r="B658" s="93" t="s">
        <v>376</v>
      </c>
      <c r="C658" s="35" t="s">
        <v>310</v>
      </c>
      <c r="D658" s="35" t="s">
        <v>21</v>
      </c>
      <c r="E658" s="35" t="s">
        <v>100</v>
      </c>
      <c r="F658" s="35" t="s">
        <v>375</v>
      </c>
      <c r="G658" s="36"/>
      <c r="H658" s="144"/>
      <c r="I658" s="144"/>
      <c r="J658" s="144"/>
      <c r="K658" s="144">
        <f>K659</f>
        <v>283335.34000000003</v>
      </c>
      <c r="L658" s="144">
        <f t="shared" ref="L658:M659" si="2365">L659</f>
        <v>0</v>
      </c>
      <c r="M658" s="144">
        <f t="shared" si="2365"/>
        <v>0</v>
      </c>
      <c r="N658" s="144">
        <f t="shared" ref="N658:N674" si="2366">H658+K658</f>
        <v>283335.34000000003</v>
      </c>
      <c r="O658" s="144">
        <f t="shared" ref="O658:O674" si="2367">I658+L658</f>
        <v>0</v>
      </c>
      <c r="P658" s="144">
        <f t="shared" ref="P658:P674" si="2368">J658+M658</f>
        <v>0</v>
      </c>
      <c r="Q658" s="144">
        <f>Q659</f>
        <v>0</v>
      </c>
      <c r="R658" s="144">
        <f t="shared" ref="R658:S659" si="2369">R659</f>
        <v>0</v>
      </c>
      <c r="S658" s="144">
        <f t="shared" si="2369"/>
        <v>0</v>
      </c>
      <c r="T658" s="144">
        <f t="shared" si="2329"/>
        <v>283335.34000000003</v>
      </c>
      <c r="U658" s="144">
        <f t="shared" si="2330"/>
        <v>0</v>
      </c>
      <c r="V658" s="144">
        <f t="shared" si="2331"/>
        <v>0</v>
      </c>
      <c r="W658" s="144">
        <f>W659</f>
        <v>0</v>
      </c>
      <c r="X658" s="144">
        <f t="shared" ref="X658:Y659" si="2370">X659</f>
        <v>0</v>
      </c>
      <c r="Y658" s="144">
        <f t="shared" si="2370"/>
        <v>0</v>
      </c>
      <c r="Z658" s="144">
        <f t="shared" si="2333"/>
        <v>283335.34000000003</v>
      </c>
      <c r="AA658" s="144">
        <f t="shared" si="2334"/>
        <v>0</v>
      </c>
      <c r="AB658" s="144">
        <f t="shared" si="2335"/>
        <v>0</v>
      </c>
      <c r="AC658" s="144">
        <f>AC659</f>
        <v>0</v>
      </c>
      <c r="AD658" s="144">
        <f t="shared" ref="AD658:AE659" si="2371">AD659</f>
        <v>0</v>
      </c>
      <c r="AE658" s="144">
        <f t="shared" si="2371"/>
        <v>0</v>
      </c>
      <c r="AF658" s="144">
        <f t="shared" si="2337"/>
        <v>283335.34000000003</v>
      </c>
      <c r="AG658" s="144">
        <f t="shared" si="2338"/>
        <v>0</v>
      </c>
      <c r="AH658" s="144">
        <f t="shared" si="2339"/>
        <v>0</v>
      </c>
      <c r="AI658" s="144">
        <f>AI659</f>
        <v>0</v>
      </c>
      <c r="AJ658" s="144">
        <f t="shared" ref="AJ658:AK659" si="2372">AJ659</f>
        <v>0</v>
      </c>
      <c r="AK658" s="144">
        <f t="shared" si="2372"/>
        <v>0</v>
      </c>
      <c r="AL658" s="144">
        <f t="shared" si="2341"/>
        <v>283335.34000000003</v>
      </c>
      <c r="AM658" s="144">
        <f t="shared" si="2342"/>
        <v>0</v>
      </c>
      <c r="AN658" s="144">
        <f t="shared" si="2343"/>
        <v>0</v>
      </c>
      <c r="AO658" s="144">
        <f>AO659</f>
        <v>0</v>
      </c>
      <c r="AP658" s="144">
        <f t="shared" ref="AP658:AQ659" si="2373">AP659</f>
        <v>0</v>
      </c>
      <c r="AQ658" s="144">
        <f t="shared" si="2373"/>
        <v>0</v>
      </c>
      <c r="AR658" s="144">
        <f t="shared" si="2345"/>
        <v>283335.34000000003</v>
      </c>
      <c r="AS658" s="144">
        <f t="shared" si="2346"/>
        <v>0</v>
      </c>
      <c r="AT658" s="144">
        <f t="shared" si="2347"/>
        <v>0</v>
      </c>
      <c r="AU658" s="144">
        <f>AU659</f>
        <v>0</v>
      </c>
      <c r="AV658" s="144">
        <f t="shared" ref="AV658:AW659" si="2374">AV659</f>
        <v>0</v>
      </c>
      <c r="AW658" s="144">
        <f t="shared" si="2374"/>
        <v>0</v>
      </c>
      <c r="AX658" s="144">
        <f t="shared" si="2349"/>
        <v>283335.34000000003</v>
      </c>
      <c r="AY658" s="144">
        <f t="shared" si="2350"/>
        <v>0</v>
      </c>
      <c r="AZ658" s="144">
        <f t="shared" si="2351"/>
        <v>0</v>
      </c>
    </row>
    <row r="659" spans="1:52" s="42" customFormat="1" ht="26.4">
      <c r="A659" s="261"/>
      <c r="B659" s="123" t="s">
        <v>186</v>
      </c>
      <c r="C659" s="35" t="s">
        <v>310</v>
      </c>
      <c r="D659" s="35" t="s">
        <v>21</v>
      </c>
      <c r="E659" s="35" t="s">
        <v>100</v>
      </c>
      <c r="F659" s="35" t="s">
        <v>375</v>
      </c>
      <c r="G659" s="36" t="s">
        <v>32</v>
      </c>
      <c r="H659" s="144"/>
      <c r="I659" s="144"/>
      <c r="J659" s="144"/>
      <c r="K659" s="144">
        <f>K660</f>
        <v>283335.34000000003</v>
      </c>
      <c r="L659" s="144">
        <f t="shared" si="2365"/>
        <v>0</v>
      </c>
      <c r="M659" s="144">
        <f t="shared" si="2365"/>
        <v>0</v>
      </c>
      <c r="N659" s="144">
        <f t="shared" si="2366"/>
        <v>283335.34000000003</v>
      </c>
      <c r="O659" s="144">
        <f t="shared" si="2367"/>
        <v>0</v>
      </c>
      <c r="P659" s="144">
        <f t="shared" si="2368"/>
        <v>0</v>
      </c>
      <c r="Q659" s="144">
        <f>Q660</f>
        <v>0</v>
      </c>
      <c r="R659" s="144">
        <f t="shared" si="2369"/>
        <v>0</v>
      </c>
      <c r="S659" s="144">
        <f t="shared" si="2369"/>
        <v>0</v>
      </c>
      <c r="T659" s="144">
        <f t="shared" si="2329"/>
        <v>283335.34000000003</v>
      </c>
      <c r="U659" s="144">
        <f t="shared" si="2330"/>
        <v>0</v>
      </c>
      <c r="V659" s="144">
        <f t="shared" si="2331"/>
        <v>0</v>
      </c>
      <c r="W659" s="144">
        <f>W660</f>
        <v>0</v>
      </c>
      <c r="X659" s="144">
        <f t="shared" si="2370"/>
        <v>0</v>
      </c>
      <c r="Y659" s="144">
        <f t="shared" si="2370"/>
        <v>0</v>
      </c>
      <c r="Z659" s="144">
        <f t="shared" si="2333"/>
        <v>283335.34000000003</v>
      </c>
      <c r="AA659" s="144">
        <f t="shared" si="2334"/>
        <v>0</v>
      </c>
      <c r="AB659" s="144">
        <f t="shared" si="2335"/>
        <v>0</v>
      </c>
      <c r="AC659" s="144">
        <f>AC660</f>
        <v>0</v>
      </c>
      <c r="AD659" s="144">
        <f t="shared" si="2371"/>
        <v>0</v>
      </c>
      <c r="AE659" s="144">
        <f t="shared" si="2371"/>
        <v>0</v>
      </c>
      <c r="AF659" s="144">
        <f t="shared" si="2337"/>
        <v>283335.34000000003</v>
      </c>
      <c r="AG659" s="144">
        <f t="shared" si="2338"/>
        <v>0</v>
      </c>
      <c r="AH659" s="144">
        <f t="shared" si="2339"/>
        <v>0</v>
      </c>
      <c r="AI659" s="144">
        <f>AI660</f>
        <v>0</v>
      </c>
      <c r="AJ659" s="144">
        <f t="shared" si="2372"/>
        <v>0</v>
      </c>
      <c r="AK659" s="144">
        <f t="shared" si="2372"/>
        <v>0</v>
      </c>
      <c r="AL659" s="144">
        <f t="shared" si="2341"/>
        <v>283335.34000000003</v>
      </c>
      <c r="AM659" s="144">
        <f t="shared" si="2342"/>
        <v>0</v>
      </c>
      <c r="AN659" s="144">
        <f t="shared" si="2343"/>
        <v>0</v>
      </c>
      <c r="AO659" s="144">
        <f>AO660</f>
        <v>0</v>
      </c>
      <c r="AP659" s="144">
        <f t="shared" si="2373"/>
        <v>0</v>
      </c>
      <c r="AQ659" s="144">
        <f t="shared" si="2373"/>
        <v>0</v>
      </c>
      <c r="AR659" s="144">
        <f t="shared" si="2345"/>
        <v>283335.34000000003</v>
      </c>
      <c r="AS659" s="144">
        <f t="shared" si="2346"/>
        <v>0</v>
      </c>
      <c r="AT659" s="144">
        <f t="shared" si="2347"/>
        <v>0</v>
      </c>
      <c r="AU659" s="144">
        <f>AU660</f>
        <v>0</v>
      </c>
      <c r="AV659" s="144">
        <f t="shared" si="2374"/>
        <v>0</v>
      </c>
      <c r="AW659" s="144">
        <f t="shared" si="2374"/>
        <v>0</v>
      </c>
      <c r="AX659" s="144">
        <f t="shared" si="2349"/>
        <v>283335.34000000003</v>
      </c>
      <c r="AY659" s="144">
        <f t="shared" si="2350"/>
        <v>0</v>
      </c>
      <c r="AZ659" s="144">
        <f t="shared" si="2351"/>
        <v>0</v>
      </c>
    </row>
    <row r="660" spans="1:52" s="42" customFormat="1" ht="26.4">
      <c r="A660" s="261"/>
      <c r="B660" s="71" t="s">
        <v>34</v>
      </c>
      <c r="C660" s="35" t="s">
        <v>310</v>
      </c>
      <c r="D660" s="35" t="s">
        <v>21</v>
      </c>
      <c r="E660" s="35" t="s">
        <v>100</v>
      </c>
      <c r="F660" s="35" t="s">
        <v>375</v>
      </c>
      <c r="G660" s="36" t="s">
        <v>33</v>
      </c>
      <c r="H660" s="144"/>
      <c r="I660" s="144"/>
      <c r="J660" s="144"/>
      <c r="K660" s="144">
        <v>283335.34000000003</v>
      </c>
      <c r="L660" s="144"/>
      <c r="M660" s="144"/>
      <c r="N660" s="144">
        <f t="shared" si="2366"/>
        <v>283335.34000000003</v>
      </c>
      <c r="O660" s="144">
        <f t="shared" si="2367"/>
        <v>0</v>
      </c>
      <c r="P660" s="144">
        <f t="shared" si="2368"/>
        <v>0</v>
      </c>
      <c r="Q660" s="144"/>
      <c r="R660" s="144"/>
      <c r="S660" s="144"/>
      <c r="T660" s="144">
        <f t="shared" si="2329"/>
        <v>283335.34000000003</v>
      </c>
      <c r="U660" s="144">
        <f t="shared" si="2330"/>
        <v>0</v>
      </c>
      <c r="V660" s="144">
        <f t="shared" si="2331"/>
        <v>0</v>
      </c>
      <c r="W660" s="144"/>
      <c r="X660" s="144"/>
      <c r="Y660" s="144"/>
      <c r="Z660" s="144">
        <f t="shared" si="2333"/>
        <v>283335.34000000003</v>
      </c>
      <c r="AA660" s="144">
        <f t="shared" si="2334"/>
        <v>0</v>
      </c>
      <c r="AB660" s="144">
        <f t="shared" si="2335"/>
        <v>0</v>
      </c>
      <c r="AC660" s="144"/>
      <c r="AD660" s="144"/>
      <c r="AE660" s="144"/>
      <c r="AF660" s="144">
        <f t="shared" si="2337"/>
        <v>283335.34000000003</v>
      </c>
      <c r="AG660" s="144">
        <f t="shared" si="2338"/>
        <v>0</v>
      </c>
      <c r="AH660" s="144">
        <f t="shared" si="2339"/>
        <v>0</v>
      </c>
      <c r="AI660" s="144"/>
      <c r="AJ660" s="144"/>
      <c r="AK660" s="144"/>
      <c r="AL660" s="144">
        <f t="shared" si="2341"/>
        <v>283335.34000000003</v>
      </c>
      <c r="AM660" s="144">
        <f t="shared" si="2342"/>
        <v>0</v>
      </c>
      <c r="AN660" s="144">
        <f t="shared" si="2343"/>
        <v>0</v>
      </c>
      <c r="AO660" s="144"/>
      <c r="AP660" s="144"/>
      <c r="AQ660" s="144"/>
      <c r="AR660" s="144">
        <f t="shared" si="2345"/>
        <v>283335.34000000003</v>
      </c>
      <c r="AS660" s="144">
        <f t="shared" si="2346"/>
        <v>0</v>
      </c>
      <c r="AT660" s="144">
        <f t="shared" si="2347"/>
        <v>0</v>
      </c>
      <c r="AU660" s="144"/>
      <c r="AV660" s="144"/>
      <c r="AW660" s="144"/>
      <c r="AX660" s="144">
        <f t="shared" si="2349"/>
        <v>283335.34000000003</v>
      </c>
      <c r="AY660" s="144">
        <f t="shared" si="2350"/>
        <v>0</v>
      </c>
      <c r="AZ660" s="144">
        <f t="shared" si="2351"/>
        <v>0</v>
      </c>
    </row>
    <row r="661" spans="1:52" s="42" customFormat="1">
      <c r="A661" s="261"/>
      <c r="B661" s="93" t="s">
        <v>378</v>
      </c>
      <c r="C661" s="35" t="s">
        <v>310</v>
      </c>
      <c r="D661" s="35" t="s">
        <v>21</v>
      </c>
      <c r="E661" s="35" t="s">
        <v>100</v>
      </c>
      <c r="F661" s="35" t="s">
        <v>377</v>
      </c>
      <c r="G661" s="36"/>
      <c r="H661" s="144"/>
      <c r="I661" s="144"/>
      <c r="J661" s="144"/>
      <c r="K661" s="144">
        <f>K662</f>
        <v>30008.6</v>
      </c>
      <c r="L661" s="144">
        <f t="shared" ref="L661:M662" si="2375">L662</f>
        <v>0</v>
      </c>
      <c r="M661" s="144">
        <f t="shared" si="2375"/>
        <v>0</v>
      </c>
      <c r="N661" s="144">
        <f t="shared" si="2366"/>
        <v>30008.6</v>
      </c>
      <c r="O661" s="144">
        <f t="shared" si="2367"/>
        <v>0</v>
      </c>
      <c r="P661" s="144">
        <f t="shared" si="2368"/>
        <v>0</v>
      </c>
      <c r="Q661" s="144">
        <f>Q662</f>
        <v>0</v>
      </c>
      <c r="R661" s="144">
        <f t="shared" ref="R661:S662" si="2376">R662</f>
        <v>0</v>
      </c>
      <c r="S661" s="144">
        <f t="shared" si="2376"/>
        <v>0</v>
      </c>
      <c r="T661" s="144">
        <f t="shared" si="2329"/>
        <v>30008.6</v>
      </c>
      <c r="U661" s="144">
        <f t="shared" si="2330"/>
        <v>0</v>
      </c>
      <c r="V661" s="144">
        <f t="shared" si="2331"/>
        <v>0</v>
      </c>
      <c r="W661" s="144">
        <f>W662</f>
        <v>0</v>
      </c>
      <c r="X661" s="144">
        <f t="shared" ref="X661:Y662" si="2377">X662</f>
        <v>0</v>
      </c>
      <c r="Y661" s="144">
        <f t="shared" si="2377"/>
        <v>0</v>
      </c>
      <c r="Z661" s="144">
        <f t="shared" si="2333"/>
        <v>30008.6</v>
      </c>
      <c r="AA661" s="144">
        <f t="shared" si="2334"/>
        <v>0</v>
      </c>
      <c r="AB661" s="144">
        <f t="shared" si="2335"/>
        <v>0</v>
      </c>
      <c r="AC661" s="144">
        <f>AC662</f>
        <v>0</v>
      </c>
      <c r="AD661" s="144">
        <f t="shared" ref="AD661:AE662" si="2378">AD662</f>
        <v>0</v>
      </c>
      <c r="AE661" s="144">
        <f t="shared" si="2378"/>
        <v>0</v>
      </c>
      <c r="AF661" s="144">
        <f t="shared" si="2337"/>
        <v>30008.6</v>
      </c>
      <c r="AG661" s="144">
        <f t="shared" si="2338"/>
        <v>0</v>
      </c>
      <c r="AH661" s="144">
        <f t="shared" si="2339"/>
        <v>0</v>
      </c>
      <c r="AI661" s="144">
        <f>AI662</f>
        <v>0</v>
      </c>
      <c r="AJ661" s="144">
        <f t="shared" ref="AJ661:AK662" si="2379">AJ662</f>
        <v>0</v>
      </c>
      <c r="AK661" s="144">
        <f t="shared" si="2379"/>
        <v>0</v>
      </c>
      <c r="AL661" s="144">
        <f t="shared" si="2341"/>
        <v>30008.6</v>
      </c>
      <c r="AM661" s="144">
        <f t="shared" si="2342"/>
        <v>0</v>
      </c>
      <c r="AN661" s="144">
        <f t="shared" si="2343"/>
        <v>0</v>
      </c>
      <c r="AO661" s="144">
        <f>AO662</f>
        <v>0</v>
      </c>
      <c r="AP661" s="144">
        <f t="shared" ref="AP661:AQ662" si="2380">AP662</f>
        <v>0</v>
      </c>
      <c r="AQ661" s="144">
        <f t="shared" si="2380"/>
        <v>0</v>
      </c>
      <c r="AR661" s="144">
        <f t="shared" si="2345"/>
        <v>30008.6</v>
      </c>
      <c r="AS661" s="144">
        <f t="shared" si="2346"/>
        <v>0</v>
      </c>
      <c r="AT661" s="144">
        <f t="shared" si="2347"/>
        <v>0</v>
      </c>
      <c r="AU661" s="144">
        <f>AU662</f>
        <v>0</v>
      </c>
      <c r="AV661" s="144">
        <f t="shared" ref="AV661:AW662" si="2381">AV662</f>
        <v>0</v>
      </c>
      <c r="AW661" s="144">
        <f t="shared" si="2381"/>
        <v>0</v>
      </c>
      <c r="AX661" s="144">
        <f t="shared" si="2349"/>
        <v>30008.6</v>
      </c>
      <c r="AY661" s="144">
        <f t="shared" si="2350"/>
        <v>0</v>
      </c>
      <c r="AZ661" s="144">
        <f t="shared" si="2351"/>
        <v>0</v>
      </c>
    </row>
    <row r="662" spans="1:52" s="42" customFormat="1" ht="26.4">
      <c r="A662" s="261"/>
      <c r="B662" s="123" t="s">
        <v>186</v>
      </c>
      <c r="C662" s="35" t="s">
        <v>310</v>
      </c>
      <c r="D662" s="35" t="s">
        <v>21</v>
      </c>
      <c r="E662" s="35" t="s">
        <v>100</v>
      </c>
      <c r="F662" s="35" t="s">
        <v>377</v>
      </c>
      <c r="G662" s="36" t="s">
        <v>32</v>
      </c>
      <c r="H662" s="144"/>
      <c r="I662" s="144"/>
      <c r="J662" s="144"/>
      <c r="K662" s="144">
        <f>K663</f>
        <v>30008.6</v>
      </c>
      <c r="L662" s="144">
        <f t="shared" si="2375"/>
        <v>0</v>
      </c>
      <c r="M662" s="144">
        <f t="shared" si="2375"/>
        <v>0</v>
      </c>
      <c r="N662" s="144">
        <f t="shared" si="2366"/>
        <v>30008.6</v>
      </c>
      <c r="O662" s="144">
        <f t="shared" si="2367"/>
        <v>0</v>
      </c>
      <c r="P662" s="144">
        <f t="shared" si="2368"/>
        <v>0</v>
      </c>
      <c r="Q662" s="144">
        <f>Q663</f>
        <v>0</v>
      </c>
      <c r="R662" s="144">
        <f t="shared" si="2376"/>
        <v>0</v>
      </c>
      <c r="S662" s="144">
        <f t="shared" si="2376"/>
        <v>0</v>
      </c>
      <c r="T662" s="144">
        <f t="shared" si="2329"/>
        <v>30008.6</v>
      </c>
      <c r="U662" s="144">
        <f t="shared" si="2330"/>
        <v>0</v>
      </c>
      <c r="V662" s="144">
        <f t="shared" si="2331"/>
        <v>0</v>
      </c>
      <c r="W662" s="144">
        <f>W663</f>
        <v>0</v>
      </c>
      <c r="X662" s="144">
        <f t="shared" si="2377"/>
        <v>0</v>
      </c>
      <c r="Y662" s="144">
        <f t="shared" si="2377"/>
        <v>0</v>
      </c>
      <c r="Z662" s="144">
        <f t="shared" si="2333"/>
        <v>30008.6</v>
      </c>
      <c r="AA662" s="144">
        <f t="shared" si="2334"/>
        <v>0</v>
      </c>
      <c r="AB662" s="144">
        <f t="shared" si="2335"/>
        <v>0</v>
      </c>
      <c r="AC662" s="144">
        <f>AC663</f>
        <v>0</v>
      </c>
      <c r="AD662" s="144">
        <f t="shared" si="2378"/>
        <v>0</v>
      </c>
      <c r="AE662" s="144">
        <f t="shared" si="2378"/>
        <v>0</v>
      </c>
      <c r="AF662" s="144">
        <f t="shared" si="2337"/>
        <v>30008.6</v>
      </c>
      <c r="AG662" s="144">
        <f t="shared" si="2338"/>
        <v>0</v>
      </c>
      <c r="AH662" s="144">
        <f t="shared" si="2339"/>
        <v>0</v>
      </c>
      <c r="AI662" s="144">
        <f>AI663</f>
        <v>0</v>
      </c>
      <c r="AJ662" s="144">
        <f t="shared" si="2379"/>
        <v>0</v>
      </c>
      <c r="AK662" s="144">
        <f t="shared" si="2379"/>
        <v>0</v>
      </c>
      <c r="AL662" s="144">
        <f t="shared" si="2341"/>
        <v>30008.6</v>
      </c>
      <c r="AM662" s="144">
        <f t="shared" si="2342"/>
        <v>0</v>
      </c>
      <c r="AN662" s="144">
        <f t="shared" si="2343"/>
        <v>0</v>
      </c>
      <c r="AO662" s="144">
        <f>AO663</f>
        <v>0</v>
      </c>
      <c r="AP662" s="144">
        <f t="shared" si="2380"/>
        <v>0</v>
      </c>
      <c r="AQ662" s="144">
        <f t="shared" si="2380"/>
        <v>0</v>
      </c>
      <c r="AR662" s="144">
        <f t="shared" si="2345"/>
        <v>30008.6</v>
      </c>
      <c r="AS662" s="144">
        <f t="shared" si="2346"/>
        <v>0</v>
      </c>
      <c r="AT662" s="144">
        <f t="shared" si="2347"/>
        <v>0</v>
      </c>
      <c r="AU662" s="144">
        <f>AU663</f>
        <v>0</v>
      </c>
      <c r="AV662" s="144">
        <f t="shared" si="2381"/>
        <v>0</v>
      </c>
      <c r="AW662" s="144">
        <f t="shared" si="2381"/>
        <v>0</v>
      </c>
      <c r="AX662" s="144">
        <f t="shared" si="2349"/>
        <v>30008.6</v>
      </c>
      <c r="AY662" s="144">
        <f t="shared" si="2350"/>
        <v>0</v>
      </c>
      <c r="AZ662" s="144">
        <f t="shared" si="2351"/>
        <v>0</v>
      </c>
    </row>
    <row r="663" spans="1:52" s="42" customFormat="1" ht="26.4">
      <c r="A663" s="261"/>
      <c r="B663" s="71" t="s">
        <v>34</v>
      </c>
      <c r="C663" s="35" t="s">
        <v>310</v>
      </c>
      <c r="D663" s="35" t="s">
        <v>21</v>
      </c>
      <c r="E663" s="35" t="s">
        <v>100</v>
      </c>
      <c r="F663" s="35" t="s">
        <v>377</v>
      </c>
      <c r="G663" s="36" t="s">
        <v>33</v>
      </c>
      <c r="H663" s="144"/>
      <c r="I663" s="144"/>
      <c r="J663" s="144"/>
      <c r="K663" s="144">
        <v>30008.6</v>
      </c>
      <c r="L663" s="144"/>
      <c r="M663" s="144"/>
      <c r="N663" s="144">
        <f t="shared" si="2366"/>
        <v>30008.6</v>
      </c>
      <c r="O663" s="144">
        <f t="shared" si="2367"/>
        <v>0</v>
      </c>
      <c r="P663" s="144">
        <f t="shared" si="2368"/>
        <v>0</v>
      </c>
      <c r="Q663" s="144"/>
      <c r="R663" s="144"/>
      <c r="S663" s="144"/>
      <c r="T663" s="144">
        <f t="shared" si="2329"/>
        <v>30008.6</v>
      </c>
      <c r="U663" s="144">
        <f t="shared" si="2330"/>
        <v>0</v>
      </c>
      <c r="V663" s="144">
        <f t="shared" si="2331"/>
        <v>0</v>
      </c>
      <c r="W663" s="144"/>
      <c r="X663" s="144"/>
      <c r="Y663" s="144"/>
      <c r="Z663" s="144">
        <f t="shared" si="2333"/>
        <v>30008.6</v>
      </c>
      <c r="AA663" s="144">
        <f t="shared" si="2334"/>
        <v>0</v>
      </c>
      <c r="AB663" s="144">
        <f t="shared" si="2335"/>
        <v>0</v>
      </c>
      <c r="AC663" s="144"/>
      <c r="AD663" s="144"/>
      <c r="AE663" s="144"/>
      <c r="AF663" s="144">
        <f t="shared" si="2337"/>
        <v>30008.6</v>
      </c>
      <c r="AG663" s="144">
        <f t="shared" si="2338"/>
        <v>0</v>
      </c>
      <c r="AH663" s="144">
        <f t="shared" si="2339"/>
        <v>0</v>
      </c>
      <c r="AI663" s="144"/>
      <c r="AJ663" s="144"/>
      <c r="AK663" s="144"/>
      <c r="AL663" s="144">
        <f t="shared" si="2341"/>
        <v>30008.6</v>
      </c>
      <c r="AM663" s="144">
        <f t="shared" si="2342"/>
        <v>0</v>
      </c>
      <c r="AN663" s="144">
        <f t="shared" si="2343"/>
        <v>0</v>
      </c>
      <c r="AO663" s="144"/>
      <c r="AP663" s="144"/>
      <c r="AQ663" s="144"/>
      <c r="AR663" s="144">
        <f t="shared" si="2345"/>
        <v>30008.6</v>
      </c>
      <c r="AS663" s="144">
        <f t="shared" si="2346"/>
        <v>0</v>
      </c>
      <c r="AT663" s="144">
        <f t="shared" si="2347"/>
        <v>0</v>
      </c>
      <c r="AU663" s="144"/>
      <c r="AV663" s="144"/>
      <c r="AW663" s="144"/>
      <c r="AX663" s="144">
        <f t="shared" si="2349"/>
        <v>30008.6</v>
      </c>
      <c r="AY663" s="144">
        <f t="shared" si="2350"/>
        <v>0</v>
      </c>
      <c r="AZ663" s="144">
        <f t="shared" si="2351"/>
        <v>0</v>
      </c>
    </row>
    <row r="664" spans="1:52" s="42" customFormat="1">
      <c r="A664" s="261"/>
      <c r="B664" s="93" t="s">
        <v>380</v>
      </c>
      <c r="C664" s="35" t="s">
        <v>310</v>
      </c>
      <c r="D664" s="35" t="s">
        <v>21</v>
      </c>
      <c r="E664" s="35" t="s">
        <v>100</v>
      </c>
      <c r="F664" s="35" t="s">
        <v>379</v>
      </c>
      <c r="G664" s="36"/>
      <c r="H664" s="144"/>
      <c r="I664" s="144"/>
      <c r="J664" s="144"/>
      <c r="K664" s="144">
        <f>K665</f>
        <v>131800</v>
      </c>
      <c r="L664" s="144">
        <f t="shared" ref="L664:M665" si="2382">L665</f>
        <v>0</v>
      </c>
      <c r="M664" s="144">
        <f t="shared" si="2382"/>
        <v>0</v>
      </c>
      <c r="N664" s="144">
        <f t="shared" si="2366"/>
        <v>131800</v>
      </c>
      <c r="O664" s="144">
        <f t="shared" si="2367"/>
        <v>0</v>
      </c>
      <c r="P664" s="144">
        <f t="shared" si="2368"/>
        <v>0</v>
      </c>
      <c r="Q664" s="144">
        <f>Q665</f>
        <v>0</v>
      </c>
      <c r="R664" s="144">
        <f t="shared" ref="R664:S665" si="2383">R665</f>
        <v>0</v>
      </c>
      <c r="S664" s="144">
        <f t="shared" si="2383"/>
        <v>0</v>
      </c>
      <c r="T664" s="144">
        <f t="shared" si="2329"/>
        <v>131800</v>
      </c>
      <c r="U664" s="144">
        <f t="shared" si="2330"/>
        <v>0</v>
      </c>
      <c r="V664" s="144">
        <f t="shared" si="2331"/>
        <v>0</v>
      </c>
      <c r="W664" s="144">
        <f>W665</f>
        <v>0</v>
      </c>
      <c r="X664" s="144">
        <f t="shared" ref="X664:Y665" si="2384">X665</f>
        <v>0</v>
      </c>
      <c r="Y664" s="144">
        <f t="shared" si="2384"/>
        <v>0</v>
      </c>
      <c r="Z664" s="144">
        <f t="shared" si="2333"/>
        <v>131800</v>
      </c>
      <c r="AA664" s="144">
        <f t="shared" si="2334"/>
        <v>0</v>
      </c>
      <c r="AB664" s="144">
        <f t="shared" si="2335"/>
        <v>0</v>
      </c>
      <c r="AC664" s="144">
        <f>AC665</f>
        <v>0</v>
      </c>
      <c r="AD664" s="144">
        <f t="shared" ref="AD664:AE665" si="2385">AD665</f>
        <v>0</v>
      </c>
      <c r="AE664" s="144">
        <f t="shared" si="2385"/>
        <v>0</v>
      </c>
      <c r="AF664" s="144">
        <f t="shared" si="2337"/>
        <v>131800</v>
      </c>
      <c r="AG664" s="144">
        <f t="shared" si="2338"/>
        <v>0</v>
      </c>
      <c r="AH664" s="144">
        <f t="shared" si="2339"/>
        <v>0</v>
      </c>
      <c r="AI664" s="144">
        <f>AI665</f>
        <v>0</v>
      </c>
      <c r="AJ664" s="144">
        <f t="shared" ref="AJ664:AK665" si="2386">AJ665</f>
        <v>0</v>
      </c>
      <c r="AK664" s="144">
        <f t="shared" si="2386"/>
        <v>0</v>
      </c>
      <c r="AL664" s="144">
        <f t="shared" si="2341"/>
        <v>131800</v>
      </c>
      <c r="AM664" s="144">
        <f t="shared" si="2342"/>
        <v>0</v>
      </c>
      <c r="AN664" s="144">
        <f t="shared" si="2343"/>
        <v>0</v>
      </c>
      <c r="AO664" s="144">
        <f>AO665</f>
        <v>0</v>
      </c>
      <c r="AP664" s="144">
        <f t="shared" ref="AP664:AQ665" si="2387">AP665</f>
        <v>0</v>
      </c>
      <c r="AQ664" s="144">
        <f t="shared" si="2387"/>
        <v>0</v>
      </c>
      <c r="AR664" s="144">
        <f t="shared" si="2345"/>
        <v>131800</v>
      </c>
      <c r="AS664" s="144">
        <f t="shared" si="2346"/>
        <v>0</v>
      </c>
      <c r="AT664" s="144">
        <f t="shared" si="2347"/>
        <v>0</v>
      </c>
      <c r="AU664" s="144">
        <f>AU665</f>
        <v>0</v>
      </c>
      <c r="AV664" s="144">
        <f t="shared" ref="AV664:AW665" si="2388">AV665</f>
        <v>0</v>
      </c>
      <c r="AW664" s="144">
        <f t="shared" si="2388"/>
        <v>0</v>
      </c>
      <c r="AX664" s="144">
        <f t="shared" si="2349"/>
        <v>131800</v>
      </c>
      <c r="AY664" s="144">
        <f t="shared" si="2350"/>
        <v>0</v>
      </c>
      <c r="AZ664" s="144">
        <f t="shared" si="2351"/>
        <v>0</v>
      </c>
    </row>
    <row r="665" spans="1:52" s="42" customFormat="1" ht="26.4">
      <c r="A665" s="261"/>
      <c r="B665" s="27" t="s">
        <v>41</v>
      </c>
      <c r="C665" s="35" t="s">
        <v>310</v>
      </c>
      <c r="D665" s="35" t="s">
        <v>21</v>
      </c>
      <c r="E665" s="35" t="s">
        <v>100</v>
      </c>
      <c r="F665" s="35" t="s">
        <v>379</v>
      </c>
      <c r="G665" s="36" t="s">
        <v>39</v>
      </c>
      <c r="H665" s="144"/>
      <c r="I665" s="144"/>
      <c r="J665" s="144"/>
      <c r="K665" s="144">
        <f>K666</f>
        <v>131800</v>
      </c>
      <c r="L665" s="144">
        <f t="shared" si="2382"/>
        <v>0</v>
      </c>
      <c r="M665" s="144">
        <f t="shared" si="2382"/>
        <v>0</v>
      </c>
      <c r="N665" s="144">
        <f t="shared" si="2366"/>
        <v>131800</v>
      </c>
      <c r="O665" s="144">
        <f t="shared" si="2367"/>
        <v>0</v>
      </c>
      <c r="P665" s="144">
        <f t="shared" si="2368"/>
        <v>0</v>
      </c>
      <c r="Q665" s="144">
        <f>Q666</f>
        <v>0</v>
      </c>
      <c r="R665" s="144">
        <f t="shared" si="2383"/>
        <v>0</v>
      </c>
      <c r="S665" s="144">
        <f t="shared" si="2383"/>
        <v>0</v>
      </c>
      <c r="T665" s="144">
        <f t="shared" si="2329"/>
        <v>131800</v>
      </c>
      <c r="U665" s="144">
        <f t="shared" si="2330"/>
        <v>0</v>
      </c>
      <c r="V665" s="144">
        <f t="shared" si="2331"/>
        <v>0</v>
      </c>
      <c r="W665" s="144">
        <f>W666</f>
        <v>0</v>
      </c>
      <c r="X665" s="144">
        <f t="shared" si="2384"/>
        <v>0</v>
      </c>
      <c r="Y665" s="144">
        <f t="shared" si="2384"/>
        <v>0</v>
      </c>
      <c r="Z665" s="144">
        <f t="shared" si="2333"/>
        <v>131800</v>
      </c>
      <c r="AA665" s="144">
        <f t="shared" si="2334"/>
        <v>0</v>
      </c>
      <c r="AB665" s="144">
        <f t="shared" si="2335"/>
        <v>0</v>
      </c>
      <c r="AC665" s="144">
        <f>AC666</f>
        <v>0</v>
      </c>
      <c r="AD665" s="144">
        <f t="shared" si="2385"/>
        <v>0</v>
      </c>
      <c r="AE665" s="144">
        <f t="shared" si="2385"/>
        <v>0</v>
      </c>
      <c r="AF665" s="144">
        <f t="shared" si="2337"/>
        <v>131800</v>
      </c>
      <c r="AG665" s="144">
        <f t="shared" si="2338"/>
        <v>0</v>
      </c>
      <c r="AH665" s="144">
        <f t="shared" si="2339"/>
        <v>0</v>
      </c>
      <c r="AI665" s="144">
        <f>AI666</f>
        <v>0</v>
      </c>
      <c r="AJ665" s="144">
        <f t="shared" si="2386"/>
        <v>0</v>
      </c>
      <c r="AK665" s="144">
        <f t="shared" si="2386"/>
        <v>0</v>
      </c>
      <c r="AL665" s="144">
        <f t="shared" si="2341"/>
        <v>131800</v>
      </c>
      <c r="AM665" s="144">
        <f t="shared" si="2342"/>
        <v>0</v>
      </c>
      <c r="AN665" s="144">
        <f t="shared" si="2343"/>
        <v>0</v>
      </c>
      <c r="AO665" s="144">
        <f>AO666</f>
        <v>0</v>
      </c>
      <c r="AP665" s="144">
        <f t="shared" si="2387"/>
        <v>0</v>
      </c>
      <c r="AQ665" s="144">
        <f t="shared" si="2387"/>
        <v>0</v>
      </c>
      <c r="AR665" s="144">
        <f t="shared" si="2345"/>
        <v>131800</v>
      </c>
      <c r="AS665" s="144">
        <f t="shared" si="2346"/>
        <v>0</v>
      </c>
      <c r="AT665" s="144">
        <f t="shared" si="2347"/>
        <v>0</v>
      </c>
      <c r="AU665" s="144">
        <f>AU666</f>
        <v>0</v>
      </c>
      <c r="AV665" s="144">
        <f t="shared" si="2388"/>
        <v>0</v>
      </c>
      <c r="AW665" s="144">
        <f t="shared" si="2388"/>
        <v>0</v>
      </c>
      <c r="AX665" s="144">
        <f t="shared" si="2349"/>
        <v>131800</v>
      </c>
      <c r="AY665" s="144">
        <f t="shared" si="2350"/>
        <v>0</v>
      </c>
      <c r="AZ665" s="144">
        <f t="shared" si="2351"/>
        <v>0</v>
      </c>
    </row>
    <row r="666" spans="1:52" s="42" customFormat="1">
      <c r="A666" s="261"/>
      <c r="B666" s="26" t="s">
        <v>42</v>
      </c>
      <c r="C666" s="35" t="s">
        <v>310</v>
      </c>
      <c r="D666" s="35" t="s">
        <v>21</v>
      </c>
      <c r="E666" s="35" t="s">
        <v>100</v>
      </c>
      <c r="F666" s="35" t="s">
        <v>379</v>
      </c>
      <c r="G666" s="36" t="s">
        <v>40</v>
      </c>
      <c r="H666" s="144"/>
      <c r="I666" s="144"/>
      <c r="J666" s="144"/>
      <c r="K666" s="60">
        <f>65900+65900</f>
        <v>131800</v>
      </c>
      <c r="L666" s="144"/>
      <c r="M666" s="144"/>
      <c r="N666" s="144">
        <f t="shared" si="2366"/>
        <v>131800</v>
      </c>
      <c r="O666" s="144">
        <f t="shared" si="2367"/>
        <v>0</v>
      </c>
      <c r="P666" s="144">
        <f t="shared" si="2368"/>
        <v>0</v>
      </c>
      <c r="Q666" s="60"/>
      <c r="R666" s="144"/>
      <c r="S666" s="144"/>
      <c r="T666" s="144">
        <f t="shared" si="2329"/>
        <v>131800</v>
      </c>
      <c r="U666" s="144">
        <f t="shared" si="2330"/>
        <v>0</v>
      </c>
      <c r="V666" s="144">
        <f t="shared" si="2331"/>
        <v>0</v>
      </c>
      <c r="W666" s="60"/>
      <c r="X666" s="144"/>
      <c r="Y666" s="144"/>
      <c r="Z666" s="144">
        <f t="shared" si="2333"/>
        <v>131800</v>
      </c>
      <c r="AA666" s="144">
        <f t="shared" si="2334"/>
        <v>0</v>
      </c>
      <c r="AB666" s="144">
        <f t="shared" si="2335"/>
        <v>0</v>
      </c>
      <c r="AC666" s="60"/>
      <c r="AD666" s="144"/>
      <c r="AE666" s="144"/>
      <c r="AF666" s="144">
        <f t="shared" si="2337"/>
        <v>131800</v>
      </c>
      <c r="AG666" s="144">
        <f t="shared" si="2338"/>
        <v>0</v>
      </c>
      <c r="AH666" s="144">
        <f t="shared" si="2339"/>
        <v>0</v>
      </c>
      <c r="AI666" s="60"/>
      <c r="AJ666" s="144"/>
      <c r="AK666" s="144"/>
      <c r="AL666" s="144">
        <f t="shared" si="2341"/>
        <v>131800</v>
      </c>
      <c r="AM666" s="144">
        <f t="shared" si="2342"/>
        <v>0</v>
      </c>
      <c r="AN666" s="144">
        <f t="shared" si="2343"/>
        <v>0</v>
      </c>
      <c r="AO666" s="60"/>
      <c r="AP666" s="144"/>
      <c r="AQ666" s="144"/>
      <c r="AR666" s="144">
        <f t="shared" si="2345"/>
        <v>131800</v>
      </c>
      <c r="AS666" s="144">
        <f t="shared" si="2346"/>
        <v>0</v>
      </c>
      <c r="AT666" s="144">
        <f t="shared" si="2347"/>
        <v>0</v>
      </c>
      <c r="AU666" s="60"/>
      <c r="AV666" s="144"/>
      <c r="AW666" s="144"/>
      <c r="AX666" s="144">
        <f t="shared" si="2349"/>
        <v>131800</v>
      </c>
      <c r="AY666" s="144">
        <f t="shared" si="2350"/>
        <v>0</v>
      </c>
      <c r="AZ666" s="144">
        <f t="shared" si="2351"/>
        <v>0</v>
      </c>
    </row>
    <row r="667" spans="1:52" s="42" customFormat="1">
      <c r="A667" s="261"/>
      <c r="B667" s="93" t="s">
        <v>382</v>
      </c>
      <c r="C667" s="35" t="s">
        <v>310</v>
      </c>
      <c r="D667" s="35" t="s">
        <v>21</v>
      </c>
      <c r="E667" s="35" t="s">
        <v>100</v>
      </c>
      <c r="F667" s="35" t="s">
        <v>381</v>
      </c>
      <c r="G667" s="36"/>
      <c r="H667" s="144"/>
      <c r="I667" s="144"/>
      <c r="J667" s="144"/>
      <c r="K667" s="144">
        <f>K668</f>
        <v>93902.7</v>
      </c>
      <c r="L667" s="144">
        <f t="shared" ref="L667:M668" si="2389">L668</f>
        <v>0</v>
      </c>
      <c r="M667" s="144">
        <f t="shared" si="2389"/>
        <v>0</v>
      </c>
      <c r="N667" s="144">
        <f t="shared" si="2366"/>
        <v>93902.7</v>
      </c>
      <c r="O667" s="144">
        <f t="shared" si="2367"/>
        <v>0</v>
      </c>
      <c r="P667" s="144">
        <f t="shared" si="2368"/>
        <v>0</v>
      </c>
      <c r="Q667" s="144">
        <f>Q668</f>
        <v>0</v>
      </c>
      <c r="R667" s="144">
        <f t="shared" ref="R667:S668" si="2390">R668</f>
        <v>0</v>
      </c>
      <c r="S667" s="144">
        <f t="shared" si="2390"/>
        <v>0</v>
      </c>
      <c r="T667" s="144">
        <f t="shared" si="2329"/>
        <v>93902.7</v>
      </c>
      <c r="U667" s="144">
        <f t="shared" si="2330"/>
        <v>0</v>
      </c>
      <c r="V667" s="144">
        <f t="shared" si="2331"/>
        <v>0</v>
      </c>
      <c r="W667" s="144">
        <f>W668</f>
        <v>0</v>
      </c>
      <c r="X667" s="144">
        <f t="shared" ref="X667:Y668" si="2391">X668</f>
        <v>0</v>
      </c>
      <c r="Y667" s="144">
        <f t="shared" si="2391"/>
        <v>0</v>
      </c>
      <c r="Z667" s="144">
        <f t="shared" si="2333"/>
        <v>93902.7</v>
      </c>
      <c r="AA667" s="144">
        <f t="shared" si="2334"/>
        <v>0</v>
      </c>
      <c r="AB667" s="144">
        <f t="shared" si="2335"/>
        <v>0</v>
      </c>
      <c r="AC667" s="144">
        <f>AC668</f>
        <v>0</v>
      </c>
      <c r="AD667" s="144">
        <f t="shared" ref="AD667:AE668" si="2392">AD668</f>
        <v>0</v>
      </c>
      <c r="AE667" s="144">
        <f t="shared" si="2392"/>
        <v>0</v>
      </c>
      <c r="AF667" s="144">
        <f t="shared" si="2337"/>
        <v>93902.7</v>
      </c>
      <c r="AG667" s="144">
        <f t="shared" si="2338"/>
        <v>0</v>
      </c>
      <c r="AH667" s="144">
        <f t="shared" si="2339"/>
        <v>0</v>
      </c>
      <c r="AI667" s="144">
        <f>AI668</f>
        <v>0</v>
      </c>
      <c r="AJ667" s="144">
        <f t="shared" ref="AJ667:AK668" si="2393">AJ668</f>
        <v>0</v>
      </c>
      <c r="AK667" s="144">
        <f t="shared" si="2393"/>
        <v>0</v>
      </c>
      <c r="AL667" s="144">
        <f t="shared" si="2341"/>
        <v>93902.7</v>
      </c>
      <c r="AM667" s="144">
        <f t="shared" si="2342"/>
        <v>0</v>
      </c>
      <c r="AN667" s="144">
        <f t="shared" si="2343"/>
        <v>0</v>
      </c>
      <c r="AO667" s="144">
        <f>AO668</f>
        <v>0</v>
      </c>
      <c r="AP667" s="144">
        <f t="shared" ref="AP667:AQ668" si="2394">AP668</f>
        <v>0</v>
      </c>
      <c r="AQ667" s="144">
        <f t="shared" si="2394"/>
        <v>0</v>
      </c>
      <c r="AR667" s="144">
        <f t="shared" si="2345"/>
        <v>93902.7</v>
      </c>
      <c r="AS667" s="144">
        <f t="shared" si="2346"/>
        <v>0</v>
      </c>
      <c r="AT667" s="144">
        <f t="shared" si="2347"/>
        <v>0</v>
      </c>
      <c r="AU667" s="144">
        <f>AU668</f>
        <v>0</v>
      </c>
      <c r="AV667" s="144">
        <f t="shared" ref="AV667:AW668" si="2395">AV668</f>
        <v>0</v>
      </c>
      <c r="AW667" s="144">
        <f t="shared" si="2395"/>
        <v>0</v>
      </c>
      <c r="AX667" s="144">
        <f t="shared" si="2349"/>
        <v>93902.7</v>
      </c>
      <c r="AY667" s="144">
        <f t="shared" si="2350"/>
        <v>0</v>
      </c>
      <c r="AZ667" s="144">
        <f t="shared" si="2351"/>
        <v>0</v>
      </c>
    </row>
    <row r="668" spans="1:52" s="42" customFormat="1" ht="26.4">
      <c r="A668" s="261"/>
      <c r="B668" s="27" t="s">
        <v>41</v>
      </c>
      <c r="C668" s="35" t="s">
        <v>310</v>
      </c>
      <c r="D668" s="35" t="s">
        <v>21</v>
      </c>
      <c r="E668" s="35" t="s">
        <v>100</v>
      </c>
      <c r="F668" s="35" t="s">
        <v>381</v>
      </c>
      <c r="G668" s="36" t="s">
        <v>39</v>
      </c>
      <c r="H668" s="144"/>
      <c r="I668" s="144"/>
      <c r="J668" s="144"/>
      <c r="K668" s="144">
        <f>K669</f>
        <v>93902.7</v>
      </c>
      <c r="L668" s="144">
        <f t="shared" si="2389"/>
        <v>0</v>
      </c>
      <c r="M668" s="144">
        <f t="shared" si="2389"/>
        <v>0</v>
      </c>
      <c r="N668" s="144">
        <f t="shared" si="2366"/>
        <v>93902.7</v>
      </c>
      <c r="O668" s="144">
        <f t="shared" si="2367"/>
        <v>0</v>
      </c>
      <c r="P668" s="144">
        <f t="shared" si="2368"/>
        <v>0</v>
      </c>
      <c r="Q668" s="144">
        <f>Q669</f>
        <v>0</v>
      </c>
      <c r="R668" s="144">
        <f t="shared" si="2390"/>
        <v>0</v>
      </c>
      <c r="S668" s="144">
        <f t="shared" si="2390"/>
        <v>0</v>
      </c>
      <c r="T668" s="144">
        <f t="shared" si="2329"/>
        <v>93902.7</v>
      </c>
      <c r="U668" s="144">
        <f t="shared" si="2330"/>
        <v>0</v>
      </c>
      <c r="V668" s="144">
        <f t="shared" si="2331"/>
        <v>0</v>
      </c>
      <c r="W668" s="144">
        <f>W669</f>
        <v>0</v>
      </c>
      <c r="X668" s="144">
        <f t="shared" si="2391"/>
        <v>0</v>
      </c>
      <c r="Y668" s="144">
        <f t="shared" si="2391"/>
        <v>0</v>
      </c>
      <c r="Z668" s="144">
        <f t="shared" si="2333"/>
        <v>93902.7</v>
      </c>
      <c r="AA668" s="144">
        <f t="shared" si="2334"/>
        <v>0</v>
      </c>
      <c r="AB668" s="144">
        <f t="shared" si="2335"/>
        <v>0</v>
      </c>
      <c r="AC668" s="144">
        <f>AC669</f>
        <v>0</v>
      </c>
      <c r="AD668" s="144">
        <f t="shared" si="2392"/>
        <v>0</v>
      </c>
      <c r="AE668" s="144">
        <f t="shared" si="2392"/>
        <v>0</v>
      </c>
      <c r="AF668" s="144">
        <f t="shared" si="2337"/>
        <v>93902.7</v>
      </c>
      <c r="AG668" s="144">
        <f t="shared" si="2338"/>
        <v>0</v>
      </c>
      <c r="AH668" s="144">
        <f t="shared" si="2339"/>
        <v>0</v>
      </c>
      <c r="AI668" s="144">
        <f>AI669</f>
        <v>0</v>
      </c>
      <c r="AJ668" s="144">
        <f t="shared" si="2393"/>
        <v>0</v>
      </c>
      <c r="AK668" s="144">
        <f t="shared" si="2393"/>
        <v>0</v>
      </c>
      <c r="AL668" s="144">
        <f t="shared" si="2341"/>
        <v>93902.7</v>
      </c>
      <c r="AM668" s="144">
        <f t="shared" si="2342"/>
        <v>0</v>
      </c>
      <c r="AN668" s="144">
        <f t="shared" si="2343"/>
        <v>0</v>
      </c>
      <c r="AO668" s="144">
        <f>AO669</f>
        <v>0</v>
      </c>
      <c r="AP668" s="144">
        <f t="shared" si="2394"/>
        <v>0</v>
      </c>
      <c r="AQ668" s="144">
        <f t="shared" si="2394"/>
        <v>0</v>
      </c>
      <c r="AR668" s="144">
        <f t="shared" si="2345"/>
        <v>93902.7</v>
      </c>
      <c r="AS668" s="144">
        <f t="shared" si="2346"/>
        <v>0</v>
      </c>
      <c r="AT668" s="144">
        <f t="shared" si="2347"/>
        <v>0</v>
      </c>
      <c r="AU668" s="144">
        <f>AU669</f>
        <v>0</v>
      </c>
      <c r="AV668" s="144">
        <f t="shared" si="2395"/>
        <v>0</v>
      </c>
      <c r="AW668" s="144">
        <f t="shared" si="2395"/>
        <v>0</v>
      </c>
      <c r="AX668" s="144">
        <f t="shared" si="2349"/>
        <v>93902.7</v>
      </c>
      <c r="AY668" s="144">
        <f t="shared" si="2350"/>
        <v>0</v>
      </c>
      <c r="AZ668" s="144">
        <f t="shared" si="2351"/>
        <v>0</v>
      </c>
    </row>
    <row r="669" spans="1:52" s="42" customFormat="1">
      <c r="A669" s="261"/>
      <c r="B669" s="26" t="s">
        <v>42</v>
      </c>
      <c r="C669" s="35" t="s">
        <v>310</v>
      </c>
      <c r="D669" s="35" t="s">
        <v>21</v>
      </c>
      <c r="E669" s="35" t="s">
        <v>100</v>
      </c>
      <c r="F669" s="35" t="s">
        <v>381</v>
      </c>
      <c r="G669" s="36" t="s">
        <v>40</v>
      </c>
      <c r="H669" s="144"/>
      <c r="I669" s="144"/>
      <c r="J669" s="144"/>
      <c r="K669" s="60">
        <f>46951.35+46951.35</f>
        <v>93902.7</v>
      </c>
      <c r="L669" s="144"/>
      <c r="M669" s="144"/>
      <c r="N669" s="144">
        <f t="shared" si="2366"/>
        <v>93902.7</v>
      </c>
      <c r="O669" s="144">
        <f t="shared" si="2367"/>
        <v>0</v>
      </c>
      <c r="P669" s="144">
        <f t="shared" si="2368"/>
        <v>0</v>
      </c>
      <c r="Q669" s="60"/>
      <c r="R669" s="144"/>
      <c r="S669" s="144"/>
      <c r="T669" s="144">
        <f t="shared" si="2329"/>
        <v>93902.7</v>
      </c>
      <c r="U669" s="144">
        <f t="shared" si="2330"/>
        <v>0</v>
      </c>
      <c r="V669" s="144">
        <f t="shared" si="2331"/>
        <v>0</v>
      </c>
      <c r="W669" s="60"/>
      <c r="X669" s="144"/>
      <c r="Y669" s="144"/>
      <c r="Z669" s="144">
        <f t="shared" si="2333"/>
        <v>93902.7</v>
      </c>
      <c r="AA669" s="144">
        <f t="shared" si="2334"/>
        <v>0</v>
      </c>
      <c r="AB669" s="144">
        <f t="shared" si="2335"/>
        <v>0</v>
      </c>
      <c r="AC669" s="60"/>
      <c r="AD669" s="144"/>
      <c r="AE669" s="144"/>
      <c r="AF669" s="144">
        <f t="shared" si="2337"/>
        <v>93902.7</v>
      </c>
      <c r="AG669" s="144">
        <f t="shared" si="2338"/>
        <v>0</v>
      </c>
      <c r="AH669" s="144">
        <f t="shared" si="2339"/>
        <v>0</v>
      </c>
      <c r="AI669" s="60"/>
      <c r="AJ669" s="144"/>
      <c r="AK669" s="144"/>
      <c r="AL669" s="144">
        <f t="shared" si="2341"/>
        <v>93902.7</v>
      </c>
      <c r="AM669" s="144">
        <f t="shared" si="2342"/>
        <v>0</v>
      </c>
      <c r="AN669" s="144">
        <f t="shared" si="2343"/>
        <v>0</v>
      </c>
      <c r="AO669" s="60"/>
      <c r="AP669" s="144"/>
      <c r="AQ669" s="144"/>
      <c r="AR669" s="144">
        <f t="shared" si="2345"/>
        <v>93902.7</v>
      </c>
      <c r="AS669" s="144">
        <f t="shared" si="2346"/>
        <v>0</v>
      </c>
      <c r="AT669" s="144">
        <f t="shared" si="2347"/>
        <v>0</v>
      </c>
      <c r="AU669" s="60"/>
      <c r="AV669" s="144"/>
      <c r="AW669" s="144"/>
      <c r="AX669" s="144">
        <f t="shared" si="2349"/>
        <v>93902.7</v>
      </c>
      <c r="AY669" s="144">
        <f t="shared" si="2350"/>
        <v>0</v>
      </c>
      <c r="AZ669" s="144">
        <f t="shared" si="2351"/>
        <v>0</v>
      </c>
    </row>
    <row r="670" spans="1:52" s="42" customFormat="1">
      <c r="A670" s="261"/>
      <c r="B670" s="93" t="s">
        <v>384</v>
      </c>
      <c r="C670" s="35" t="s">
        <v>310</v>
      </c>
      <c r="D670" s="35" t="s">
        <v>21</v>
      </c>
      <c r="E670" s="35" t="s">
        <v>100</v>
      </c>
      <c r="F670" s="35" t="s">
        <v>383</v>
      </c>
      <c r="G670" s="36"/>
      <c r="H670" s="144"/>
      <c r="I670" s="144"/>
      <c r="J670" s="144"/>
      <c r="K670" s="144">
        <f>K671+K673</f>
        <v>918879.50999999989</v>
      </c>
      <c r="L670" s="144">
        <f t="shared" ref="L670:M670" si="2396">L671+L673</f>
        <v>0</v>
      </c>
      <c r="M670" s="144">
        <f t="shared" si="2396"/>
        <v>0</v>
      </c>
      <c r="N670" s="144">
        <f t="shared" si="2366"/>
        <v>918879.50999999989</v>
      </c>
      <c r="O670" s="144">
        <f t="shared" si="2367"/>
        <v>0</v>
      </c>
      <c r="P670" s="144">
        <f t="shared" si="2368"/>
        <v>0</v>
      </c>
      <c r="Q670" s="144">
        <f>Q671+Q673</f>
        <v>0</v>
      </c>
      <c r="R670" s="144">
        <f t="shared" ref="R670:S670" si="2397">R671+R673</f>
        <v>0</v>
      </c>
      <c r="S670" s="144">
        <f t="shared" si="2397"/>
        <v>0</v>
      </c>
      <c r="T670" s="144">
        <f t="shared" si="2329"/>
        <v>918879.50999999989</v>
      </c>
      <c r="U670" s="144">
        <f t="shared" si="2330"/>
        <v>0</v>
      </c>
      <c r="V670" s="144">
        <f t="shared" si="2331"/>
        <v>0</v>
      </c>
      <c r="W670" s="144">
        <f>W671+W673</f>
        <v>0</v>
      </c>
      <c r="X670" s="144">
        <f t="shared" ref="X670:Y670" si="2398">X671+X673</f>
        <v>0</v>
      </c>
      <c r="Y670" s="144">
        <f t="shared" si="2398"/>
        <v>0</v>
      </c>
      <c r="Z670" s="144">
        <f t="shared" si="2333"/>
        <v>918879.50999999989</v>
      </c>
      <c r="AA670" s="144">
        <f t="shared" si="2334"/>
        <v>0</v>
      </c>
      <c r="AB670" s="144">
        <f t="shared" si="2335"/>
        <v>0</v>
      </c>
      <c r="AC670" s="144">
        <f>AC671+AC673</f>
        <v>0</v>
      </c>
      <c r="AD670" s="144">
        <f t="shared" ref="AD670:AE670" si="2399">AD671+AD673</f>
        <v>0</v>
      </c>
      <c r="AE670" s="144">
        <f t="shared" si="2399"/>
        <v>0</v>
      </c>
      <c r="AF670" s="144">
        <f t="shared" si="2337"/>
        <v>918879.50999999989</v>
      </c>
      <c r="AG670" s="144">
        <f t="shared" si="2338"/>
        <v>0</v>
      </c>
      <c r="AH670" s="144">
        <f t="shared" si="2339"/>
        <v>0</v>
      </c>
      <c r="AI670" s="144">
        <f>AI671+AI673</f>
        <v>0</v>
      </c>
      <c r="AJ670" s="144">
        <f t="shared" ref="AJ670:AK670" si="2400">AJ671+AJ673</f>
        <v>0</v>
      </c>
      <c r="AK670" s="144">
        <f t="shared" si="2400"/>
        <v>0</v>
      </c>
      <c r="AL670" s="144">
        <f t="shared" si="2341"/>
        <v>918879.50999999989</v>
      </c>
      <c r="AM670" s="144">
        <f t="shared" si="2342"/>
        <v>0</v>
      </c>
      <c r="AN670" s="144">
        <f t="shared" si="2343"/>
        <v>0</v>
      </c>
      <c r="AO670" s="144">
        <f>AO671+AO673</f>
        <v>0</v>
      </c>
      <c r="AP670" s="144">
        <f t="shared" ref="AP670:AQ670" si="2401">AP671+AP673</f>
        <v>0</v>
      </c>
      <c r="AQ670" s="144">
        <f t="shared" si="2401"/>
        <v>0</v>
      </c>
      <c r="AR670" s="144">
        <f t="shared" si="2345"/>
        <v>918879.50999999989</v>
      </c>
      <c r="AS670" s="144">
        <f t="shared" si="2346"/>
        <v>0</v>
      </c>
      <c r="AT670" s="144">
        <f t="shared" si="2347"/>
        <v>0</v>
      </c>
      <c r="AU670" s="144">
        <f>AU671+AU673</f>
        <v>0</v>
      </c>
      <c r="AV670" s="144">
        <f t="shared" ref="AV670:AW670" si="2402">AV671+AV673</f>
        <v>0</v>
      </c>
      <c r="AW670" s="144">
        <f t="shared" si="2402"/>
        <v>0</v>
      </c>
      <c r="AX670" s="144">
        <f t="shared" si="2349"/>
        <v>918879.50999999989</v>
      </c>
      <c r="AY670" s="144">
        <f t="shared" si="2350"/>
        <v>0</v>
      </c>
      <c r="AZ670" s="144">
        <f t="shared" si="2351"/>
        <v>0</v>
      </c>
    </row>
    <row r="671" spans="1:52" s="42" customFormat="1" ht="26.4">
      <c r="A671" s="261"/>
      <c r="B671" s="123" t="s">
        <v>186</v>
      </c>
      <c r="C671" s="35" t="s">
        <v>310</v>
      </c>
      <c r="D671" s="35" t="s">
        <v>21</v>
      </c>
      <c r="E671" s="35" t="s">
        <v>100</v>
      </c>
      <c r="F671" s="35" t="s">
        <v>383</v>
      </c>
      <c r="G671" s="36" t="s">
        <v>32</v>
      </c>
      <c r="H671" s="144"/>
      <c r="I671" s="144"/>
      <c r="J671" s="144"/>
      <c r="K671" s="144">
        <f>K672</f>
        <v>808058.42999999993</v>
      </c>
      <c r="L671" s="144">
        <f t="shared" ref="L671:M671" si="2403">L672</f>
        <v>0</v>
      </c>
      <c r="M671" s="144">
        <f t="shared" si="2403"/>
        <v>0</v>
      </c>
      <c r="N671" s="144">
        <f t="shared" si="2366"/>
        <v>808058.42999999993</v>
      </c>
      <c r="O671" s="144">
        <f t="shared" si="2367"/>
        <v>0</v>
      </c>
      <c r="P671" s="144">
        <f t="shared" si="2368"/>
        <v>0</v>
      </c>
      <c r="Q671" s="144">
        <f>Q672</f>
        <v>0</v>
      </c>
      <c r="R671" s="144">
        <f t="shared" ref="R671:S671" si="2404">R672</f>
        <v>0</v>
      </c>
      <c r="S671" s="144">
        <f t="shared" si="2404"/>
        <v>0</v>
      </c>
      <c r="T671" s="144">
        <f t="shared" si="2329"/>
        <v>808058.42999999993</v>
      </c>
      <c r="U671" s="144">
        <f t="shared" si="2330"/>
        <v>0</v>
      </c>
      <c r="V671" s="144">
        <f t="shared" si="2331"/>
        <v>0</v>
      </c>
      <c r="W671" s="144">
        <f>W672</f>
        <v>0</v>
      </c>
      <c r="X671" s="144">
        <f t="shared" ref="X671:Y671" si="2405">X672</f>
        <v>0</v>
      </c>
      <c r="Y671" s="144">
        <f t="shared" si="2405"/>
        <v>0</v>
      </c>
      <c r="Z671" s="144">
        <f t="shared" si="2333"/>
        <v>808058.42999999993</v>
      </c>
      <c r="AA671" s="144">
        <f t="shared" si="2334"/>
        <v>0</v>
      </c>
      <c r="AB671" s="144">
        <f t="shared" si="2335"/>
        <v>0</v>
      </c>
      <c r="AC671" s="144">
        <f>AC672</f>
        <v>0</v>
      </c>
      <c r="AD671" s="144">
        <f t="shared" ref="AD671:AE671" si="2406">AD672</f>
        <v>0</v>
      </c>
      <c r="AE671" s="144">
        <f t="shared" si="2406"/>
        <v>0</v>
      </c>
      <c r="AF671" s="144">
        <f t="shared" si="2337"/>
        <v>808058.42999999993</v>
      </c>
      <c r="AG671" s="144">
        <f t="shared" si="2338"/>
        <v>0</v>
      </c>
      <c r="AH671" s="144">
        <f t="shared" si="2339"/>
        <v>0</v>
      </c>
      <c r="AI671" s="144">
        <f>AI672</f>
        <v>0</v>
      </c>
      <c r="AJ671" s="144">
        <f t="shared" ref="AJ671:AK671" si="2407">AJ672</f>
        <v>0</v>
      </c>
      <c r="AK671" s="144">
        <f t="shared" si="2407"/>
        <v>0</v>
      </c>
      <c r="AL671" s="144">
        <f t="shared" si="2341"/>
        <v>808058.42999999993</v>
      </c>
      <c r="AM671" s="144">
        <f t="shared" si="2342"/>
        <v>0</v>
      </c>
      <c r="AN671" s="144">
        <f t="shared" si="2343"/>
        <v>0</v>
      </c>
      <c r="AO671" s="144">
        <f>AO672</f>
        <v>0</v>
      </c>
      <c r="AP671" s="144">
        <f t="shared" ref="AP671:AQ671" si="2408">AP672</f>
        <v>0</v>
      </c>
      <c r="AQ671" s="144">
        <f t="shared" si="2408"/>
        <v>0</v>
      </c>
      <c r="AR671" s="144">
        <f t="shared" si="2345"/>
        <v>808058.42999999993</v>
      </c>
      <c r="AS671" s="144">
        <f t="shared" si="2346"/>
        <v>0</v>
      </c>
      <c r="AT671" s="144">
        <f t="shared" si="2347"/>
        <v>0</v>
      </c>
      <c r="AU671" s="144">
        <f>AU672</f>
        <v>0</v>
      </c>
      <c r="AV671" s="144">
        <f t="shared" ref="AV671:AW671" si="2409">AV672</f>
        <v>0</v>
      </c>
      <c r="AW671" s="144">
        <f t="shared" si="2409"/>
        <v>0</v>
      </c>
      <c r="AX671" s="144">
        <f t="shared" si="2349"/>
        <v>808058.42999999993</v>
      </c>
      <c r="AY671" s="144">
        <f t="shared" si="2350"/>
        <v>0</v>
      </c>
      <c r="AZ671" s="144">
        <f t="shared" si="2351"/>
        <v>0</v>
      </c>
    </row>
    <row r="672" spans="1:52" s="42" customFormat="1" ht="26.4">
      <c r="A672" s="261"/>
      <c r="B672" s="71" t="s">
        <v>34</v>
      </c>
      <c r="C672" s="35" t="s">
        <v>310</v>
      </c>
      <c r="D672" s="35" t="s">
        <v>21</v>
      </c>
      <c r="E672" s="35" t="s">
        <v>100</v>
      </c>
      <c r="F672" s="35" t="s">
        <v>383</v>
      </c>
      <c r="G672" s="36" t="s">
        <v>33</v>
      </c>
      <c r="H672" s="144"/>
      <c r="I672" s="144"/>
      <c r="J672" s="144"/>
      <c r="K672" s="144">
        <v>808058.42999999993</v>
      </c>
      <c r="L672" s="144"/>
      <c r="M672" s="144"/>
      <c r="N672" s="144">
        <f t="shared" si="2366"/>
        <v>808058.42999999993</v>
      </c>
      <c r="O672" s="144">
        <f t="shared" si="2367"/>
        <v>0</v>
      </c>
      <c r="P672" s="144">
        <f t="shared" si="2368"/>
        <v>0</v>
      </c>
      <c r="Q672" s="144"/>
      <c r="R672" s="144"/>
      <c r="S672" s="144"/>
      <c r="T672" s="144">
        <f t="shared" si="2329"/>
        <v>808058.42999999993</v>
      </c>
      <c r="U672" s="144">
        <f t="shared" si="2330"/>
        <v>0</v>
      </c>
      <c r="V672" s="144">
        <f t="shared" si="2331"/>
        <v>0</v>
      </c>
      <c r="W672" s="144"/>
      <c r="X672" s="144"/>
      <c r="Y672" s="144"/>
      <c r="Z672" s="144">
        <f t="shared" si="2333"/>
        <v>808058.42999999993</v>
      </c>
      <c r="AA672" s="144">
        <f t="shared" si="2334"/>
        <v>0</v>
      </c>
      <c r="AB672" s="144">
        <f t="shared" si="2335"/>
        <v>0</v>
      </c>
      <c r="AC672" s="144"/>
      <c r="AD672" s="144"/>
      <c r="AE672" s="144"/>
      <c r="AF672" s="144">
        <f t="shared" si="2337"/>
        <v>808058.42999999993</v>
      </c>
      <c r="AG672" s="144">
        <f t="shared" si="2338"/>
        <v>0</v>
      </c>
      <c r="AH672" s="144">
        <f t="shared" si="2339"/>
        <v>0</v>
      </c>
      <c r="AI672" s="144"/>
      <c r="AJ672" s="144"/>
      <c r="AK672" s="144"/>
      <c r="AL672" s="144">
        <f t="shared" si="2341"/>
        <v>808058.42999999993</v>
      </c>
      <c r="AM672" s="144">
        <f t="shared" si="2342"/>
        <v>0</v>
      </c>
      <c r="AN672" s="144">
        <f t="shared" si="2343"/>
        <v>0</v>
      </c>
      <c r="AO672" s="144"/>
      <c r="AP672" s="144"/>
      <c r="AQ672" s="144"/>
      <c r="AR672" s="144">
        <f t="shared" si="2345"/>
        <v>808058.42999999993</v>
      </c>
      <c r="AS672" s="144">
        <f t="shared" si="2346"/>
        <v>0</v>
      </c>
      <c r="AT672" s="144">
        <f t="shared" si="2347"/>
        <v>0</v>
      </c>
      <c r="AU672" s="144"/>
      <c r="AV672" s="144"/>
      <c r="AW672" s="144"/>
      <c r="AX672" s="144">
        <f t="shared" si="2349"/>
        <v>808058.42999999993</v>
      </c>
      <c r="AY672" s="144">
        <f t="shared" si="2350"/>
        <v>0</v>
      </c>
      <c r="AZ672" s="144">
        <f t="shared" si="2351"/>
        <v>0</v>
      </c>
    </row>
    <row r="673" spans="1:52" s="42" customFormat="1" ht="26.4">
      <c r="A673" s="261"/>
      <c r="B673" s="27" t="s">
        <v>41</v>
      </c>
      <c r="C673" s="35" t="s">
        <v>310</v>
      </c>
      <c r="D673" s="35" t="s">
        <v>21</v>
      </c>
      <c r="E673" s="35" t="s">
        <v>100</v>
      </c>
      <c r="F673" s="35" t="s">
        <v>383</v>
      </c>
      <c r="G673" s="37" t="s">
        <v>39</v>
      </c>
      <c r="H673" s="144"/>
      <c r="I673" s="144"/>
      <c r="J673" s="144"/>
      <c r="K673" s="144">
        <f>K674</f>
        <v>110821.08</v>
      </c>
      <c r="L673" s="144">
        <f t="shared" ref="L673:M673" si="2410">L674</f>
        <v>0</v>
      </c>
      <c r="M673" s="144">
        <f t="shared" si="2410"/>
        <v>0</v>
      </c>
      <c r="N673" s="144">
        <f t="shared" si="2366"/>
        <v>110821.08</v>
      </c>
      <c r="O673" s="144">
        <f t="shared" si="2367"/>
        <v>0</v>
      </c>
      <c r="P673" s="144">
        <f t="shared" si="2368"/>
        <v>0</v>
      </c>
      <c r="Q673" s="144">
        <f>Q674</f>
        <v>0</v>
      </c>
      <c r="R673" s="144">
        <f t="shared" ref="R673:S673" si="2411">R674</f>
        <v>0</v>
      </c>
      <c r="S673" s="144">
        <f t="shared" si="2411"/>
        <v>0</v>
      </c>
      <c r="T673" s="144">
        <f t="shared" si="2329"/>
        <v>110821.08</v>
      </c>
      <c r="U673" s="144">
        <f t="shared" si="2330"/>
        <v>0</v>
      </c>
      <c r="V673" s="144">
        <f t="shared" si="2331"/>
        <v>0</v>
      </c>
      <c r="W673" s="144">
        <f>W674</f>
        <v>0</v>
      </c>
      <c r="X673" s="144">
        <f t="shared" ref="X673:Y673" si="2412">X674</f>
        <v>0</v>
      </c>
      <c r="Y673" s="144">
        <f t="shared" si="2412"/>
        <v>0</v>
      </c>
      <c r="Z673" s="144">
        <f t="shared" si="2333"/>
        <v>110821.08</v>
      </c>
      <c r="AA673" s="144">
        <f t="shared" si="2334"/>
        <v>0</v>
      </c>
      <c r="AB673" s="144">
        <f t="shared" si="2335"/>
        <v>0</v>
      </c>
      <c r="AC673" s="144">
        <f>AC674</f>
        <v>0</v>
      </c>
      <c r="AD673" s="144">
        <f t="shared" ref="AD673:AE673" si="2413">AD674</f>
        <v>0</v>
      </c>
      <c r="AE673" s="144">
        <f t="shared" si="2413"/>
        <v>0</v>
      </c>
      <c r="AF673" s="144">
        <f t="shared" si="2337"/>
        <v>110821.08</v>
      </c>
      <c r="AG673" s="144">
        <f t="shared" si="2338"/>
        <v>0</v>
      </c>
      <c r="AH673" s="144">
        <f t="shared" si="2339"/>
        <v>0</v>
      </c>
      <c r="AI673" s="144">
        <f>AI674</f>
        <v>0</v>
      </c>
      <c r="AJ673" s="144">
        <f t="shared" ref="AJ673:AK673" si="2414">AJ674</f>
        <v>0</v>
      </c>
      <c r="AK673" s="144">
        <f t="shared" si="2414"/>
        <v>0</v>
      </c>
      <c r="AL673" s="144">
        <f t="shared" si="2341"/>
        <v>110821.08</v>
      </c>
      <c r="AM673" s="144">
        <f t="shared" si="2342"/>
        <v>0</v>
      </c>
      <c r="AN673" s="144">
        <f t="shared" si="2343"/>
        <v>0</v>
      </c>
      <c r="AO673" s="144">
        <f>AO674</f>
        <v>0</v>
      </c>
      <c r="AP673" s="144">
        <f t="shared" ref="AP673:AQ673" si="2415">AP674</f>
        <v>0</v>
      </c>
      <c r="AQ673" s="144">
        <f t="shared" si="2415"/>
        <v>0</v>
      </c>
      <c r="AR673" s="144">
        <f t="shared" si="2345"/>
        <v>110821.08</v>
      </c>
      <c r="AS673" s="144">
        <f t="shared" si="2346"/>
        <v>0</v>
      </c>
      <c r="AT673" s="144">
        <f t="shared" si="2347"/>
        <v>0</v>
      </c>
      <c r="AU673" s="144">
        <f>AU674</f>
        <v>0</v>
      </c>
      <c r="AV673" s="144">
        <f t="shared" ref="AV673:AW673" si="2416">AV674</f>
        <v>0</v>
      </c>
      <c r="AW673" s="144">
        <f t="shared" si="2416"/>
        <v>0</v>
      </c>
      <c r="AX673" s="144">
        <f t="shared" si="2349"/>
        <v>110821.08</v>
      </c>
      <c r="AY673" s="144">
        <f t="shared" si="2350"/>
        <v>0</v>
      </c>
      <c r="AZ673" s="144">
        <f t="shared" si="2351"/>
        <v>0</v>
      </c>
    </row>
    <row r="674" spans="1:52" s="42" customFormat="1">
      <c r="A674" s="261"/>
      <c r="B674" s="26" t="s">
        <v>42</v>
      </c>
      <c r="C674" s="35" t="s">
        <v>310</v>
      </c>
      <c r="D674" s="35" t="s">
        <v>21</v>
      </c>
      <c r="E674" s="35" t="s">
        <v>100</v>
      </c>
      <c r="F674" s="35" t="s">
        <v>383</v>
      </c>
      <c r="G674" s="37" t="s">
        <v>40</v>
      </c>
      <c r="H674" s="144"/>
      <c r="I674" s="144"/>
      <c r="J674" s="144"/>
      <c r="K674" s="144">
        <v>110821.08</v>
      </c>
      <c r="L674" s="144"/>
      <c r="M674" s="144"/>
      <c r="N674" s="144">
        <f t="shared" si="2366"/>
        <v>110821.08</v>
      </c>
      <c r="O674" s="144">
        <f t="shared" si="2367"/>
        <v>0</v>
      </c>
      <c r="P674" s="144">
        <f t="shared" si="2368"/>
        <v>0</v>
      </c>
      <c r="Q674" s="144"/>
      <c r="R674" s="144"/>
      <c r="S674" s="144"/>
      <c r="T674" s="144">
        <f t="shared" si="2329"/>
        <v>110821.08</v>
      </c>
      <c r="U674" s="144">
        <f t="shared" si="2330"/>
        <v>0</v>
      </c>
      <c r="V674" s="144">
        <f t="shared" si="2331"/>
        <v>0</v>
      </c>
      <c r="W674" s="144"/>
      <c r="X674" s="144"/>
      <c r="Y674" s="144"/>
      <c r="Z674" s="144">
        <f t="shared" si="2333"/>
        <v>110821.08</v>
      </c>
      <c r="AA674" s="144">
        <f t="shared" si="2334"/>
        <v>0</v>
      </c>
      <c r="AB674" s="144">
        <f t="shared" si="2335"/>
        <v>0</v>
      </c>
      <c r="AC674" s="144"/>
      <c r="AD674" s="144"/>
      <c r="AE674" s="144"/>
      <c r="AF674" s="144">
        <f t="shared" si="2337"/>
        <v>110821.08</v>
      </c>
      <c r="AG674" s="144">
        <f t="shared" si="2338"/>
        <v>0</v>
      </c>
      <c r="AH674" s="144">
        <f t="shared" si="2339"/>
        <v>0</v>
      </c>
      <c r="AI674" s="144"/>
      <c r="AJ674" s="144"/>
      <c r="AK674" s="144"/>
      <c r="AL674" s="144">
        <f t="shared" si="2341"/>
        <v>110821.08</v>
      </c>
      <c r="AM674" s="144">
        <f t="shared" si="2342"/>
        <v>0</v>
      </c>
      <c r="AN674" s="144">
        <f t="shared" si="2343"/>
        <v>0</v>
      </c>
      <c r="AO674" s="144"/>
      <c r="AP674" s="144"/>
      <c r="AQ674" s="144"/>
      <c r="AR674" s="144">
        <f t="shared" si="2345"/>
        <v>110821.08</v>
      </c>
      <c r="AS674" s="144">
        <f t="shared" si="2346"/>
        <v>0</v>
      </c>
      <c r="AT674" s="144">
        <f t="shared" si="2347"/>
        <v>0</v>
      </c>
      <c r="AU674" s="144"/>
      <c r="AV674" s="144"/>
      <c r="AW674" s="144"/>
      <c r="AX674" s="144">
        <f t="shared" si="2349"/>
        <v>110821.08</v>
      </c>
      <c r="AY674" s="144">
        <f t="shared" si="2350"/>
        <v>0</v>
      </c>
      <c r="AZ674" s="144">
        <f t="shared" si="2351"/>
        <v>0</v>
      </c>
    </row>
    <row r="675" spans="1:52" s="42" customFormat="1" ht="26.4">
      <c r="A675" s="261"/>
      <c r="B675" s="199" t="s">
        <v>386</v>
      </c>
      <c r="C675" s="73" t="s">
        <v>310</v>
      </c>
      <c r="D675" s="73" t="s">
        <v>21</v>
      </c>
      <c r="E675" s="73" t="s">
        <v>100</v>
      </c>
      <c r="F675" s="73" t="s">
        <v>385</v>
      </c>
      <c r="G675" s="37"/>
      <c r="H675" s="144"/>
      <c r="I675" s="144"/>
      <c r="J675" s="144"/>
      <c r="K675" s="144">
        <f>K676+K679+K682+K685+K688</f>
        <v>6339943</v>
      </c>
      <c r="L675" s="144">
        <f t="shared" ref="L675:M675" si="2417">L676+L679+L682+L685+L688</f>
        <v>0</v>
      </c>
      <c r="M675" s="144">
        <f t="shared" si="2417"/>
        <v>0</v>
      </c>
      <c r="N675" s="144">
        <f t="shared" ref="N675:N692" si="2418">H675+K675</f>
        <v>6339943</v>
      </c>
      <c r="O675" s="144">
        <f t="shared" ref="O675:O692" si="2419">I675+L675</f>
        <v>0</v>
      </c>
      <c r="P675" s="144">
        <f t="shared" ref="P675:P692" si="2420">J675+M675</f>
        <v>0</v>
      </c>
      <c r="Q675" s="144">
        <f>Q676+Q679+Q682+Q685+Q688</f>
        <v>0</v>
      </c>
      <c r="R675" s="144">
        <f t="shared" ref="R675:S675" si="2421">R676+R679+R682+R685+R688</f>
        <v>0</v>
      </c>
      <c r="S675" s="144">
        <f t="shared" si="2421"/>
        <v>0</v>
      </c>
      <c r="T675" s="144">
        <f t="shared" si="2329"/>
        <v>6339943</v>
      </c>
      <c r="U675" s="144">
        <f t="shared" si="2330"/>
        <v>0</v>
      </c>
      <c r="V675" s="144">
        <f t="shared" si="2331"/>
        <v>0</v>
      </c>
      <c r="W675" s="144">
        <f>W676+W679+W682+W685+W688</f>
        <v>0</v>
      </c>
      <c r="X675" s="144">
        <f t="shared" ref="X675:Y675" si="2422">X676+X679+X682+X685+X688</f>
        <v>0</v>
      </c>
      <c r="Y675" s="144">
        <f t="shared" si="2422"/>
        <v>0</v>
      </c>
      <c r="Z675" s="144">
        <f t="shared" si="2333"/>
        <v>6339943</v>
      </c>
      <c r="AA675" s="144">
        <f t="shared" si="2334"/>
        <v>0</v>
      </c>
      <c r="AB675" s="144">
        <f t="shared" si="2335"/>
        <v>0</v>
      </c>
      <c r="AC675" s="144">
        <f>AC676+AC679+AC682+AC685+AC688</f>
        <v>0</v>
      </c>
      <c r="AD675" s="144">
        <f t="shared" ref="AD675:AE675" si="2423">AD676+AD679+AD682+AD685+AD688</f>
        <v>0</v>
      </c>
      <c r="AE675" s="144">
        <f t="shared" si="2423"/>
        <v>0</v>
      </c>
      <c r="AF675" s="144">
        <f t="shared" si="2337"/>
        <v>6339943</v>
      </c>
      <c r="AG675" s="144">
        <f t="shared" si="2338"/>
        <v>0</v>
      </c>
      <c r="AH675" s="144">
        <f t="shared" si="2339"/>
        <v>0</v>
      </c>
      <c r="AI675" s="144">
        <f>AI676+AI679+AI682+AI685+AI688</f>
        <v>0</v>
      </c>
      <c r="AJ675" s="144">
        <f t="shared" ref="AJ675:AK675" si="2424">AJ676+AJ679+AJ682+AJ685+AJ688</f>
        <v>0</v>
      </c>
      <c r="AK675" s="144">
        <f t="shared" si="2424"/>
        <v>0</v>
      </c>
      <c r="AL675" s="144">
        <f t="shared" si="2341"/>
        <v>6339943</v>
      </c>
      <c r="AM675" s="144">
        <f t="shared" si="2342"/>
        <v>0</v>
      </c>
      <c r="AN675" s="144">
        <f t="shared" si="2343"/>
        <v>0</v>
      </c>
      <c r="AO675" s="144">
        <f>AO676+AO679+AO682+AO685+AO688</f>
        <v>0</v>
      </c>
      <c r="AP675" s="144">
        <f t="shared" ref="AP675:AQ675" si="2425">AP676+AP679+AP682+AP685+AP688</f>
        <v>0</v>
      </c>
      <c r="AQ675" s="144">
        <f t="shared" si="2425"/>
        <v>0</v>
      </c>
      <c r="AR675" s="144">
        <f t="shared" si="2345"/>
        <v>6339943</v>
      </c>
      <c r="AS675" s="144">
        <f t="shared" si="2346"/>
        <v>0</v>
      </c>
      <c r="AT675" s="144">
        <f t="shared" si="2347"/>
        <v>0</v>
      </c>
      <c r="AU675" s="144">
        <f>AU676+AU679+AU682+AU685+AU688</f>
        <v>0</v>
      </c>
      <c r="AV675" s="144">
        <f t="shared" ref="AV675:AW675" si="2426">AV676+AV679+AV682+AV685+AV688</f>
        <v>0</v>
      </c>
      <c r="AW675" s="144">
        <f t="shared" si="2426"/>
        <v>0</v>
      </c>
      <c r="AX675" s="144">
        <f t="shared" si="2349"/>
        <v>6339943</v>
      </c>
      <c r="AY675" s="144">
        <f t="shared" si="2350"/>
        <v>0</v>
      </c>
      <c r="AZ675" s="144">
        <f t="shared" si="2351"/>
        <v>0</v>
      </c>
    </row>
    <row r="676" spans="1:52" s="42" customFormat="1">
      <c r="A676" s="261"/>
      <c r="B676" s="198" t="s">
        <v>376</v>
      </c>
      <c r="C676" s="73" t="s">
        <v>310</v>
      </c>
      <c r="D676" s="73" t="s">
        <v>21</v>
      </c>
      <c r="E676" s="73" t="s">
        <v>100</v>
      </c>
      <c r="F676" s="73" t="s">
        <v>387</v>
      </c>
      <c r="G676" s="101"/>
      <c r="H676" s="144"/>
      <c r="I676" s="144"/>
      <c r="J676" s="144"/>
      <c r="K676" s="144">
        <f>K677</f>
        <v>2550018.14</v>
      </c>
      <c r="L676" s="144">
        <f t="shared" ref="L676:M676" si="2427">L677</f>
        <v>0</v>
      </c>
      <c r="M676" s="144">
        <f t="shared" si="2427"/>
        <v>0</v>
      </c>
      <c r="N676" s="144">
        <f t="shared" si="2418"/>
        <v>2550018.14</v>
      </c>
      <c r="O676" s="144">
        <f t="shared" si="2419"/>
        <v>0</v>
      </c>
      <c r="P676" s="144">
        <f t="shared" si="2420"/>
        <v>0</v>
      </c>
      <c r="Q676" s="144">
        <f>Q677</f>
        <v>0</v>
      </c>
      <c r="R676" s="144">
        <f t="shared" ref="R676:S676" si="2428">R677</f>
        <v>0</v>
      </c>
      <c r="S676" s="144">
        <f t="shared" si="2428"/>
        <v>0</v>
      </c>
      <c r="T676" s="144">
        <f t="shared" si="2329"/>
        <v>2550018.14</v>
      </c>
      <c r="U676" s="144">
        <f t="shared" si="2330"/>
        <v>0</v>
      </c>
      <c r="V676" s="144">
        <f t="shared" si="2331"/>
        <v>0</v>
      </c>
      <c r="W676" s="144">
        <f>W677</f>
        <v>0</v>
      </c>
      <c r="X676" s="144">
        <f t="shared" ref="X676:Y676" si="2429">X677</f>
        <v>0</v>
      </c>
      <c r="Y676" s="144">
        <f t="shared" si="2429"/>
        <v>0</v>
      </c>
      <c r="Z676" s="144">
        <f t="shared" si="2333"/>
        <v>2550018.14</v>
      </c>
      <c r="AA676" s="144">
        <f t="shared" si="2334"/>
        <v>0</v>
      </c>
      <c r="AB676" s="144">
        <f t="shared" si="2335"/>
        <v>0</v>
      </c>
      <c r="AC676" s="144">
        <f>AC677</f>
        <v>0</v>
      </c>
      <c r="AD676" s="144">
        <f t="shared" ref="AD676:AE676" si="2430">AD677</f>
        <v>0</v>
      </c>
      <c r="AE676" s="144">
        <f t="shared" si="2430"/>
        <v>0</v>
      </c>
      <c r="AF676" s="144">
        <f t="shared" si="2337"/>
        <v>2550018.14</v>
      </c>
      <c r="AG676" s="144">
        <f t="shared" si="2338"/>
        <v>0</v>
      </c>
      <c r="AH676" s="144">
        <f t="shared" si="2339"/>
        <v>0</v>
      </c>
      <c r="AI676" s="144">
        <f>AI677</f>
        <v>0</v>
      </c>
      <c r="AJ676" s="144">
        <f t="shared" ref="AJ676:AK676" si="2431">AJ677</f>
        <v>0</v>
      </c>
      <c r="AK676" s="144">
        <f t="shared" si="2431"/>
        <v>0</v>
      </c>
      <c r="AL676" s="144">
        <f t="shared" si="2341"/>
        <v>2550018.14</v>
      </c>
      <c r="AM676" s="144">
        <f t="shared" si="2342"/>
        <v>0</v>
      </c>
      <c r="AN676" s="144">
        <f t="shared" si="2343"/>
        <v>0</v>
      </c>
      <c r="AO676" s="144">
        <f>AO677</f>
        <v>0</v>
      </c>
      <c r="AP676" s="144">
        <f t="shared" ref="AP676:AQ676" si="2432">AP677</f>
        <v>0</v>
      </c>
      <c r="AQ676" s="144">
        <f t="shared" si="2432"/>
        <v>0</v>
      </c>
      <c r="AR676" s="144">
        <f t="shared" si="2345"/>
        <v>2550018.14</v>
      </c>
      <c r="AS676" s="144">
        <f t="shared" si="2346"/>
        <v>0</v>
      </c>
      <c r="AT676" s="144">
        <f t="shared" si="2347"/>
        <v>0</v>
      </c>
      <c r="AU676" s="144">
        <f>AU677</f>
        <v>0</v>
      </c>
      <c r="AV676" s="144">
        <f t="shared" ref="AV676:AW676" si="2433">AV677</f>
        <v>0</v>
      </c>
      <c r="AW676" s="144">
        <f t="shared" si="2433"/>
        <v>0</v>
      </c>
      <c r="AX676" s="144">
        <f t="shared" si="2349"/>
        <v>2550018.14</v>
      </c>
      <c r="AY676" s="144">
        <f t="shared" si="2350"/>
        <v>0</v>
      </c>
      <c r="AZ676" s="144">
        <f t="shared" si="2351"/>
        <v>0</v>
      </c>
    </row>
    <row r="677" spans="1:52" s="42" customFormat="1" ht="26.4">
      <c r="A677" s="261"/>
      <c r="B677" s="198" t="s">
        <v>186</v>
      </c>
      <c r="C677" s="73" t="s">
        <v>310</v>
      </c>
      <c r="D677" s="73" t="s">
        <v>21</v>
      </c>
      <c r="E677" s="73" t="s">
        <v>100</v>
      </c>
      <c r="F677" s="73" t="s">
        <v>387</v>
      </c>
      <c r="G677" s="101" t="s">
        <v>32</v>
      </c>
      <c r="H677" s="144"/>
      <c r="I677" s="144"/>
      <c r="J677" s="144"/>
      <c r="K677" s="144">
        <f>K678</f>
        <v>2550018.14</v>
      </c>
      <c r="L677" s="144"/>
      <c r="M677" s="144"/>
      <c r="N677" s="144">
        <f t="shared" si="2418"/>
        <v>2550018.14</v>
      </c>
      <c r="O677" s="144">
        <f t="shared" si="2419"/>
        <v>0</v>
      </c>
      <c r="P677" s="144">
        <f t="shared" si="2420"/>
        <v>0</v>
      </c>
      <c r="Q677" s="144">
        <f>Q678</f>
        <v>0</v>
      </c>
      <c r="R677" s="144"/>
      <c r="S677" s="144"/>
      <c r="T677" s="144">
        <f t="shared" si="2329"/>
        <v>2550018.14</v>
      </c>
      <c r="U677" s="144">
        <f t="shared" si="2330"/>
        <v>0</v>
      </c>
      <c r="V677" s="144">
        <f t="shared" si="2331"/>
        <v>0</v>
      </c>
      <c r="W677" s="144">
        <f>W678</f>
        <v>0</v>
      </c>
      <c r="X677" s="144"/>
      <c r="Y677" s="144"/>
      <c r="Z677" s="144">
        <f t="shared" si="2333"/>
        <v>2550018.14</v>
      </c>
      <c r="AA677" s="144">
        <f t="shared" si="2334"/>
        <v>0</v>
      </c>
      <c r="AB677" s="144">
        <f t="shared" si="2335"/>
        <v>0</v>
      </c>
      <c r="AC677" s="144">
        <f>AC678</f>
        <v>0</v>
      </c>
      <c r="AD677" s="144"/>
      <c r="AE677" s="144"/>
      <c r="AF677" s="144">
        <f t="shared" si="2337"/>
        <v>2550018.14</v>
      </c>
      <c r="AG677" s="144">
        <f t="shared" si="2338"/>
        <v>0</v>
      </c>
      <c r="AH677" s="144">
        <f t="shared" si="2339"/>
        <v>0</v>
      </c>
      <c r="AI677" s="144">
        <f>AI678</f>
        <v>0</v>
      </c>
      <c r="AJ677" s="144"/>
      <c r="AK677" s="144"/>
      <c r="AL677" s="144">
        <f t="shared" si="2341"/>
        <v>2550018.14</v>
      </c>
      <c r="AM677" s="144">
        <f t="shared" si="2342"/>
        <v>0</v>
      </c>
      <c r="AN677" s="144">
        <f t="shared" si="2343"/>
        <v>0</v>
      </c>
      <c r="AO677" s="144">
        <f>AO678</f>
        <v>0</v>
      </c>
      <c r="AP677" s="144"/>
      <c r="AQ677" s="144"/>
      <c r="AR677" s="144">
        <f t="shared" si="2345"/>
        <v>2550018.14</v>
      </c>
      <c r="AS677" s="144">
        <f t="shared" si="2346"/>
        <v>0</v>
      </c>
      <c r="AT677" s="144">
        <f t="shared" si="2347"/>
        <v>0</v>
      </c>
      <c r="AU677" s="144">
        <f>AU678</f>
        <v>0</v>
      </c>
      <c r="AV677" s="144"/>
      <c r="AW677" s="144"/>
      <c r="AX677" s="144">
        <f t="shared" si="2349"/>
        <v>2550018.14</v>
      </c>
      <c r="AY677" s="144">
        <f t="shared" si="2350"/>
        <v>0</v>
      </c>
      <c r="AZ677" s="144">
        <f t="shared" si="2351"/>
        <v>0</v>
      </c>
    </row>
    <row r="678" spans="1:52" s="42" customFormat="1" ht="26.4">
      <c r="A678" s="261"/>
      <c r="B678" s="198" t="s">
        <v>34</v>
      </c>
      <c r="C678" s="73" t="s">
        <v>310</v>
      </c>
      <c r="D678" s="73" t="s">
        <v>21</v>
      </c>
      <c r="E678" s="73" t="s">
        <v>100</v>
      </c>
      <c r="F678" s="73" t="s">
        <v>387</v>
      </c>
      <c r="G678" s="101" t="s">
        <v>33</v>
      </c>
      <c r="H678" s="144"/>
      <c r="I678" s="144"/>
      <c r="J678" s="144"/>
      <c r="K678" s="144">
        <v>2550018.14</v>
      </c>
      <c r="L678" s="144"/>
      <c r="M678" s="144"/>
      <c r="N678" s="144">
        <f t="shared" si="2418"/>
        <v>2550018.14</v>
      </c>
      <c r="O678" s="144">
        <f t="shared" si="2419"/>
        <v>0</v>
      </c>
      <c r="P678" s="144">
        <f t="shared" si="2420"/>
        <v>0</v>
      </c>
      <c r="Q678" s="144"/>
      <c r="R678" s="144"/>
      <c r="S678" s="144"/>
      <c r="T678" s="144">
        <f t="shared" si="2329"/>
        <v>2550018.14</v>
      </c>
      <c r="U678" s="144">
        <f t="shared" si="2330"/>
        <v>0</v>
      </c>
      <c r="V678" s="144">
        <f t="shared" si="2331"/>
        <v>0</v>
      </c>
      <c r="W678" s="144"/>
      <c r="X678" s="144"/>
      <c r="Y678" s="144"/>
      <c r="Z678" s="144">
        <f t="shared" si="2333"/>
        <v>2550018.14</v>
      </c>
      <c r="AA678" s="144">
        <f t="shared" si="2334"/>
        <v>0</v>
      </c>
      <c r="AB678" s="144">
        <f t="shared" si="2335"/>
        <v>0</v>
      </c>
      <c r="AC678" s="144"/>
      <c r="AD678" s="144"/>
      <c r="AE678" s="144"/>
      <c r="AF678" s="144">
        <f t="shared" si="2337"/>
        <v>2550018.14</v>
      </c>
      <c r="AG678" s="144">
        <f t="shared" si="2338"/>
        <v>0</v>
      </c>
      <c r="AH678" s="144">
        <f t="shared" si="2339"/>
        <v>0</v>
      </c>
      <c r="AI678" s="144"/>
      <c r="AJ678" s="144"/>
      <c r="AK678" s="144"/>
      <c r="AL678" s="144">
        <f t="shared" si="2341"/>
        <v>2550018.14</v>
      </c>
      <c r="AM678" s="144">
        <f t="shared" si="2342"/>
        <v>0</v>
      </c>
      <c r="AN678" s="144">
        <f t="shared" si="2343"/>
        <v>0</v>
      </c>
      <c r="AO678" s="144"/>
      <c r="AP678" s="144"/>
      <c r="AQ678" s="144"/>
      <c r="AR678" s="144">
        <f t="shared" si="2345"/>
        <v>2550018.14</v>
      </c>
      <c r="AS678" s="144">
        <f t="shared" si="2346"/>
        <v>0</v>
      </c>
      <c r="AT678" s="144">
        <f t="shared" si="2347"/>
        <v>0</v>
      </c>
      <c r="AU678" s="144"/>
      <c r="AV678" s="144"/>
      <c r="AW678" s="144"/>
      <c r="AX678" s="144">
        <f t="shared" si="2349"/>
        <v>2550018.14</v>
      </c>
      <c r="AY678" s="144">
        <f t="shared" si="2350"/>
        <v>0</v>
      </c>
      <c r="AZ678" s="144">
        <f t="shared" si="2351"/>
        <v>0</v>
      </c>
    </row>
    <row r="679" spans="1:52" s="42" customFormat="1">
      <c r="A679" s="261"/>
      <c r="B679" s="198" t="s">
        <v>378</v>
      </c>
      <c r="C679" s="73" t="s">
        <v>310</v>
      </c>
      <c r="D679" s="73" t="s">
        <v>21</v>
      </c>
      <c r="E679" s="73" t="s">
        <v>100</v>
      </c>
      <c r="F679" s="73" t="s">
        <v>388</v>
      </c>
      <c r="G679" s="101"/>
      <c r="H679" s="144"/>
      <c r="I679" s="144"/>
      <c r="J679" s="144"/>
      <c r="K679" s="144">
        <f>K680</f>
        <v>537763.31999999995</v>
      </c>
      <c r="L679" s="144">
        <f t="shared" ref="L679:M680" si="2434">L680</f>
        <v>0</v>
      </c>
      <c r="M679" s="144">
        <f t="shared" si="2434"/>
        <v>0</v>
      </c>
      <c r="N679" s="144">
        <f t="shared" si="2418"/>
        <v>537763.31999999995</v>
      </c>
      <c r="O679" s="144">
        <f t="shared" si="2419"/>
        <v>0</v>
      </c>
      <c r="P679" s="144">
        <f t="shared" si="2420"/>
        <v>0</v>
      </c>
      <c r="Q679" s="144">
        <f>Q680</f>
        <v>0</v>
      </c>
      <c r="R679" s="144">
        <f t="shared" ref="R679:S680" si="2435">R680</f>
        <v>0</v>
      </c>
      <c r="S679" s="144">
        <f t="shared" si="2435"/>
        <v>0</v>
      </c>
      <c r="T679" s="144">
        <f t="shared" si="2329"/>
        <v>537763.31999999995</v>
      </c>
      <c r="U679" s="144">
        <f t="shared" si="2330"/>
        <v>0</v>
      </c>
      <c r="V679" s="144">
        <f t="shared" si="2331"/>
        <v>0</v>
      </c>
      <c r="W679" s="144">
        <f>W680</f>
        <v>0</v>
      </c>
      <c r="X679" s="144">
        <f t="shared" ref="X679:Y680" si="2436">X680</f>
        <v>0</v>
      </c>
      <c r="Y679" s="144">
        <f t="shared" si="2436"/>
        <v>0</v>
      </c>
      <c r="Z679" s="144">
        <f t="shared" si="2333"/>
        <v>537763.31999999995</v>
      </c>
      <c r="AA679" s="144">
        <f t="shared" si="2334"/>
        <v>0</v>
      </c>
      <c r="AB679" s="144">
        <f t="shared" si="2335"/>
        <v>0</v>
      </c>
      <c r="AC679" s="144">
        <f>AC680</f>
        <v>0</v>
      </c>
      <c r="AD679" s="144">
        <f t="shared" ref="AD679:AE680" si="2437">AD680</f>
        <v>0</v>
      </c>
      <c r="AE679" s="144">
        <f t="shared" si="2437"/>
        <v>0</v>
      </c>
      <c r="AF679" s="144">
        <f t="shared" si="2337"/>
        <v>537763.31999999995</v>
      </c>
      <c r="AG679" s="144">
        <f t="shared" si="2338"/>
        <v>0</v>
      </c>
      <c r="AH679" s="144">
        <f t="shared" si="2339"/>
        <v>0</v>
      </c>
      <c r="AI679" s="144">
        <f>AI680</f>
        <v>0</v>
      </c>
      <c r="AJ679" s="144">
        <f t="shared" ref="AJ679:AK680" si="2438">AJ680</f>
        <v>0</v>
      </c>
      <c r="AK679" s="144">
        <f t="shared" si="2438"/>
        <v>0</v>
      </c>
      <c r="AL679" s="144">
        <f t="shared" si="2341"/>
        <v>537763.31999999995</v>
      </c>
      <c r="AM679" s="144">
        <f t="shared" si="2342"/>
        <v>0</v>
      </c>
      <c r="AN679" s="144">
        <f t="shared" si="2343"/>
        <v>0</v>
      </c>
      <c r="AO679" s="144">
        <f>AO680</f>
        <v>0</v>
      </c>
      <c r="AP679" s="144">
        <f t="shared" ref="AP679:AQ680" si="2439">AP680</f>
        <v>0</v>
      </c>
      <c r="AQ679" s="144">
        <f t="shared" si="2439"/>
        <v>0</v>
      </c>
      <c r="AR679" s="144">
        <f t="shared" si="2345"/>
        <v>537763.31999999995</v>
      </c>
      <c r="AS679" s="144">
        <f t="shared" si="2346"/>
        <v>0</v>
      </c>
      <c r="AT679" s="144">
        <f t="shared" si="2347"/>
        <v>0</v>
      </c>
      <c r="AU679" s="144">
        <f>AU680</f>
        <v>0</v>
      </c>
      <c r="AV679" s="144">
        <f t="shared" ref="AV679:AW680" si="2440">AV680</f>
        <v>0</v>
      </c>
      <c r="AW679" s="144">
        <f t="shared" si="2440"/>
        <v>0</v>
      </c>
      <c r="AX679" s="144">
        <f t="shared" si="2349"/>
        <v>537763.31999999995</v>
      </c>
      <c r="AY679" s="144">
        <f t="shared" si="2350"/>
        <v>0</v>
      </c>
      <c r="AZ679" s="144">
        <f t="shared" si="2351"/>
        <v>0</v>
      </c>
    </row>
    <row r="680" spans="1:52" s="42" customFormat="1" ht="26.4">
      <c r="A680" s="261"/>
      <c r="B680" s="198" t="s">
        <v>186</v>
      </c>
      <c r="C680" s="73" t="s">
        <v>310</v>
      </c>
      <c r="D680" s="73" t="s">
        <v>21</v>
      </c>
      <c r="E680" s="73" t="s">
        <v>100</v>
      </c>
      <c r="F680" s="73" t="s">
        <v>388</v>
      </c>
      <c r="G680" s="101" t="s">
        <v>32</v>
      </c>
      <c r="H680" s="144"/>
      <c r="I680" s="144"/>
      <c r="J680" s="144"/>
      <c r="K680" s="144">
        <f>K681</f>
        <v>537763.31999999995</v>
      </c>
      <c r="L680" s="144">
        <f t="shared" si="2434"/>
        <v>0</v>
      </c>
      <c r="M680" s="144">
        <f t="shared" si="2434"/>
        <v>0</v>
      </c>
      <c r="N680" s="144">
        <f t="shared" si="2418"/>
        <v>537763.31999999995</v>
      </c>
      <c r="O680" s="144">
        <f t="shared" si="2419"/>
        <v>0</v>
      </c>
      <c r="P680" s="144">
        <f t="shared" si="2420"/>
        <v>0</v>
      </c>
      <c r="Q680" s="144">
        <f>Q681</f>
        <v>0</v>
      </c>
      <c r="R680" s="144">
        <f t="shared" si="2435"/>
        <v>0</v>
      </c>
      <c r="S680" s="144">
        <f t="shared" si="2435"/>
        <v>0</v>
      </c>
      <c r="T680" s="144">
        <f t="shared" si="2329"/>
        <v>537763.31999999995</v>
      </c>
      <c r="U680" s="144">
        <f t="shared" si="2330"/>
        <v>0</v>
      </c>
      <c r="V680" s="144">
        <f t="shared" si="2331"/>
        <v>0</v>
      </c>
      <c r="W680" s="144">
        <f>W681</f>
        <v>0</v>
      </c>
      <c r="X680" s="144">
        <f t="shared" si="2436"/>
        <v>0</v>
      </c>
      <c r="Y680" s="144">
        <f t="shared" si="2436"/>
        <v>0</v>
      </c>
      <c r="Z680" s="144">
        <f t="shared" si="2333"/>
        <v>537763.31999999995</v>
      </c>
      <c r="AA680" s="144">
        <f t="shared" si="2334"/>
        <v>0</v>
      </c>
      <c r="AB680" s="144">
        <f t="shared" si="2335"/>
        <v>0</v>
      </c>
      <c r="AC680" s="144">
        <f>AC681</f>
        <v>0</v>
      </c>
      <c r="AD680" s="144">
        <f t="shared" si="2437"/>
        <v>0</v>
      </c>
      <c r="AE680" s="144">
        <f t="shared" si="2437"/>
        <v>0</v>
      </c>
      <c r="AF680" s="144">
        <f t="shared" si="2337"/>
        <v>537763.31999999995</v>
      </c>
      <c r="AG680" s="144">
        <f t="shared" si="2338"/>
        <v>0</v>
      </c>
      <c r="AH680" s="144">
        <f t="shared" si="2339"/>
        <v>0</v>
      </c>
      <c r="AI680" s="144">
        <f>AI681</f>
        <v>0</v>
      </c>
      <c r="AJ680" s="144">
        <f t="shared" si="2438"/>
        <v>0</v>
      </c>
      <c r="AK680" s="144">
        <f t="shared" si="2438"/>
        <v>0</v>
      </c>
      <c r="AL680" s="144">
        <f t="shared" si="2341"/>
        <v>537763.31999999995</v>
      </c>
      <c r="AM680" s="144">
        <f t="shared" si="2342"/>
        <v>0</v>
      </c>
      <c r="AN680" s="144">
        <f t="shared" si="2343"/>
        <v>0</v>
      </c>
      <c r="AO680" s="144">
        <f>AO681</f>
        <v>0</v>
      </c>
      <c r="AP680" s="144">
        <f t="shared" si="2439"/>
        <v>0</v>
      </c>
      <c r="AQ680" s="144">
        <f t="shared" si="2439"/>
        <v>0</v>
      </c>
      <c r="AR680" s="144">
        <f t="shared" si="2345"/>
        <v>537763.31999999995</v>
      </c>
      <c r="AS680" s="144">
        <f t="shared" si="2346"/>
        <v>0</v>
      </c>
      <c r="AT680" s="144">
        <f t="shared" si="2347"/>
        <v>0</v>
      </c>
      <c r="AU680" s="144">
        <f>AU681</f>
        <v>0</v>
      </c>
      <c r="AV680" s="144">
        <f t="shared" si="2440"/>
        <v>0</v>
      </c>
      <c r="AW680" s="144">
        <f t="shared" si="2440"/>
        <v>0</v>
      </c>
      <c r="AX680" s="144">
        <f t="shared" si="2349"/>
        <v>537763.31999999995</v>
      </c>
      <c r="AY680" s="144">
        <f t="shared" si="2350"/>
        <v>0</v>
      </c>
      <c r="AZ680" s="144">
        <f t="shared" si="2351"/>
        <v>0</v>
      </c>
    </row>
    <row r="681" spans="1:52" s="42" customFormat="1" ht="26.4">
      <c r="A681" s="261"/>
      <c r="B681" s="198" t="s">
        <v>34</v>
      </c>
      <c r="C681" s="73" t="s">
        <v>310</v>
      </c>
      <c r="D681" s="73" t="s">
        <v>21</v>
      </c>
      <c r="E681" s="73" t="s">
        <v>100</v>
      </c>
      <c r="F681" s="73" t="s">
        <v>388</v>
      </c>
      <c r="G681" s="101" t="s">
        <v>33</v>
      </c>
      <c r="H681" s="144"/>
      <c r="I681" s="144"/>
      <c r="J681" s="144"/>
      <c r="K681" s="144">
        <v>537763.31999999995</v>
      </c>
      <c r="L681" s="144"/>
      <c r="M681" s="144"/>
      <c r="N681" s="144">
        <f t="shared" si="2418"/>
        <v>537763.31999999995</v>
      </c>
      <c r="O681" s="144">
        <f t="shared" si="2419"/>
        <v>0</v>
      </c>
      <c r="P681" s="144">
        <f t="shared" si="2420"/>
        <v>0</v>
      </c>
      <c r="Q681" s="144"/>
      <c r="R681" s="144"/>
      <c r="S681" s="144"/>
      <c r="T681" s="144">
        <f t="shared" si="2329"/>
        <v>537763.31999999995</v>
      </c>
      <c r="U681" s="144">
        <f t="shared" si="2330"/>
        <v>0</v>
      </c>
      <c r="V681" s="144">
        <f t="shared" si="2331"/>
        <v>0</v>
      </c>
      <c r="W681" s="144"/>
      <c r="X681" s="144"/>
      <c r="Y681" s="144"/>
      <c r="Z681" s="144">
        <f t="shared" si="2333"/>
        <v>537763.31999999995</v>
      </c>
      <c r="AA681" s="144">
        <f t="shared" si="2334"/>
        <v>0</v>
      </c>
      <c r="AB681" s="144">
        <f t="shared" si="2335"/>
        <v>0</v>
      </c>
      <c r="AC681" s="144"/>
      <c r="AD681" s="144"/>
      <c r="AE681" s="144"/>
      <c r="AF681" s="144">
        <f t="shared" si="2337"/>
        <v>537763.31999999995</v>
      </c>
      <c r="AG681" s="144">
        <f t="shared" si="2338"/>
        <v>0</v>
      </c>
      <c r="AH681" s="144">
        <f t="shared" si="2339"/>
        <v>0</v>
      </c>
      <c r="AI681" s="144"/>
      <c r="AJ681" s="144"/>
      <c r="AK681" s="144"/>
      <c r="AL681" s="144">
        <f t="shared" si="2341"/>
        <v>537763.31999999995</v>
      </c>
      <c r="AM681" s="144">
        <f t="shared" si="2342"/>
        <v>0</v>
      </c>
      <c r="AN681" s="144">
        <f t="shared" si="2343"/>
        <v>0</v>
      </c>
      <c r="AO681" s="144"/>
      <c r="AP681" s="144"/>
      <c r="AQ681" s="144"/>
      <c r="AR681" s="144">
        <f t="shared" si="2345"/>
        <v>537763.31999999995</v>
      </c>
      <c r="AS681" s="144">
        <f t="shared" si="2346"/>
        <v>0</v>
      </c>
      <c r="AT681" s="144">
        <f t="shared" si="2347"/>
        <v>0</v>
      </c>
      <c r="AU681" s="144"/>
      <c r="AV681" s="144"/>
      <c r="AW681" s="144"/>
      <c r="AX681" s="144">
        <f t="shared" si="2349"/>
        <v>537763.31999999995</v>
      </c>
      <c r="AY681" s="144">
        <f t="shared" si="2350"/>
        <v>0</v>
      </c>
      <c r="AZ681" s="144">
        <f t="shared" si="2351"/>
        <v>0</v>
      </c>
    </row>
    <row r="682" spans="1:52" s="42" customFormat="1">
      <c r="A682" s="261"/>
      <c r="B682" s="198" t="s">
        <v>380</v>
      </c>
      <c r="C682" s="73" t="s">
        <v>310</v>
      </c>
      <c r="D682" s="73" t="s">
        <v>21</v>
      </c>
      <c r="E682" s="73" t="s">
        <v>100</v>
      </c>
      <c r="F682" s="73" t="s">
        <v>389</v>
      </c>
      <c r="G682" s="101"/>
      <c r="H682" s="144"/>
      <c r="I682" s="144"/>
      <c r="J682" s="144"/>
      <c r="K682" s="144">
        <f>K683</f>
        <v>1186200</v>
      </c>
      <c r="L682" s="144">
        <f t="shared" ref="L682:M683" si="2441">L683</f>
        <v>0</v>
      </c>
      <c r="M682" s="144">
        <f t="shared" si="2441"/>
        <v>0</v>
      </c>
      <c r="N682" s="144">
        <f t="shared" si="2418"/>
        <v>1186200</v>
      </c>
      <c r="O682" s="144">
        <f t="shared" si="2419"/>
        <v>0</v>
      </c>
      <c r="P682" s="144">
        <f t="shared" si="2420"/>
        <v>0</v>
      </c>
      <c r="Q682" s="144">
        <f>Q683</f>
        <v>0</v>
      </c>
      <c r="R682" s="144">
        <f t="shared" ref="R682:S683" si="2442">R683</f>
        <v>0</v>
      </c>
      <c r="S682" s="144">
        <f t="shared" si="2442"/>
        <v>0</v>
      </c>
      <c r="T682" s="144">
        <f t="shared" si="2329"/>
        <v>1186200</v>
      </c>
      <c r="U682" s="144">
        <f t="shared" si="2330"/>
        <v>0</v>
      </c>
      <c r="V682" s="144">
        <f t="shared" si="2331"/>
        <v>0</v>
      </c>
      <c r="W682" s="144">
        <f>W683</f>
        <v>0</v>
      </c>
      <c r="X682" s="144">
        <f t="shared" ref="X682:Y683" si="2443">X683</f>
        <v>0</v>
      </c>
      <c r="Y682" s="144">
        <f t="shared" si="2443"/>
        <v>0</v>
      </c>
      <c r="Z682" s="144">
        <f t="shared" si="2333"/>
        <v>1186200</v>
      </c>
      <c r="AA682" s="144">
        <f t="shared" si="2334"/>
        <v>0</v>
      </c>
      <c r="AB682" s="144">
        <f t="shared" si="2335"/>
        <v>0</v>
      </c>
      <c r="AC682" s="144">
        <f>AC683</f>
        <v>0</v>
      </c>
      <c r="AD682" s="144">
        <f t="shared" ref="AD682:AE683" si="2444">AD683</f>
        <v>0</v>
      </c>
      <c r="AE682" s="144">
        <f t="shared" si="2444"/>
        <v>0</v>
      </c>
      <c r="AF682" s="144">
        <f t="shared" si="2337"/>
        <v>1186200</v>
      </c>
      <c r="AG682" s="144">
        <f t="shared" si="2338"/>
        <v>0</v>
      </c>
      <c r="AH682" s="144">
        <f t="shared" si="2339"/>
        <v>0</v>
      </c>
      <c r="AI682" s="144">
        <f>AI683</f>
        <v>0</v>
      </c>
      <c r="AJ682" s="144">
        <f t="shared" ref="AJ682:AK683" si="2445">AJ683</f>
        <v>0</v>
      </c>
      <c r="AK682" s="144">
        <f t="shared" si="2445"/>
        <v>0</v>
      </c>
      <c r="AL682" s="144">
        <f t="shared" si="2341"/>
        <v>1186200</v>
      </c>
      <c r="AM682" s="144">
        <f t="shared" si="2342"/>
        <v>0</v>
      </c>
      <c r="AN682" s="144">
        <f t="shared" si="2343"/>
        <v>0</v>
      </c>
      <c r="AO682" s="144">
        <f>AO683</f>
        <v>0</v>
      </c>
      <c r="AP682" s="144">
        <f t="shared" ref="AP682:AQ683" si="2446">AP683</f>
        <v>0</v>
      </c>
      <c r="AQ682" s="144">
        <f t="shared" si="2446"/>
        <v>0</v>
      </c>
      <c r="AR682" s="144">
        <f t="shared" si="2345"/>
        <v>1186200</v>
      </c>
      <c r="AS682" s="144">
        <f t="shared" si="2346"/>
        <v>0</v>
      </c>
      <c r="AT682" s="144">
        <f t="shared" si="2347"/>
        <v>0</v>
      </c>
      <c r="AU682" s="144">
        <f>AU683</f>
        <v>0</v>
      </c>
      <c r="AV682" s="144">
        <f t="shared" ref="AV682:AW683" si="2447">AV683</f>
        <v>0</v>
      </c>
      <c r="AW682" s="144">
        <f t="shared" si="2447"/>
        <v>0</v>
      </c>
      <c r="AX682" s="144">
        <f t="shared" si="2349"/>
        <v>1186200</v>
      </c>
      <c r="AY682" s="144">
        <f t="shared" si="2350"/>
        <v>0</v>
      </c>
      <c r="AZ682" s="144">
        <f t="shared" si="2351"/>
        <v>0</v>
      </c>
    </row>
    <row r="683" spans="1:52" s="42" customFormat="1" ht="26.4">
      <c r="A683" s="261"/>
      <c r="B683" s="198" t="s">
        <v>41</v>
      </c>
      <c r="C683" s="73" t="s">
        <v>310</v>
      </c>
      <c r="D683" s="73" t="s">
        <v>21</v>
      </c>
      <c r="E683" s="73" t="s">
        <v>100</v>
      </c>
      <c r="F683" s="73" t="s">
        <v>389</v>
      </c>
      <c r="G683" s="101" t="s">
        <v>39</v>
      </c>
      <c r="H683" s="144"/>
      <c r="I683" s="144"/>
      <c r="J683" s="144"/>
      <c r="K683" s="144">
        <f>K684</f>
        <v>1186200</v>
      </c>
      <c r="L683" s="144">
        <f t="shared" si="2441"/>
        <v>0</v>
      </c>
      <c r="M683" s="144">
        <f t="shared" si="2441"/>
        <v>0</v>
      </c>
      <c r="N683" s="144">
        <f t="shared" si="2418"/>
        <v>1186200</v>
      </c>
      <c r="O683" s="144">
        <f t="shared" si="2419"/>
        <v>0</v>
      </c>
      <c r="P683" s="144">
        <f t="shared" si="2420"/>
        <v>0</v>
      </c>
      <c r="Q683" s="144">
        <f>Q684</f>
        <v>0</v>
      </c>
      <c r="R683" s="144">
        <f t="shared" si="2442"/>
        <v>0</v>
      </c>
      <c r="S683" s="144">
        <f t="shared" si="2442"/>
        <v>0</v>
      </c>
      <c r="T683" s="144">
        <f t="shared" si="2329"/>
        <v>1186200</v>
      </c>
      <c r="U683" s="144">
        <f t="shared" si="2330"/>
        <v>0</v>
      </c>
      <c r="V683" s="144">
        <f t="shared" si="2331"/>
        <v>0</v>
      </c>
      <c r="W683" s="144">
        <f>W684</f>
        <v>0</v>
      </c>
      <c r="X683" s="144">
        <f t="shared" si="2443"/>
        <v>0</v>
      </c>
      <c r="Y683" s="144">
        <f t="shared" si="2443"/>
        <v>0</v>
      </c>
      <c r="Z683" s="144">
        <f t="shared" si="2333"/>
        <v>1186200</v>
      </c>
      <c r="AA683" s="144">
        <f t="shared" si="2334"/>
        <v>0</v>
      </c>
      <c r="AB683" s="144">
        <f t="shared" si="2335"/>
        <v>0</v>
      </c>
      <c r="AC683" s="144">
        <f>AC684</f>
        <v>0</v>
      </c>
      <c r="AD683" s="144">
        <f t="shared" si="2444"/>
        <v>0</v>
      </c>
      <c r="AE683" s="144">
        <f t="shared" si="2444"/>
        <v>0</v>
      </c>
      <c r="AF683" s="144">
        <f t="shared" si="2337"/>
        <v>1186200</v>
      </c>
      <c r="AG683" s="144">
        <f t="shared" si="2338"/>
        <v>0</v>
      </c>
      <c r="AH683" s="144">
        <f t="shared" si="2339"/>
        <v>0</v>
      </c>
      <c r="AI683" s="144">
        <f>AI684</f>
        <v>0</v>
      </c>
      <c r="AJ683" s="144">
        <f t="shared" si="2445"/>
        <v>0</v>
      </c>
      <c r="AK683" s="144">
        <f t="shared" si="2445"/>
        <v>0</v>
      </c>
      <c r="AL683" s="144">
        <f t="shared" si="2341"/>
        <v>1186200</v>
      </c>
      <c r="AM683" s="144">
        <f t="shared" si="2342"/>
        <v>0</v>
      </c>
      <c r="AN683" s="144">
        <f t="shared" si="2343"/>
        <v>0</v>
      </c>
      <c r="AO683" s="144">
        <f>AO684</f>
        <v>0</v>
      </c>
      <c r="AP683" s="144">
        <f t="shared" si="2446"/>
        <v>0</v>
      </c>
      <c r="AQ683" s="144">
        <f t="shared" si="2446"/>
        <v>0</v>
      </c>
      <c r="AR683" s="144">
        <f t="shared" si="2345"/>
        <v>1186200</v>
      </c>
      <c r="AS683" s="144">
        <f t="shared" si="2346"/>
        <v>0</v>
      </c>
      <c r="AT683" s="144">
        <f t="shared" si="2347"/>
        <v>0</v>
      </c>
      <c r="AU683" s="144">
        <f>AU684</f>
        <v>0</v>
      </c>
      <c r="AV683" s="144">
        <f t="shared" si="2447"/>
        <v>0</v>
      </c>
      <c r="AW683" s="144">
        <f t="shared" si="2447"/>
        <v>0</v>
      </c>
      <c r="AX683" s="144">
        <f t="shared" si="2349"/>
        <v>1186200</v>
      </c>
      <c r="AY683" s="144">
        <f t="shared" si="2350"/>
        <v>0</v>
      </c>
      <c r="AZ683" s="144">
        <f t="shared" si="2351"/>
        <v>0</v>
      </c>
    </row>
    <row r="684" spans="1:52" s="42" customFormat="1">
      <c r="A684" s="261"/>
      <c r="B684" s="198" t="s">
        <v>42</v>
      </c>
      <c r="C684" s="73" t="s">
        <v>310</v>
      </c>
      <c r="D684" s="73" t="s">
        <v>21</v>
      </c>
      <c r="E684" s="73" t="s">
        <v>100</v>
      </c>
      <c r="F684" s="73" t="s">
        <v>389</v>
      </c>
      <c r="G684" s="101" t="s">
        <v>40</v>
      </c>
      <c r="H684" s="144"/>
      <c r="I684" s="144"/>
      <c r="J684" s="144"/>
      <c r="K684" s="144">
        <v>1186200</v>
      </c>
      <c r="L684" s="144"/>
      <c r="M684" s="144"/>
      <c r="N684" s="144">
        <f t="shared" si="2418"/>
        <v>1186200</v>
      </c>
      <c r="O684" s="144">
        <f t="shared" si="2419"/>
        <v>0</v>
      </c>
      <c r="P684" s="144">
        <f t="shared" si="2420"/>
        <v>0</v>
      </c>
      <c r="Q684" s="144"/>
      <c r="R684" s="144"/>
      <c r="S684" s="144"/>
      <c r="T684" s="144">
        <f t="shared" si="2329"/>
        <v>1186200</v>
      </c>
      <c r="U684" s="144">
        <f t="shared" si="2330"/>
        <v>0</v>
      </c>
      <c r="V684" s="144">
        <f t="shared" si="2331"/>
        <v>0</v>
      </c>
      <c r="W684" s="144"/>
      <c r="X684" s="144"/>
      <c r="Y684" s="144"/>
      <c r="Z684" s="144">
        <f t="shared" si="2333"/>
        <v>1186200</v>
      </c>
      <c r="AA684" s="144">
        <f t="shared" si="2334"/>
        <v>0</v>
      </c>
      <c r="AB684" s="144">
        <f t="shared" si="2335"/>
        <v>0</v>
      </c>
      <c r="AC684" s="144"/>
      <c r="AD684" s="144"/>
      <c r="AE684" s="144"/>
      <c r="AF684" s="144">
        <f t="shared" si="2337"/>
        <v>1186200</v>
      </c>
      <c r="AG684" s="144">
        <f t="shared" si="2338"/>
        <v>0</v>
      </c>
      <c r="AH684" s="144">
        <f t="shared" si="2339"/>
        <v>0</v>
      </c>
      <c r="AI684" s="144"/>
      <c r="AJ684" s="144"/>
      <c r="AK684" s="144"/>
      <c r="AL684" s="144">
        <f t="shared" si="2341"/>
        <v>1186200</v>
      </c>
      <c r="AM684" s="144">
        <f t="shared" si="2342"/>
        <v>0</v>
      </c>
      <c r="AN684" s="144">
        <f t="shared" si="2343"/>
        <v>0</v>
      </c>
      <c r="AO684" s="144"/>
      <c r="AP684" s="144"/>
      <c r="AQ684" s="144"/>
      <c r="AR684" s="144">
        <f t="shared" si="2345"/>
        <v>1186200</v>
      </c>
      <c r="AS684" s="144">
        <f t="shared" si="2346"/>
        <v>0</v>
      </c>
      <c r="AT684" s="144">
        <f t="shared" si="2347"/>
        <v>0</v>
      </c>
      <c r="AU684" s="144"/>
      <c r="AV684" s="144"/>
      <c r="AW684" s="144"/>
      <c r="AX684" s="144">
        <f t="shared" si="2349"/>
        <v>1186200</v>
      </c>
      <c r="AY684" s="144">
        <f t="shared" si="2350"/>
        <v>0</v>
      </c>
      <c r="AZ684" s="144">
        <f t="shared" si="2351"/>
        <v>0</v>
      </c>
    </row>
    <row r="685" spans="1:52" s="42" customFormat="1">
      <c r="A685" s="261"/>
      <c r="B685" s="198" t="s">
        <v>382</v>
      </c>
      <c r="C685" s="34" t="s">
        <v>310</v>
      </c>
      <c r="D685" s="34" t="s">
        <v>21</v>
      </c>
      <c r="E685" s="34" t="s">
        <v>100</v>
      </c>
      <c r="F685" s="34" t="s">
        <v>390</v>
      </c>
      <c r="G685" s="37"/>
      <c r="H685" s="144"/>
      <c r="I685" s="144"/>
      <c r="J685" s="144"/>
      <c r="K685" s="144">
        <f>K686</f>
        <v>845324.3</v>
      </c>
      <c r="L685" s="144">
        <f t="shared" ref="L685:M686" si="2448">L686</f>
        <v>0</v>
      </c>
      <c r="M685" s="144">
        <f t="shared" si="2448"/>
        <v>0</v>
      </c>
      <c r="N685" s="144">
        <f t="shared" si="2418"/>
        <v>845324.3</v>
      </c>
      <c r="O685" s="144">
        <f t="shared" si="2419"/>
        <v>0</v>
      </c>
      <c r="P685" s="144">
        <f t="shared" si="2420"/>
        <v>0</v>
      </c>
      <c r="Q685" s="144">
        <f>Q686</f>
        <v>0</v>
      </c>
      <c r="R685" s="144">
        <f t="shared" ref="R685:S686" si="2449">R686</f>
        <v>0</v>
      </c>
      <c r="S685" s="144">
        <f t="shared" si="2449"/>
        <v>0</v>
      </c>
      <c r="T685" s="144">
        <f t="shared" si="2329"/>
        <v>845324.3</v>
      </c>
      <c r="U685" s="144">
        <f t="shared" si="2330"/>
        <v>0</v>
      </c>
      <c r="V685" s="144">
        <f t="shared" si="2331"/>
        <v>0</v>
      </c>
      <c r="W685" s="144">
        <f>W686</f>
        <v>0</v>
      </c>
      <c r="X685" s="144">
        <f t="shared" ref="X685:Y686" si="2450">X686</f>
        <v>0</v>
      </c>
      <c r="Y685" s="144">
        <f t="shared" si="2450"/>
        <v>0</v>
      </c>
      <c r="Z685" s="144">
        <f t="shared" si="2333"/>
        <v>845324.3</v>
      </c>
      <c r="AA685" s="144">
        <f t="shared" si="2334"/>
        <v>0</v>
      </c>
      <c r="AB685" s="144">
        <f t="shared" si="2335"/>
        <v>0</v>
      </c>
      <c r="AC685" s="144">
        <f>AC686</f>
        <v>0</v>
      </c>
      <c r="AD685" s="144">
        <f t="shared" ref="AD685:AE686" si="2451">AD686</f>
        <v>0</v>
      </c>
      <c r="AE685" s="144">
        <f t="shared" si="2451"/>
        <v>0</v>
      </c>
      <c r="AF685" s="144">
        <f t="shared" si="2337"/>
        <v>845324.3</v>
      </c>
      <c r="AG685" s="144">
        <f t="shared" si="2338"/>
        <v>0</v>
      </c>
      <c r="AH685" s="144">
        <f t="shared" si="2339"/>
        <v>0</v>
      </c>
      <c r="AI685" s="144">
        <f>AI686</f>
        <v>0</v>
      </c>
      <c r="AJ685" s="144">
        <f t="shared" ref="AJ685:AK686" si="2452">AJ686</f>
        <v>0</v>
      </c>
      <c r="AK685" s="144">
        <f t="shared" si="2452"/>
        <v>0</v>
      </c>
      <c r="AL685" s="144">
        <f t="shared" si="2341"/>
        <v>845324.3</v>
      </c>
      <c r="AM685" s="144">
        <f t="shared" si="2342"/>
        <v>0</v>
      </c>
      <c r="AN685" s="144">
        <f t="shared" si="2343"/>
        <v>0</v>
      </c>
      <c r="AO685" s="144">
        <f>AO686</f>
        <v>0</v>
      </c>
      <c r="AP685" s="144">
        <f t="shared" ref="AP685:AQ686" si="2453">AP686</f>
        <v>0</v>
      </c>
      <c r="AQ685" s="144">
        <f t="shared" si="2453"/>
        <v>0</v>
      </c>
      <c r="AR685" s="144">
        <f t="shared" si="2345"/>
        <v>845324.3</v>
      </c>
      <c r="AS685" s="144">
        <f t="shared" si="2346"/>
        <v>0</v>
      </c>
      <c r="AT685" s="144">
        <f t="shared" si="2347"/>
        <v>0</v>
      </c>
      <c r="AU685" s="144">
        <f>AU686</f>
        <v>0</v>
      </c>
      <c r="AV685" s="144">
        <f t="shared" ref="AV685:AW686" si="2454">AV686</f>
        <v>0</v>
      </c>
      <c r="AW685" s="144">
        <f t="shared" si="2454"/>
        <v>0</v>
      </c>
      <c r="AX685" s="144">
        <f t="shared" si="2349"/>
        <v>845324.3</v>
      </c>
      <c r="AY685" s="144">
        <f t="shared" si="2350"/>
        <v>0</v>
      </c>
      <c r="AZ685" s="144">
        <f t="shared" si="2351"/>
        <v>0</v>
      </c>
    </row>
    <row r="686" spans="1:52" s="42" customFormat="1" ht="26.4">
      <c r="A686" s="261"/>
      <c r="B686" s="198" t="s">
        <v>41</v>
      </c>
      <c r="C686" s="34" t="s">
        <v>310</v>
      </c>
      <c r="D686" s="34" t="s">
        <v>21</v>
      </c>
      <c r="E686" s="34" t="s">
        <v>100</v>
      </c>
      <c r="F686" s="34" t="s">
        <v>390</v>
      </c>
      <c r="G686" s="37" t="s">
        <v>39</v>
      </c>
      <c r="H686" s="144"/>
      <c r="I686" s="144"/>
      <c r="J686" s="144"/>
      <c r="K686" s="144">
        <f>K687</f>
        <v>845324.3</v>
      </c>
      <c r="L686" s="144">
        <f t="shared" si="2448"/>
        <v>0</v>
      </c>
      <c r="M686" s="144">
        <f t="shared" si="2448"/>
        <v>0</v>
      </c>
      <c r="N686" s="144">
        <f t="shared" si="2418"/>
        <v>845324.3</v>
      </c>
      <c r="O686" s="144">
        <f t="shared" si="2419"/>
        <v>0</v>
      </c>
      <c r="P686" s="144">
        <f t="shared" si="2420"/>
        <v>0</v>
      </c>
      <c r="Q686" s="144">
        <f>Q687</f>
        <v>0</v>
      </c>
      <c r="R686" s="144">
        <f t="shared" si="2449"/>
        <v>0</v>
      </c>
      <c r="S686" s="144">
        <f t="shared" si="2449"/>
        <v>0</v>
      </c>
      <c r="T686" s="144">
        <f t="shared" si="2329"/>
        <v>845324.3</v>
      </c>
      <c r="U686" s="144">
        <f t="shared" si="2330"/>
        <v>0</v>
      </c>
      <c r="V686" s="144">
        <f t="shared" si="2331"/>
        <v>0</v>
      </c>
      <c r="W686" s="144">
        <f>W687</f>
        <v>0</v>
      </c>
      <c r="X686" s="144">
        <f t="shared" si="2450"/>
        <v>0</v>
      </c>
      <c r="Y686" s="144">
        <f t="shared" si="2450"/>
        <v>0</v>
      </c>
      <c r="Z686" s="144">
        <f t="shared" si="2333"/>
        <v>845324.3</v>
      </c>
      <c r="AA686" s="144">
        <f t="shared" si="2334"/>
        <v>0</v>
      </c>
      <c r="AB686" s="144">
        <f t="shared" si="2335"/>
        <v>0</v>
      </c>
      <c r="AC686" s="144">
        <f>AC687</f>
        <v>0</v>
      </c>
      <c r="AD686" s="144">
        <f t="shared" si="2451"/>
        <v>0</v>
      </c>
      <c r="AE686" s="144">
        <f t="shared" si="2451"/>
        <v>0</v>
      </c>
      <c r="AF686" s="144">
        <f t="shared" si="2337"/>
        <v>845324.3</v>
      </c>
      <c r="AG686" s="144">
        <f t="shared" si="2338"/>
        <v>0</v>
      </c>
      <c r="AH686" s="144">
        <f t="shared" si="2339"/>
        <v>0</v>
      </c>
      <c r="AI686" s="144">
        <f>AI687</f>
        <v>0</v>
      </c>
      <c r="AJ686" s="144">
        <f t="shared" si="2452"/>
        <v>0</v>
      </c>
      <c r="AK686" s="144">
        <f t="shared" si="2452"/>
        <v>0</v>
      </c>
      <c r="AL686" s="144">
        <f t="shared" si="2341"/>
        <v>845324.3</v>
      </c>
      <c r="AM686" s="144">
        <f t="shared" si="2342"/>
        <v>0</v>
      </c>
      <c r="AN686" s="144">
        <f t="shared" si="2343"/>
        <v>0</v>
      </c>
      <c r="AO686" s="144">
        <f>AO687</f>
        <v>0</v>
      </c>
      <c r="AP686" s="144">
        <f t="shared" si="2453"/>
        <v>0</v>
      </c>
      <c r="AQ686" s="144">
        <f t="shared" si="2453"/>
        <v>0</v>
      </c>
      <c r="AR686" s="144">
        <f t="shared" si="2345"/>
        <v>845324.3</v>
      </c>
      <c r="AS686" s="144">
        <f t="shared" si="2346"/>
        <v>0</v>
      </c>
      <c r="AT686" s="144">
        <f t="shared" si="2347"/>
        <v>0</v>
      </c>
      <c r="AU686" s="144">
        <f>AU687</f>
        <v>0</v>
      </c>
      <c r="AV686" s="144">
        <f t="shared" si="2454"/>
        <v>0</v>
      </c>
      <c r="AW686" s="144">
        <f t="shared" si="2454"/>
        <v>0</v>
      </c>
      <c r="AX686" s="144">
        <f t="shared" si="2349"/>
        <v>845324.3</v>
      </c>
      <c r="AY686" s="144">
        <f t="shared" si="2350"/>
        <v>0</v>
      </c>
      <c r="AZ686" s="144">
        <f t="shared" si="2351"/>
        <v>0</v>
      </c>
    </row>
    <row r="687" spans="1:52" s="42" customFormat="1">
      <c r="A687" s="261"/>
      <c r="B687" s="198" t="s">
        <v>42</v>
      </c>
      <c r="C687" s="34" t="s">
        <v>310</v>
      </c>
      <c r="D687" s="34" t="s">
        <v>21</v>
      </c>
      <c r="E687" s="34" t="s">
        <v>100</v>
      </c>
      <c r="F687" s="34" t="s">
        <v>390</v>
      </c>
      <c r="G687" s="37" t="s">
        <v>40</v>
      </c>
      <c r="H687" s="144"/>
      <c r="I687" s="144"/>
      <c r="J687" s="144"/>
      <c r="K687" s="144">
        <v>845324.3</v>
      </c>
      <c r="L687" s="144"/>
      <c r="M687" s="144"/>
      <c r="N687" s="144">
        <f t="shared" si="2418"/>
        <v>845324.3</v>
      </c>
      <c r="O687" s="144">
        <f t="shared" si="2419"/>
        <v>0</v>
      </c>
      <c r="P687" s="144">
        <f t="shared" si="2420"/>
        <v>0</v>
      </c>
      <c r="Q687" s="144"/>
      <c r="R687" s="144"/>
      <c r="S687" s="144"/>
      <c r="T687" s="144">
        <f t="shared" si="2329"/>
        <v>845324.3</v>
      </c>
      <c r="U687" s="144">
        <f t="shared" si="2330"/>
        <v>0</v>
      </c>
      <c r="V687" s="144">
        <f t="shared" si="2331"/>
        <v>0</v>
      </c>
      <c r="W687" s="144"/>
      <c r="X687" s="144"/>
      <c r="Y687" s="144"/>
      <c r="Z687" s="144">
        <f t="shared" si="2333"/>
        <v>845324.3</v>
      </c>
      <c r="AA687" s="144">
        <f t="shared" si="2334"/>
        <v>0</v>
      </c>
      <c r="AB687" s="144">
        <f t="shared" si="2335"/>
        <v>0</v>
      </c>
      <c r="AC687" s="144"/>
      <c r="AD687" s="144"/>
      <c r="AE687" s="144"/>
      <c r="AF687" s="144">
        <f t="shared" si="2337"/>
        <v>845324.3</v>
      </c>
      <c r="AG687" s="144">
        <f t="shared" si="2338"/>
        <v>0</v>
      </c>
      <c r="AH687" s="144">
        <f t="shared" si="2339"/>
        <v>0</v>
      </c>
      <c r="AI687" s="144"/>
      <c r="AJ687" s="144"/>
      <c r="AK687" s="144"/>
      <c r="AL687" s="144">
        <f t="shared" si="2341"/>
        <v>845324.3</v>
      </c>
      <c r="AM687" s="144">
        <f t="shared" si="2342"/>
        <v>0</v>
      </c>
      <c r="AN687" s="144">
        <f t="shared" si="2343"/>
        <v>0</v>
      </c>
      <c r="AO687" s="144"/>
      <c r="AP687" s="144"/>
      <c r="AQ687" s="144"/>
      <c r="AR687" s="144">
        <f t="shared" si="2345"/>
        <v>845324.3</v>
      </c>
      <c r="AS687" s="144">
        <f t="shared" si="2346"/>
        <v>0</v>
      </c>
      <c r="AT687" s="144">
        <f t="shared" si="2347"/>
        <v>0</v>
      </c>
      <c r="AU687" s="144"/>
      <c r="AV687" s="144"/>
      <c r="AW687" s="144"/>
      <c r="AX687" s="144">
        <f t="shared" si="2349"/>
        <v>845324.3</v>
      </c>
      <c r="AY687" s="144">
        <f t="shared" si="2350"/>
        <v>0</v>
      </c>
      <c r="AZ687" s="144">
        <f t="shared" si="2351"/>
        <v>0</v>
      </c>
    </row>
    <row r="688" spans="1:52" s="42" customFormat="1">
      <c r="A688" s="261"/>
      <c r="B688" s="198" t="s">
        <v>384</v>
      </c>
      <c r="C688" s="73" t="s">
        <v>310</v>
      </c>
      <c r="D688" s="73" t="s">
        <v>21</v>
      </c>
      <c r="E688" s="73" t="s">
        <v>100</v>
      </c>
      <c r="F688" s="73" t="s">
        <v>391</v>
      </c>
      <c r="G688" s="101"/>
      <c r="H688" s="144"/>
      <c r="I688" s="144"/>
      <c r="J688" s="144"/>
      <c r="K688" s="144">
        <f>K689+K691</f>
        <v>1220637.24</v>
      </c>
      <c r="L688" s="144">
        <f t="shared" ref="L688:M688" si="2455">L689+L691</f>
        <v>0</v>
      </c>
      <c r="M688" s="144">
        <f t="shared" si="2455"/>
        <v>0</v>
      </c>
      <c r="N688" s="144">
        <f t="shared" si="2418"/>
        <v>1220637.24</v>
      </c>
      <c r="O688" s="144">
        <f t="shared" si="2419"/>
        <v>0</v>
      </c>
      <c r="P688" s="144">
        <f t="shared" si="2420"/>
        <v>0</v>
      </c>
      <c r="Q688" s="144">
        <f>Q689+Q691</f>
        <v>0</v>
      </c>
      <c r="R688" s="144">
        <f t="shared" ref="R688:S688" si="2456">R689+R691</f>
        <v>0</v>
      </c>
      <c r="S688" s="144">
        <f t="shared" si="2456"/>
        <v>0</v>
      </c>
      <c r="T688" s="144">
        <f t="shared" si="2329"/>
        <v>1220637.24</v>
      </c>
      <c r="U688" s="144">
        <f t="shared" si="2330"/>
        <v>0</v>
      </c>
      <c r="V688" s="144">
        <f t="shared" si="2331"/>
        <v>0</v>
      </c>
      <c r="W688" s="144">
        <f>W689+W691</f>
        <v>0</v>
      </c>
      <c r="X688" s="144">
        <f t="shared" ref="X688:Y688" si="2457">X689+X691</f>
        <v>0</v>
      </c>
      <c r="Y688" s="144">
        <f t="shared" si="2457"/>
        <v>0</v>
      </c>
      <c r="Z688" s="144">
        <f t="shared" si="2333"/>
        <v>1220637.24</v>
      </c>
      <c r="AA688" s="144">
        <f t="shared" si="2334"/>
        <v>0</v>
      </c>
      <c r="AB688" s="144">
        <f t="shared" si="2335"/>
        <v>0</v>
      </c>
      <c r="AC688" s="144">
        <f>AC689+AC691</f>
        <v>0</v>
      </c>
      <c r="AD688" s="144">
        <f t="shared" ref="AD688:AE688" si="2458">AD689+AD691</f>
        <v>0</v>
      </c>
      <c r="AE688" s="144">
        <f t="shared" si="2458"/>
        <v>0</v>
      </c>
      <c r="AF688" s="144">
        <f t="shared" si="2337"/>
        <v>1220637.24</v>
      </c>
      <c r="AG688" s="144">
        <f t="shared" si="2338"/>
        <v>0</v>
      </c>
      <c r="AH688" s="144">
        <f t="shared" si="2339"/>
        <v>0</v>
      </c>
      <c r="AI688" s="144">
        <f>AI689+AI691</f>
        <v>0</v>
      </c>
      <c r="AJ688" s="144">
        <f t="shared" ref="AJ688:AK688" si="2459">AJ689+AJ691</f>
        <v>0</v>
      </c>
      <c r="AK688" s="144">
        <f t="shared" si="2459"/>
        <v>0</v>
      </c>
      <c r="AL688" s="144">
        <f t="shared" si="2341"/>
        <v>1220637.24</v>
      </c>
      <c r="AM688" s="144">
        <f t="shared" si="2342"/>
        <v>0</v>
      </c>
      <c r="AN688" s="144">
        <f t="shared" si="2343"/>
        <v>0</v>
      </c>
      <c r="AO688" s="144">
        <f>AO689+AO691</f>
        <v>0</v>
      </c>
      <c r="AP688" s="144">
        <f t="shared" ref="AP688:AQ688" si="2460">AP689+AP691</f>
        <v>0</v>
      </c>
      <c r="AQ688" s="144">
        <f t="shared" si="2460"/>
        <v>0</v>
      </c>
      <c r="AR688" s="144">
        <f t="shared" si="2345"/>
        <v>1220637.24</v>
      </c>
      <c r="AS688" s="144">
        <f t="shared" si="2346"/>
        <v>0</v>
      </c>
      <c r="AT688" s="144">
        <f t="shared" si="2347"/>
        <v>0</v>
      </c>
      <c r="AU688" s="144">
        <f>AU689+AU691</f>
        <v>0</v>
      </c>
      <c r="AV688" s="144">
        <f t="shared" ref="AV688:AW688" si="2461">AV689+AV691</f>
        <v>0</v>
      </c>
      <c r="AW688" s="144">
        <f t="shared" si="2461"/>
        <v>0</v>
      </c>
      <c r="AX688" s="144">
        <f t="shared" si="2349"/>
        <v>1220637.24</v>
      </c>
      <c r="AY688" s="144">
        <f t="shared" si="2350"/>
        <v>0</v>
      </c>
      <c r="AZ688" s="144">
        <f t="shared" si="2351"/>
        <v>0</v>
      </c>
    </row>
    <row r="689" spans="1:52" s="42" customFormat="1" ht="26.4">
      <c r="A689" s="261"/>
      <c r="B689" s="198" t="s">
        <v>186</v>
      </c>
      <c r="C689" s="73" t="s">
        <v>310</v>
      </c>
      <c r="D689" s="73" t="s">
        <v>21</v>
      </c>
      <c r="E689" s="73" t="s">
        <v>100</v>
      </c>
      <c r="F689" s="73" t="s">
        <v>391</v>
      </c>
      <c r="G689" s="101" t="s">
        <v>32</v>
      </c>
      <c r="H689" s="144"/>
      <c r="I689" s="144"/>
      <c r="J689" s="144"/>
      <c r="K689" s="144">
        <f>K690</f>
        <v>223247.57</v>
      </c>
      <c r="L689" s="144">
        <f t="shared" ref="L689:M689" si="2462">L690</f>
        <v>0</v>
      </c>
      <c r="M689" s="144">
        <f t="shared" si="2462"/>
        <v>0</v>
      </c>
      <c r="N689" s="144">
        <f t="shared" si="2418"/>
        <v>223247.57</v>
      </c>
      <c r="O689" s="144">
        <f t="shared" si="2419"/>
        <v>0</v>
      </c>
      <c r="P689" s="144">
        <f t="shared" si="2420"/>
        <v>0</v>
      </c>
      <c r="Q689" s="144">
        <f>Q690</f>
        <v>0</v>
      </c>
      <c r="R689" s="144">
        <f t="shared" ref="R689:S689" si="2463">R690</f>
        <v>0</v>
      </c>
      <c r="S689" s="144">
        <f t="shared" si="2463"/>
        <v>0</v>
      </c>
      <c r="T689" s="144">
        <f t="shared" si="2329"/>
        <v>223247.57</v>
      </c>
      <c r="U689" s="144">
        <f t="shared" si="2330"/>
        <v>0</v>
      </c>
      <c r="V689" s="144">
        <f t="shared" si="2331"/>
        <v>0</v>
      </c>
      <c r="W689" s="144">
        <f>W690</f>
        <v>0</v>
      </c>
      <c r="X689" s="144">
        <f t="shared" ref="X689:Y689" si="2464">X690</f>
        <v>0</v>
      </c>
      <c r="Y689" s="144">
        <f t="shared" si="2464"/>
        <v>0</v>
      </c>
      <c r="Z689" s="144">
        <f t="shared" si="2333"/>
        <v>223247.57</v>
      </c>
      <c r="AA689" s="144">
        <f t="shared" si="2334"/>
        <v>0</v>
      </c>
      <c r="AB689" s="144">
        <f t="shared" si="2335"/>
        <v>0</v>
      </c>
      <c r="AC689" s="144">
        <f>AC690</f>
        <v>0</v>
      </c>
      <c r="AD689" s="144">
        <f t="shared" ref="AD689:AE689" si="2465">AD690</f>
        <v>0</v>
      </c>
      <c r="AE689" s="144">
        <f t="shared" si="2465"/>
        <v>0</v>
      </c>
      <c r="AF689" s="144">
        <f t="shared" si="2337"/>
        <v>223247.57</v>
      </c>
      <c r="AG689" s="144">
        <f t="shared" si="2338"/>
        <v>0</v>
      </c>
      <c r="AH689" s="144">
        <f t="shared" si="2339"/>
        <v>0</v>
      </c>
      <c r="AI689" s="144">
        <f>AI690</f>
        <v>0</v>
      </c>
      <c r="AJ689" s="144">
        <f t="shared" ref="AJ689:AK689" si="2466">AJ690</f>
        <v>0</v>
      </c>
      <c r="AK689" s="144">
        <f t="shared" si="2466"/>
        <v>0</v>
      </c>
      <c r="AL689" s="144">
        <f t="shared" si="2341"/>
        <v>223247.57</v>
      </c>
      <c r="AM689" s="144">
        <f t="shared" si="2342"/>
        <v>0</v>
      </c>
      <c r="AN689" s="144">
        <f t="shared" si="2343"/>
        <v>0</v>
      </c>
      <c r="AO689" s="144">
        <f>AO690</f>
        <v>0</v>
      </c>
      <c r="AP689" s="144">
        <f t="shared" ref="AP689:AQ689" si="2467">AP690</f>
        <v>0</v>
      </c>
      <c r="AQ689" s="144">
        <f t="shared" si="2467"/>
        <v>0</v>
      </c>
      <c r="AR689" s="144">
        <f t="shared" si="2345"/>
        <v>223247.57</v>
      </c>
      <c r="AS689" s="144">
        <f t="shared" si="2346"/>
        <v>0</v>
      </c>
      <c r="AT689" s="144">
        <f t="shared" si="2347"/>
        <v>0</v>
      </c>
      <c r="AU689" s="144">
        <f>AU690</f>
        <v>0</v>
      </c>
      <c r="AV689" s="144">
        <f t="shared" ref="AV689:AW689" si="2468">AV690</f>
        <v>0</v>
      </c>
      <c r="AW689" s="144">
        <f t="shared" si="2468"/>
        <v>0</v>
      </c>
      <c r="AX689" s="144">
        <f t="shared" si="2349"/>
        <v>223247.57</v>
      </c>
      <c r="AY689" s="144">
        <f t="shared" si="2350"/>
        <v>0</v>
      </c>
      <c r="AZ689" s="144">
        <f t="shared" si="2351"/>
        <v>0</v>
      </c>
    </row>
    <row r="690" spans="1:52" s="42" customFormat="1" ht="26.4">
      <c r="A690" s="261"/>
      <c r="B690" s="198" t="s">
        <v>34</v>
      </c>
      <c r="C690" s="73" t="s">
        <v>310</v>
      </c>
      <c r="D690" s="73" t="s">
        <v>21</v>
      </c>
      <c r="E690" s="73" t="s">
        <v>100</v>
      </c>
      <c r="F690" s="73" t="s">
        <v>391</v>
      </c>
      <c r="G690" s="101" t="s">
        <v>33</v>
      </c>
      <c r="H690" s="144"/>
      <c r="I690" s="144"/>
      <c r="J690" s="144"/>
      <c r="K690" s="144">
        <v>223247.57</v>
      </c>
      <c r="L690" s="144"/>
      <c r="M690" s="144"/>
      <c r="N690" s="144">
        <f t="shared" si="2418"/>
        <v>223247.57</v>
      </c>
      <c r="O690" s="144">
        <f t="shared" si="2419"/>
        <v>0</v>
      </c>
      <c r="P690" s="144">
        <f t="shared" si="2420"/>
        <v>0</v>
      </c>
      <c r="Q690" s="144"/>
      <c r="R690" s="144"/>
      <c r="S690" s="144"/>
      <c r="T690" s="144">
        <f t="shared" si="2329"/>
        <v>223247.57</v>
      </c>
      <c r="U690" s="144">
        <f t="shared" si="2330"/>
        <v>0</v>
      </c>
      <c r="V690" s="144">
        <f t="shared" si="2331"/>
        <v>0</v>
      </c>
      <c r="W690" s="144"/>
      <c r="X690" s="144"/>
      <c r="Y690" s="144"/>
      <c r="Z690" s="144">
        <f t="shared" si="2333"/>
        <v>223247.57</v>
      </c>
      <c r="AA690" s="144">
        <f t="shared" si="2334"/>
        <v>0</v>
      </c>
      <c r="AB690" s="144">
        <f t="shared" si="2335"/>
        <v>0</v>
      </c>
      <c r="AC690" s="144"/>
      <c r="AD690" s="144"/>
      <c r="AE690" s="144"/>
      <c r="AF690" s="144">
        <f t="shared" si="2337"/>
        <v>223247.57</v>
      </c>
      <c r="AG690" s="144">
        <f t="shared" si="2338"/>
        <v>0</v>
      </c>
      <c r="AH690" s="144">
        <f t="shared" si="2339"/>
        <v>0</v>
      </c>
      <c r="AI690" s="144"/>
      <c r="AJ690" s="144"/>
      <c r="AK690" s="144"/>
      <c r="AL690" s="144">
        <f t="shared" si="2341"/>
        <v>223247.57</v>
      </c>
      <c r="AM690" s="144">
        <f t="shared" si="2342"/>
        <v>0</v>
      </c>
      <c r="AN690" s="144">
        <f t="shared" si="2343"/>
        <v>0</v>
      </c>
      <c r="AO690" s="144"/>
      <c r="AP690" s="144"/>
      <c r="AQ690" s="144"/>
      <c r="AR690" s="144">
        <f t="shared" si="2345"/>
        <v>223247.57</v>
      </c>
      <c r="AS690" s="144">
        <f t="shared" si="2346"/>
        <v>0</v>
      </c>
      <c r="AT690" s="144">
        <f t="shared" si="2347"/>
        <v>0</v>
      </c>
      <c r="AU690" s="144"/>
      <c r="AV690" s="144"/>
      <c r="AW690" s="144"/>
      <c r="AX690" s="144">
        <f t="shared" si="2349"/>
        <v>223247.57</v>
      </c>
      <c r="AY690" s="144">
        <f t="shared" si="2350"/>
        <v>0</v>
      </c>
      <c r="AZ690" s="144">
        <f t="shared" si="2351"/>
        <v>0</v>
      </c>
    </row>
    <row r="691" spans="1:52" s="42" customFormat="1" ht="26.4">
      <c r="A691" s="261"/>
      <c r="B691" s="198" t="s">
        <v>41</v>
      </c>
      <c r="C691" s="34" t="s">
        <v>310</v>
      </c>
      <c r="D691" s="34" t="s">
        <v>21</v>
      </c>
      <c r="E691" s="34" t="s">
        <v>100</v>
      </c>
      <c r="F691" s="34" t="s">
        <v>391</v>
      </c>
      <c r="G691" s="37" t="s">
        <v>39</v>
      </c>
      <c r="H691" s="144"/>
      <c r="I691" s="144"/>
      <c r="J691" s="144"/>
      <c r="K691" s="144">
        <f>K692</f>
        <v>997389.67</v>
      </c>
      <c r="L691" s="144">
        <f t="shared" ref="L691:M691" si="2469">L692</f>
        <v>0</v>
      </c>
      <c r="M691" s="144">
        <f t="shared" si="2469"/>
        <v>0</v>
      </c>
      <c r="N691" s="144">
        <f t="shared" si="2418"/>
        <v>997389.67</v>
      </c>
      <c r="O691" s="144">
        <f t="shared" si="2419"/>
        <v>0</v>
      </c>
      <c r="P691" s="144">
        <f t="shared" si="2420"/>
        <v>0</v>
      </c>
      <c r="Q691" s="144">
        <f>Q692</f>
        <v>0</v>
      </c>
      <c r="R691" s="144">
        <f t="shared" ref="R691:S691" si="2470">R692</f>
        <v>0</v>
      </c>
      <c r="S691" s="144">
        <f t="shared" si="2470"/>
        <v>0</v>
      </c>
      <c r="T691" s="144">
        <f t="shared" si="2329"/>
        <v>997389.67</v>
      </c>
      <c r="U691" s="144">
        <f t="shared" si="2330"/>
        <v>0</v>
      </c>
      <c r="V691" s="144">
        <f t="shared" si="2331"/>
        <v>0</v>
      </c>
      <c r="W691" s="144">
        <f>W692</f>
        <v>0</v>
      </c>
      <c r="X691" s="144">
        <f t="shared" ref="X691:Y691" si="2471">X692</f>
        <v>0</v>
      </c>
      <c r="Y691" s="144">
        <f t="shared" si="2471"/>
        <v>0</v>
      </c>
      <c r="Z691" s="144">
        <f t="shared" si="2333"/>
        <v>997389.67</v>
      </c>
      <c r="AA691" s="144">
        <f t="shared" si="2334"/>
        <v>0</v>
      </c>
      <c r="AB691" s="144">
        <f t="shared" si="2335"/>
        <v>0</v>
      </c>
      <c r="AC691" s="144">
        <f>AC692</f>
        <v>0</v>
      </c>
      <c r="AD691" s="144">
        <f t="shared" ref="AD691:AE691" si="2472">AD692</f>
        <v>0</v>
      </c>
      <c r="AE691" s="144">
        <f t="shared" si="2472"/>
        <v>0</v>
      </c>
      <c r="AF691" s="144">
        <f t="shared" si="2337"/>
        <v>997389.67</v>
      </c>
      <c r="AG691" s="144">
        <f t="shared" si="2338"/>
        <v>0</v>
      </c>
      <c r="AH691" s="144">
        <f t="shared" si="2339"/>
        <v>0</v>
      </c>
      <c r="AI691" s="144">
        <f>AI692</f>
        <v>0</v>
      </c>
      <c r="AJ691" s="144">
        <f t="shared" ref="AJ691:AK691" si="2473">AJ692</f>
        <v>0</v>
      </c>
      <c r="AK691" s="144">
        <f t="shared" si="2473"/>
        <v>0</v>
      </c>
      <c r="AL691" s="144">
        <f t="shared" si="2341"/>
        <v>997389.67</v>
      </c>
      <c r="AM691" s="144">
        <f t="shared" si="2342"/>
        <v>0</v>
      </c>
      <c r="AN691" s="144">
        <f t="shared" si="2343"/>
        <v>0</v>
      </c>
      <c r="AO691" s="144">
        <f>AO692</f>
        <v>0</v>
      </c>
      <c r="AP691" s="144">
        <f t="shared" ref="AP691:AQ691" si="2474">AP692</f>
        <v>0</v>
      </c>
      <c r="AQ691" s="144">
        <f t="shared" si="2474"/>
        <v>0</v>
      </c>
      <c r="AR691" s="144">
        <f t="shared" si="2345"/>
        <v>997389.67</v>
      </c>
      <c r="AS691" s="144">
        <f t="shared" si="2346"/>
        <v>0</v>
      </c>
      <c r="AT691" s="144">
        <f t="shared" si="2347"/>
        <v>0</v>
      </c>
      <c r="AU691" s="144">
        <f>AU692</f>
        <v>0</v>
      </c>
      <c r="AV691" s="144">
        <f t="shared" ref="AV691:AW691" si="2475">AV692</f>
        <v>0</v>
      </c>
      <c r="AW691" s="144">
        <f t="shared" si="2475"/>
        <v>0</v>
      </c>
      <c r="AX691" s="144">
        <f t="shared" si="2349"/>
        <v>997389.67</v>
      </c>
      <c r="AY691" s="144">
        <f t="shared" si="2350"/>
        <v>0</v>
      </c>
      <c r="AZ691" s="144">
        <f t="shared" si="2351"/>
        <v>0</v>
      </c>
    </row>
    <row r="692" spans="1:52" s="42" customFormat="1">
      <c r="A692" s="282"/>
      <c r="B692" s="198" t="s">
        <v>42</v>
      </c>
      <c r="C692" s="34" t="s">
        <v>310</v>
      </c>
      <c r="D692" s="34" t="s">
        <v>21</v>
      </c>
      <c r="E692" s="34" t="s">
        <v>100</v>
      </c>
      <c r="F692" s="34" t="s">
        <v>391</v>
      </c>
      <c r="G692" s="37" t="s">
        <v>40</v>
      </c>
      <c r="H692" s="144"/>
      <c r="I692" s="144"/>
      <c r="J692" s="144"/>
      <c r="K692" s="144">
        <v>997389.67</v>
      </c>
      <c r="L692" s="144"/>
      <c r="M692" s="144"/>
      <c r="N692" s="144">
        <f t="shared" si="2418"/>
        <v>997389.67</v>
      </c>
      <c r="O692" s="144">
        <f t="shared" si="2419"/>
        <v>0</v>
      </c>
      <c r="P692" s="144">
        <f t="shared" si="2420"/>
        <v>0</v>
      </c>
      <c r="Q692" s="144"/>
      <c r="R692" s="144"/>
      <c r="S692" s="144"/>
      <c r="T692" s="144">
        <f t="shared" si="2329"/>
        <v>997389.67</v>
      </c>
      <c r="U692" s="144">
        <f t="shared" si="2330"/>
        <v>0</v>
      </c>
      <c r="V692" s="144">
        <f t="shared" si="2331"/>
        <v>0</v>
      </c>
      <c r="W692" s="144"/>
      <c r="X692" s="144"/>
      <c r="Y692" s="144"/>
      <c r="Z692" s="144">
        <f t="shared" si="2333"/>
        <v>997389.67</v>
      </c>
      <c r="AA692" s="144">
        <f t="shared" si="2334"/>
        <v>0</v>
      </c>
      <c r="AB692" s="144">
        <f t="shared" si="2335"/>
        <v>0</v>
      </c>
      <c r="AC692" s="144"/>
      <c r="AD692" s="144"/>
      <c r="AE692" s="144"/>
      <c r="AF692" s="144">
        <f t="shared" si="2337"/>
        <v>997389.67</v>
      </c>
      <c r="AG692" s="144">
        <f t="shared" si="2338"/>
        <v>0</v>
      </c>
      <c r="AH692" s="144">
        <f t="shared" si="2339"/>
        <v>0</v>
      </c>
      <c r="AI692" s="144"/>
      <c r="AJ692" s="144"/>
      <c r="AK692" s="144"/>
      <c r="AL692" s="144">
        <f t="shared" si="2341"/>
        <v>997389.67</v>
      </c>
      <c r="AM692" s="144">
        <f t="shared" si="2342"/>
        <v>0</v>
      </c>
      <c r="AN692" s="144">
        <f t="shared" si="2343"/>
        <v>0</v>
      </c>
      <c r="AO692" s="144"/>
      <c r="AP692" s="144"/>
      <c r="AQ692" s="144"/>
      <c r="AR692" s="144">
        <f t="shared" si="2345"/>
        <v>997389.67</v>
      </c>
      <c r="AS692" s="144">
        <f t="shared" si="2346"/>
        <v>0</v>
      </c>
      <c r="AT692" s="144">
        <f t="shared" si="2347"/>
        <v>0</v>
      </c>
      <c r="AU692" s="144"/>
      <c r="AV692" s="144"/>
      <c r="AW692" s="144"/>
      <c r="AX692" s="144">
        <f t="shared" si="2349"/>
        <v>997389.67</v>
      </c>
      <c r="AY692" s="144">
        <f t="shared" si="2350"/>
        <v>0</v>
      </c>
      <c r="AZ692" s="144">
        <f t="shared" si="2351"/>
        <v>0</v>
      </c>
    </row>
    <row r="693" spans="1:52" s="42" customFormat="1">
      <c r="A693" s="176"/>
      <c r="B693" s="93"/>
      <c r="C693" s="34"/>
      <c r="D693" s="34"/>
      <c r="E693" s="34"/>
      <c r="F693" s="34"/>
      <c r="G693" s="37"/>
      <c r="H693" s="144"/>
      <c r="I693" s="144"/>
      <c r="J693" s="144"/>
      <c r="K693" s="144"/>
      <c r="L693" s="144"/>
      <c r="M693" s="144"/>
      <c r="N693" s="144"/>
      <c r="O693" s="144"/>
      <c r="P693" s="144"/>
      <c r="Q693" s="144"/>
      <c r="R693" s="144"/>
      <c r="S693" s="144"/>
      <c r="T693" s="144"/>
      <c r="U693" s="144"/>
      <c r="V693" s="144"/>
      <c r="W693" s="144"/>
      <c r="X693" s="144"/>
      <c r="Y693" s="144"/>
      <c r="Z693" s="144"/>
      <c r="AA693" s="144"/>
      <c r="AB693" s="144"/>
      <c r="AC693" s="144"/>
      <c r="AD693" s="144"/>
      <c r="AE693" s="144"/>
      <c r="AF693" s="144"/>
      <c r="AG693" s="144"/>
      <c r="AH693" s="144"/>
      <c r="AI693" s="144"/>
      <c r="AJ693" s="144"/>
      <c r="AK693" s="144"/>
      <c r="AL693" s="144"/>
      <c r="AM693" s="144"/>
      <c r="AN693" s="144"/>
      <c r="AO693" s="144"/>
      <c r="AP693" s="144"/>
      <c r="AQ693" s="144"/>
      <c r="AR693" s="144"/>
      <c r="AS693" s="144"/>
      <c r="AT693" s="144"/>
      <c r="AU693" s="144"/>
      <c r="AV693" s="144"/>
      <c r="AW693" s="144"/>
      <c r="AX693" s="144"/>
      <c r="AY693" s="144"/>
      <c r="AZ693" s="144"/>
    </row>
    <row r="694" spans="1:52" s="133" customFormat="1" ht="27.6">
      <c r="A694" s="84">
        <v>24</v>
      </c>
      <c r="B694" s="172" t="s">
        <v>311</v>
      </c>
      <c r="C694" s="137" t="s">
        <v>312</v>
      </c>
      <c r="D694" s="137" t="s">
        <v>21</v>
      </c>
      <c r="E694" s="137" t="s">
        <v>100</v>
      </c>
      <c r="F694" s="137" t="s">
        <v>101</v>
      </c>
      <c r="G694" s="138"/>
      <c r="H694" s="173">
        <f>H695+H698</f>
        <v>580678.98</v>
      </c>
      <c r="I694" s="173">
        <f t="shared" ref="I694:J694" si="2476">I695+I698</f>
        <v>575935.77</v>
      </c>
      <c r="J694" s="173">
        <f t="shared" si="2476"/>
        <v>597173.19999999995</v>
      </c>
      <c r="K694" s="173">
        <f t="shared" ref="K694:M694" si="2477">K695+K698</f>
        <v>0</v>
      </c>
      <c r="L694" s="173">
        <f t="shared" si="2477"/>
        <v>0</v>
      </c>
      <c r="M694" s="173">
        <f t="shared" si="2477"/>
        <v>0</v>
      </c>
      <c r="N694" s="173">
        <f t="shared" si="2117"/>
        <v>580678.98</v>
      </c>
      <c r="O694" s="173">
        <f t="shared" si="2118"/>
        <v>575935.77</v>
      </c>
      <c r="P694" s="173">
        <f t="shared" si="2119"/>
        <v>597173.19999999995</v>
      </c>
      <c r="Q694" s="173">
        <f t="shared" ref="Q694:S694" si="2478">Q695+Q698</f>
        <v>0</v>
      </c>
      <c r="R694" s="173">
        <f t="shared" si="2478"/>
        <v>0</v>
      </c>
      <c r="S694" s="173">
        <f t="shared" si="2478"/>
        <v>0</v>
      </c>
      <c r="T694" s="173">
        <f t="shared" ref="T694:T702" si="2479">N694+Q694</f>
        <v>580678.98</v>
      </c>
      <c r="U694" s="173">
        <f t="shared" ref="U694:U702" si="2480">O694+R694</f>
        <v>575935.77</v>
      </c>
      <c r="V694" s="173">
        <f t="shared" ref="V694:V702" si="2481">P694+S694</f>
        <v>597173.19999999995</v>
      </c>
      <c r="W694" s="173">
        <f t="shared" ref="W694:Y694" si="2482">W695+W698</f>
        <v>0</v>
      </c>
      <c r="X694" s="173">
        <f t="shared" si="2482"/>
        <v>0</v>
      </c>
      <c r="Y694" s="173">
        <f t="shared" si="2482"/>
        <v>0</v>
      </c>
      <c r="Z694" s="173">
        <f t="shared" ref="Z694:Z702" si="2483">T694+W694</f>
        <v>580678.98</v>
      </c>
      <c r="AA694" s="173">
        <f t="shared" ref="AA694:AA702" si="2484">U694+X694</f>
        <v>575935.77</v>
      </c>
      <c r="AB694" s="173">
        <f t="shared" ref="AB694:AB702" si="2485">V694+Y694</f>
        <v>597173.19999999995</v>
      </c>
      <c r="AC694" s="173">
        <f t="shared" ref="AC694:AE694" si="2486">AC695+AC698</f>
        <v>0</v>
      </c>
      <c r="AD694" s="173">
        <f t="shared" si="2486"/>
        <v>0</v>
      </c>
      <c r="AE694" s="173">
        <f t="shared" si="2486"/>
        <v>0</v>
      </c>
      <c r="AF694" s="173">
        <f t="shared" ref="AF694:AF702" si="2487">Z694+AC694</f>
        <v>580678.98</v>
      </c>
      <c r="AG694" s="173">
        <f t="shared" ref="AG694:AG702" si="2488">AA694+AD694</f>
        <v>575935.77</v>
      </c>
      <c r="AH694" s="173">
        <f t="shared" ref="AH694:AH702" si="2489">AB694+AE694</f>
        <v>597173.19999999995</v>
      </c>
      <c r="AI694" s="173">
        <f t="shared" ref="AI694:AK694" si="2490">AI695+AI698</f>
        <v>0</v>
      </c>
      <c r="AJ694" s="173">
        <f t="shared" si="2490"/>
        <v>0</v>
      </c>
      <c r="AK694" s="173">
        <f t="shared" si="2490"/>
        <v>0</v>
      </c>
      <c r="AL694" s="173">
        <f t="shared" ref="AL694:AL702" si="2491">AF694+AI694</f>
        <v>580678.98</v>
      </c>
      <c r="AM694" s="173">
        <f t="shared" ref="AM694:AM702" si="2492">AG694+AJ694</f>
        <v>575935.77</v>
      </c>
      <c r="AN694" s="173">
        <f t="shared" ref="AN694:AN702" si="2493">AH694+AK694</f>
        <v>597173.19999999995</v>
      </c>
      <c r="AO694" s="173">
        <f t="shared" ref="AO694:AQ694" si="2494">AO695+AO698</f>
        <v>0</v>
      </c>
      <c r="AP694" s="173">
        <f t="shared" si="2494"/>
        <v>0</v>
      </c>
      <c r="AQ694" s="173">
        <f t="shared" si="2494"/>
        <v>0</v>
      </c>
      <c r="AR694" s="173">
        <f t="shared" ref="AR694:AR702" si="2495">AL694+AO694</f>
        <v>580678.98</v>
      </c>
      <c r="AS694" s="173">
        <f t="shared" ref="AS694:AS702" si="2496">AM694+AP694</f>
        <v>575935.77</v>
      </c>
      <c r="AT694" s="173">
        <f t="shared" ref="AT694:AT702" si="2497">AN694+AQ694</f>
        <v>597173.19999999995</v>
      </c>
      <c r="AU694" s="173">
        <f t="shared" ref="AU694:AW694" si="2498">AU695+AU698</f>
        <v>0</v>
      </c>
      <c r="AV694" s="173">
        <f t="shared" si="2498"/>
        <v>0</v>
      </c>
      <c r="AW694" s="173">
        <f t="shared" si="2498"/>
        <v>0</v>
      </c>
      <c r="AX694" s="173">
        <f t="shared" ref="AX694:AX702" si="2499">AR694+AU694</f>
        <v>580678.98</v>
      </c>
      <c r="AY694" s="173">
        <f t="shared" ref="AY694:AY702" si="2500">AS694+AV694</f>
        <v>575935.77</v>
      </c>
      <c r="AZ694" s="173">
        <f t="shared" ref="AZ694:AZ702" si="2501">AT694+AW694</f>
        <v>597173.19999999995</v>
      </c>
    </row>
    <row r="695" spans="1:52" s="42" customFormat="1" ht="26.4">
      <c r="A695" s="281"/>
      <c r="B695" s="186" t="s">
        <v>334</v>
      </c>
      <c r="C695" s="35" t="s">
        <v>312</v>
      </c>
      <c r="D695" s="35" t="s">
        <v>21</v>
      </c>
      <c r="E695" s="35" t="s">
        <v>100</v>
      </c>
      <c r="F695" s="35" t="s">
        <v>335</v>
      </c>
      <c r="G695" s="36"/>
      <c r="H695" s="144">
        <f>H696</f>
        <v>10000</v>
      </c>
      <c r="I695" s="144">
        <f t="shared" ref="I695:M696" si="2502">I696</f>
        <v>0</v>
      </c>
      <c r="J695" s="144">
        <f t="shared" si="2502"/>
        <v>0</v>
      </c>
      <c r="K695" s="144">
        <f t="shared" si="2502"/>
        <v>0</v>
      </c>
      <c r="L695" s="144">
        <f t="shared" si="2502"/>
        <v>0</v>
      </c>
      <c r="M695" s="144">
        <f t="shared" si="2502"/>
        <v>0</v>
      </c>
      <c r="N695" s="144">
        <f t="shared" si="2117"/>
        <v>10000</v>
      </c>
      <c r="O695" s="144">
        <f t="shared" si="2118"/>
        <v>0</v>
      </c>
      <c r="P695" s="144">
        <f t="shared" si="2119"/>
        <v>0</v>
      </c>
      <c r="Q695" s="144">
        <f t="shared" ref="Q695:S696" si="2503">Q696</f>
        <v>0</v>
      </c>
      <c r="R695" s="144">
        <f t="shared" si="2503"/>
        <v>0</v>
      </c>
      <c r="S695" s="144">
        <f t="shared" si="2503"/>
        <v>0</v>
      </c>
      <c r="T695" s="144">
        <f t="shared" si="2479"/>
        <v>10000</v>
      </c>
      <c r="U695" s="144">
        <f t="shared" si="2480"/>
        <v>0</v>
      </c>
      <c r="V695" s="144">
        <f t="shared" si="2481"/>
        <v>0</v>
      </c>
      <c r="W695" s="144">
        <f t="shared" ref="W695:Y696" si="2504">W696</f>
        <v>0</v>
      </c>
      <c r="X695" s="144">
        <f t="shared" si="2504"/>
        <v>0</v>
      </c>
      <c r="Y695" s="144">
        <f t="shared" si="2504"/>
        <v>0</v>
      </c>
      <c r="Z695" s="144">
        <f t="shared" si="2483"/>
        <v>10000</v>
      </c>
      <c r="AA695" s="144">
        <f t="shared" si="2484"/>
        <v>0</v>
      </c>
      <c r="AB695" s="144">
        <f t="shared" si="2485"/>
        <v>0</v>
      </c>
      <c r="AC695" s="144">
        <f t="shared" ref="AC695:AE696" si="2505">AC696</f>
        <v>0</v>
      </c>
      <c r="AD695" s="144">
        <f t="shared" si="2505"/>
        <v>0</v>
      </c>
      <c r="AE695" s="144">
        <f t="shared" si="2505"/>
        <v>0</v>
      </c>
      <c r="AF695" s="144">
        <f t="shared" si="2487"/>
        <v>10000</v>
      </c>
      <c r="AG695" s="144">
        <f t="shared" si="2488"/>
        <v>0</v>
      </c>
      <c r="AH695" s="144">
        <f t="shared" si="2489"/>
        <v>0</v>
      </c>
      <c r="AI695" s="144">
        <f t="shared" ref="AI695:AK696" si="2506">AI696</f>
        <v>0</v>
      </c>
      <c r="AJ695" s="144">
        <f t="shared" si="2506"/>
        <v>0</v>
      </c>
      <c r="AK695" s="144">
        <f t="shared" si="2506"/>
        <v>0</v>
      </c>
      <c r="AL695" s="144">
        <f t="shared" si="2491"/>
        <v>10000</v>
      </c>
      <c r="AM695" s="144">
        <f t="shared" si="2492"/>
        <v>0</v>
      </c>
      <c r="AN695" s="144">
        <f t="shared" si="2493"/>
        <v>0</v>
      </c>
      <c r="AO695" s="144">
        <f t="shared" ref="AO695:AQ696" si="2507">AO696</f>
        <v>0</v>
      </c>
      <c r="AP695" s="144">
        <f t="shared" si="2507"/>
        <v>0</v>
      </c>
      <c r="AQ695" s="144">
        <f t="shared" si="2507"/>
        <v>0</v>
      </c>
      <c r="AR695" s="144">
        <f t="shared" si="2495"/>
        <v>10000</v>
      </c>
      <c r="AS695" s="144">
        <f t="shared" si="2496"/>
        <v>0</v>
      </c>
      <c r="AT695" s="144">
        <f t="shared" si="2497"/>
        <v>0</v>
      </c>
      <c r="AU695" s="144">
        <f t="shared" ref="AU695:AW696" si="2508">AU696</f>
        <v>0</v>
      </c>
      <c r="AV695" s="144">
        <f t="shared" si="2508"/>
        <v>0</v>
      </c>
      <c r="AW695" s="144">
        <f t="shared" si="2508"/>
        <v>0</v>
      </c>
      <c r="AX695" s="144">
        <f t="shared" si="2499"/>
        <v>10000</v>
      </c>
      <c r="AY695" s="144">
        <f t="shared" si="2500"/>
        <v>0</v>
      </c>
      <c r="AZ695" s="144">
        <f t="shared" si="2501"/>
        <v>0</v>
      </c>
    </row>
    <row r="696" spans="1:52" s="42" customFormat="1" ht="26.4">
      <c r="A696" s="261"/>
      <c r="B696" s="185" t="s">
        <v>186</v>
      </c>
      <c r="C696" s="35" t="s">
        <v>312</v>
      </c>
      <c r="D696" s="35" t="s">
        <v>21</v>
      </c>
      <c r="E696" s="35" t="s">
        <v>100</v>
      </c>
      <c r="F696" s="35" t="s">
        <v>335</v>
      </c>
      <c r="G696" s="36" t="s">
        <v>32</v>
      </c>
      <c r="H696" s="144">
        <f>H697</f>
        <v>10000</v>
      </c>
      <c r="I696" s="144">
        <f t="shared" si="2502"/>
        <v>0</v>
      </c>
      <c r="J696" s="144">
        <f t="shared" si="2502"/>
        <v>0</v>
      </c>
      <c r="K696" s="144">
        <f t="shared" si="2502"/>
        <v>0</v>
      </c>
      <c r="L696" s="144">
        <f t="shared" si="2502"/>
        <v>0</v>
      </c>
      <c r="M696" s="144">
        <f t="shared" si="2502"/>
        <v>0</v>
      </c>
      <c r="N696" s="144">
        <f t="shared" si="2117"/>
        <v>10000</v>
      </c>
      <c r="O696" s="144">
        <f t="shared" si="2118"/>
        <v>0</v>
      </c>
      <c r="P696" s="144">
        <f t="shared" si="2119"/>
        <v>0</v>
      </c>
      <c r="Q696" s="144">
        <f t="shared" si="2503"/>
        <v>0</v>
      </c>
      <c r="R696" s="144">
        <f t="shared" si="2503"/>
        <v>0</v>
      </c>
      <c r="S696" s="144">
        <f t="shared" si="2503"/>
        <v>0</v>
      </c>
      <c r="T696" s="144">
        <f t="shared" si="2479"/>
        <v>10000</v>
      </c>
      <c r="U696" s="144">
        <f t="shared" si="2480"/>
        <v>0</v>
      </c>
      <c r="V696" s="144">
        <f t="shared" si="2481"/>
        <v>0</v>
      </c>
      <c r="W696" s="144">
        <f t="shared" si="2504"/>
        <v>0</v>
      </c>
      <c r="X696" s="144">
        <f t="shared" si="2504"/>
        <v>0</v>
      </c>
      <c r="Y696" s="144">
        <f t="shared" si="2504"/>
        <v>0</v>
      </c>
      <c r="Z696" s="144">
        <f t="shared" si="2483"/>
        <v>10000</v>
      </c>
      <c r="AA696" s="144">
        <f t="shared" si="2484"/>
        <v>0</v>
      </c>
      <c r="AB696" s="144">
        <f t="shared" si="2485"/>
        <v>0</v>
      </c>
      <c r="AC696" s="144">
        <f t="shared" si="2505"/>
        <v>0</v>
      </c>
      <c r="AD696" s="144">
        <f t="shared" si="2505"/>
        <v>0</v>
      </c>
      <c r="AE696" s="144">
        <f t="shared" si="2505"/>
        <v>0</v>
      </c>
      <c r="AF696" s="144">
        <f t="shared" si="2487"/>
        <v>10000</v>
      </c>
      <c r="AG696" s="144">
        <f t="shared" si="2488"/>
        <v>0</v>
      </c>
      <c r="AH696" s="144">
        <f t="shared" si="2489"/>
        <v>0</v>
      </c>
      <c r="AI696" s="144">
        <f t="shared" si="2506"/>
        <v>0</v>
      </c>
      <c r="AJ696" s="144">
        <f t="shared" si="2506"/>
        <v>0</v>
      </c>
      <c r="AK696" s="144">
        <f t="shared" si="2506"/>
        <v>0</v>
      </c>
      <c r="AL696" s="144">
        <f t="shared" si="2491"/>
        <v>10000</v>
      </c>
      <c r="AM696" s="144">
        <f t="shared" si="2492"/>
        <v>0</v>
      </c>
      <c r="AN696" s="144">
        <f t="shared" si="2493"/>
        <v>0</v>
      </c>
      <c r="AO696" s="144">
        <f t="shared" si="2507"/>
        <v>0</v>
      </c>
      <c r="AP696" s="144">
        <f t="shared" si="2507"/>
        <v>0</v>
      </c>
      <c r="AQ696" s="144">
        <f t="shared" si="2507"/>
        <v>0</v>
      </c>
      <c r="AR696" s="144">
        <f t="shared" si="2495"/>
        <v>10000</v>
      </c>
      <c r="AS696" s="144">
        <f t="shared" si="2496"/>
        <v>0</v>
      </c>
      <c r="AT696" s="144">
        <f t="shared" si="2497"/>
        <v>0</v>
      </c>
      <c r="AU696" s="144">
        <f t="shared" si="2508"/>
        <v>0</v>
      </c>
      <c r="AV696" s="144">
        <f t="shared" si="2508"/>
        <v>0</v>
      </c>
      <c r="AW696" s="144">
        <f t="shared" si="2508"/>
        <v>0</v>
      </c>
      <c r="AX696" s="144">
        <f t="shared" si="2499"/>
        <v>10000</v>
      </c>
      <c r="AY696" s="144">
        <f t="shared" si="2500"/>
        <v>0</v>
      </c>
      <c r="AZ696" s="144">
        <f t="shared" si="2501"/>
        <v>0</v>
      </c>
    </row>
    <row r="697" spans="1:52" s="42" customFormat="1" ht="26.4">
      <c r="A697" s="261"/>
      <c r="B697" s="182" t="s">
        <v>34</v>
      </c>
      <c r="C697" s="35" t="s">
        <v>312</v>
      </c>
      <c r="D697" s="35" t="s">
        <v>21</v>
      </c>
      <c r="E697" s="35" t="s">
        <v>100</v>
      </c>
      <c r="F697" s="35" t="s">
        <v>335</v>
      </c>
      <c r="G697" s="36" t="s">
        <v>33</v>
      </c>
      <c r="H697" s="144">
        <v>10000</v>
      </c>
      <c r="I697" s="144"/>
      <c r="J697" s="144"/>
      <c r="K697" s="144"/>
      <c r="L697" s="144"/>
      <c r="M697" s="144"/>
      <c r="N697" s="144">
        <f t="shared" si="2117"/>
        <v>10000</v>
      </c>
      <c r="O697" s="144">
        <f t="shared" si="2118"/>
        <v>0</v>
      </c>
      <c r="P697" s="144">
        <f t="shared" si="2119"/>
        <v>0</v>
      </c>
      <c r="Q697" s="144"/>
      <c r="R697" s="144"/>
      <c r="S697" s="144"/>
      <c r="T697" s="144">
        <f t="shared" si="2479"/>
        <v>10000</v>
      </c>
      <c r="U697" s="144">
        <f t="shared" si="2480"/>
        <v>0</v>
      </c>
      <c r="V697" s="144">
        <f t="shared" si="2481"/>
        <v>0</v>
      </c>
      <c r="W697" s="144"/>
      <c r="X697" s="144"/>
      <c r="Y697" s="144"/>
      <c r="Z697" s="144">
        <f t="shared" si="2483"/>
        <v>10000</v>
      </c>
      <c r="AA697" s="144">
        <f t="shared" si="2484"/>
        <v>0</v>
      </c>
      <c r="AB697" s="144">
        <f t="shared" si="2485"/>
        <v>0</v>
      </c>
      <c r="AC697" s="144"/>
      <c r="AD697" s="144"/>
      <c r="AE697" s="144"/>
      <c r="AF697" s="144">
        <f t="shared" si="2487"/>
        <v>10000</v>
      </c>
      <c r="AG697" s="144">
        <f t="shared" si="2488"/>
        <v>0</v>
      </c>
      <c r="AH697" s="144">
        <f t="shared" si="2489"/>
        <v>0</v>
      </c>
      <c r="AI697" s="144"/>
      <c r="AJ697" s="144"/>
      <c r="AK697" s="144"/>
      <c r="AL697" s="144">
        <f t="shared" si="2491"/>
        <v>10000</v>
      </c>
      <c r="AM697" s="144">
        <f t="shared" si="2492"/>
        <v>0</v>
      </c>
      <c r="AN697" s="144">
        <f t="shared" si="2493"/>
        <v>0</v>
      </c>
      <c r="AO697" s="144"/>
      <c r="AP697" s="144"/>
      <c r="AQ697" s="144"/>
      <c r="AR697" s="144">
        <f t="shared" si="2495"/>
        <v>10000</v>
      </c>
      <c r="AS697" s="144">
        <f t="shared" si="2496"/>
        <v>0</v>
      </c>
      <c r="AT697" s="144">
        <f t="shared" si="2497"/>
        <v>0</v>
      </c>
      <c r="AU697" s="144"/>
      <c r="AV697" s="144"/>
      <c r="AW697" s="144"/>
      <c r="AX697" s="144">
        <f t="shared" si="2499"/>
        <v>10000</v>
      </c>
      <c r="AY697" s="144">
        <f t="shared" si="2500"/>
        <v>0</v>
      </c>
      <c r="AZ697" s="144">
        <f t="shared" si="2501"/>
        <v>0</v>
      </c>
    </row>
    <row r="698" spans="1:52" s="42" customFormat="1">
      <c r="A698" s="261"/>
      <c r="B698" s="104" t="s">
        <v>60</v>
      </c>
      <c r="C698" s="35" t="s">
        <v>312</v>
      </c>
      <c r="D698" s="35" t="s">
        <v>21</v>
      </c>
      <c r="E698" s="35" t="s">
        <v>100</v>
      </c>
      <c r="F698" s="35" t="s">
        <v>336</v>
      </c>
      <c r="G698" s="36"/>
      <c r="H698" s="144">
        <f>H699+H701</f>
        <v>570678.98</v>
      </c>
      <c r="I698" s="144">
        <f t="shared" ref="I698:J698" si="2509">I699+I701</f>
        <v>575935.77</v>
      </c>
      <c r="J698" s="144">
        <f t="shared" si="2509"/>
        <v>597173.19999999995</v>
      </c>
      <c r="K698" s="144">
        <f t="shared" ref="K698:M698" si="2510">K699+K701</f>
        <v>0</v>
      </c>
      <c r="L698" s="144">
        <f t="shared" si="2510"/>
        <v>0</v>
      </c>
      <c r="M698" s="144">
        <f t="shared" si="2510"/>
        <v>0</v>
      </c>
      <c r="N698" s="144">
        <f t="shared" si="2117"/>
        <v>570678.98</v>
      </c>
      <c r="O698" s="144">
        <f t="shared" si="2118"/>
        <v>575935.77</v>
      </c>
      <c r="P698" s="144">
        <f t="shared" si="2119"/>
        <v>597173.19999999995</v>
      </c>
      <c r="Q698" s="144">
        <f t="shared" ref="Q698:S698" si="2511">Q699+Q701</f>
        <v>0</v>
      </c>
      <c r="R698" s="144">
        <f t="shared" si="2511"/>
        <v>0</v>
      </c>
      <c r="S698" s="144">
        <f t="shared" si="2511"/>
        <v>0</v>
      </c>
      <c r="T698" s="144">
        <f t="shared" si="2479"/>
        <v>570678.98</v>
      </c>
      <c r="U698" s="144">
        <f t="shared" si="2480"/>
        <v>575935.77</v>
      </c>
      <c r="V698" s="144">
        <f t="shared" si="2481"/>
        <v>597173.19999999995</v>
      </c>
      <c r="W698" s="144">
        <f t="shared" ref="W698:Y698" si="2512">W699+W701</f>
        <v>0</v>
      </c>
      <c r="X698" s="144">
        <f t="shared" si="2512"/>
        <v>0</v>
      </c>
      <c r="Y698" s="144">
        <f t="shared" si="2512"/>
        <v>0</v>
      </c>
      <c r="Z698" s="144">
        <f t="shared" si="2483"/>
        <v>570678.98</v>
      </c>
      <c r="AA698" s="144">
        <f t="shared" si="2484"/>
        <v>575935.77</v>
      </c>
      <c r="AB698" s="144">
        <f t="shared" si="2485"/>
        <v>597173.19999999995</v>
      </c>
      <c r="AC698" s="144">
        <f t="shared" ref="AC698:AE698" si="2513">AC699+AC701</f>
        <v>0</v>
      </c>
      <c r="AD698" s="144">
        <f t="shared" si="2513"/>
        <v>0</v>
      </c>
      <c r="AE698" s="144">
        <f t="shared" si="2513"/>
        <v>0</v>
      </c>
      <c r="AF698" s="144">
        <f t="shared" si="2487"/>
        <v>570678.98</v>
      </c>
      <c r="AG698" s="144">
        <f t="shared" si="2488"/>
        <v>575935.77</v>
      </c>
      <c r="AH698" s="144">
        <f t="shared" si="2489"/>
        <v>597173.19999999995</v>
      </c>
      <c r="AI698" s="144">
        <f t="shared" ref="AI698:AK698" si="2514">AI699+AI701</f>
        <v>0</v>
      </c>
      <c r="AJ698" s="144">
        <f t="shared" si="2514"/>
        <v>0</v>
      </c>
      <c r="AK698" s="144">
        <f t="shared" si="2514"/>
        <v>0</v>
      </c>
      <c r="AL698" s="144">
        <f t="shared" si="2491"/>
        <v>570678.98</v>
      </c>
      <c r="AM698" s="144">
        <f t="shared" si="2492"/>
        <v>575935.77</v>
      </c>
      <c r="AN698" s="144">
        <f t="shared" si="2493"/>
        <v>597173.19999999995</v>
      </c>
      <c r="AO698" s="144">
        <f t="shared" ref="AO698:AQ698" si="2515">AO699+AO701</f>
        <v>0</v>
      </c>
      <c r="AP698" s="144">
        <f t="shared" si="2515"/>
        <v>0</v>
      </c>
      <c r="AQ698" s="144">
        <f t="shared" si="2515"/>
        <v>0</v>
      </c>
      <c r="AR698" s="144">
        <f t="shared" si="2495"/>
        <v>570678.98</v>
      </c>
      <c r="AS698" s="144">
        <f t="shared" si="2496"/>
        <v>575935.77</v>
      </c>
      <c r="AT698" s="144">
        <f t="shared" si="2497"/>
        <v>597173.19999999995</v>
      </c>
      <c r="AU698" s="144">
        <f t="shared" ref="AU698:AW698" si="2516">AU699+AU701</f>
        <v>0</v>
      </c>
      <c r="AV698" s="144">
        <f t="shared" si="2516"/>
        <v>0</v>
      </c>
      <c r="AW698" s="144">
        <f t="shared" si="2516"/>
        <v>0</v>
      </c>
      <c r="AX698" s="144">
        <f t="shared" si="2499"/>
        <v>570678.98</v>
      </c>
      <c r="AY698" s="144">
        <f t="shared" si="2500"/>
        <v>575935.77</v>
      </c>
      <c r="AZ698" s="144">
        <f t="shared" si="2501"/>
        <v>597173.19999999995</v>
      </c>
    </row>
    <row r="699" spans="1:52" s="42" customFormat="1" ht="39.6">
      <c r="A699" s="261"/>
      <c r="B699" s="182" t="s">
        <v>51</v>
      </c>
      <c r="C699" s="35" t="s">
        <v>312</v>
      </c>
      <c r="D699" s="35" t="s">
        <v>21</v>
      </c>
      <c r="E699" s="35" t="s">
        <v>100</v>
      </c>
      <c r="F699" s="35" t="s">
        <v>336</v>
      </c>
      <c r="G699" s="36" t="s">
        <v>49</v>
      </c>
      <c r="H699" s="144">
        <f>H700</f>
        <v>535678.98</v>
      </c>
      <c r="I699" s="144">
        <f t="shared" ref="I699:M699" si="2517">I700</f>
        <v>540935.77</v>
      </c>
      <c r="J699" s="144">
        <f t="shared" si="2517"/>
        <v>562173.19999999995</v>
      </c>
      <c r="K699" s="144">
        <f t="shared" si="2517"/>
        <v>0</v>
      </c>
      <c r="L699" s="144">
        <f t="shared" si="2517"/>
        <v>0</v>
      </c>
      <c r="M699" s="144">
        <f t="shared" si="2517"/>
        <v>0</v>
      </c>
      <c r="N699" s="144">
        <f t="shared" si="2117"/>
        <v>535678.98</v>
      </c>
      <c r="O699" s="144">
        <f t="shared" si="2118"/>
        <v>540935.77</v>
      </c>
      <c r="P699" s="144">
        <f t="shared" si="2119"/>
        <v>562173.19999999995</v>
      </c>
      <c r="Q699" s="144">
        <f t="shared" ref="Q699:S699" si="2518">Q700</f>
        <v>0</v>
      </c>
      <c r="R699" s="144">
        <f t="shared" si="2518"/>
        <v>0</v>
      </c>
      <c r="S699" s="144">
        <f t="shared" si="2518"/>
        <v>0</v>
      </c>
      <c r="T699" s="144">
        <f t="shared" si="2479"/>
        <v>535678.98</v>
      </c>
      <c r="U699" s="144">
        <f t="shared" si="2480"/>
        <v>540935.77</v>
      </c>
      <c r="V699" s="144">
        <f t="shared" si="2481"/>
        <v>562173.19999999995</v>
      </c>
      <c r="W699" s="144">
        <f t="shared" ref="W699:Y699" si="2519">W700</f>
        <v>0</v>
      </c>
      <c r="X699" s="144">
        <f t="shared" si="2519"/>
        <v>0</v>
      </c>
      <c r="Y699" s="144">
        <f t="shared" si="2519"/>
        <v>0</v>
      </c>
      <c r="Z699" s="144">
        <f t="shared" si="2483"/>
        <v>535678.98</v>
      </c>
      <c r="AA699" s="144">
        <f t="shared" si="2484"/>
        <v>540935.77</v>
      </c>
      <c r="AB699" s="144">
        <f t="shared" si="2485"/>
        <v>562173.19999999995</v>
      </c>
      <c r="AC699" s="144">
        <f t="shared" ref="AC699:AE699" si="2520">AC700</f>
        <v>0</v>
      </c>
      <c r="AD699" s="144">
        <f t="shared" si="2520"/>
        <v>0</v>
      </c>
      <c r="AE699" s="144">
        <f t="shared" si="2520"/>
        <v>0</v>
      </c>
      <c r="AF699" s="144">
        <f t="shared" si="2487"/>
        <v>535678.98</v>
      </c>
      <c r="AG699" s="144">
        <f t="shared" si="2488"/>
        <v>540935.77</v>
      </c>
      <c r="AH699" s="144">
        <f t="shared" si="2489"/>
        <v>562173.19999999995</v>
      </c>
      <c r="AI699" s="144">
        <f t="shared" ref="AI699:AK699" si="2521">AI700</f>
        <v>-75000</v>
      </c>
      <c r="AJ699" s="144">
        <f t="shared" si="2521"/>
        <v>0</v>
      </c>
      <c r="AK699" s="144">
        <f t="shared" si="2521"/>
        <v>0</v>
      </c>
      <c r="AL699" s="144">
        <f t="shared" si="2491"/>
        <v>460678.98</v>
      </c>
      <c r="AM699" s="144">
        <f t="shared" si="2492"/>
        <v>540935.77</v>
      </c>
      <c r="AN699" s="144">
        <f t="shared" si="2493"/>
        <v>562173.19999999995</v>
      </c>
      <c r="AO699" s="144">
        <f t="shared" ref="AO699:AQ699" si="2522">AO700</f>
        <v>-18206.88</v>
      </c>
      <c r="AP699" s="144">
        <f t="shared" si="2522"/>
        <v>0</v>
      </c>
      <c r="AQ699" s="144">
        <f t="shared" si="2522"/>
        <v>0</v>
      </c>
      <c r="AR699" s="144">
        <f t="shared" si="2495"/>
        <v>442472.1</v>
      </c>
      <c r="AS699" s="144">
        <f t="shared" si="2496"/>
        <v>540935.77</v>
      </c>
      <c r="AT699" s="144">
        <f t="shared" si="2497"/>
        <v>562173.19999999995</v>
      </c>
      <c r="AU699" s="144">
        <f t="shared" ref="AU699:AW699" si="2523">AU700</f>
        <v>1518.2</v>
      </c>
      <c r="AV699" s="144">
        <f t="shared" si="2523"/>
        <v>0</v>
      </c>
      <c r="AW699" s="144">
        <f t="shared" si="2523"/>
        <v>0</v>
      </c>
      <c r="AX699" s="144">
        <f t="shared" si="2499"/>
        <v>443990.3</v>
      </c>
      <c r="AY699" s="144">
        <f t="shared" si="2500"/>
        <v>540935.77</v>
      </c>
      <c r="AZ699" s="144">
        <f t="shared" si="2501"/>
        <v>562173.19999999995</v>
      </c>
    </row>
    <row r="700" spans="1:52" s="42" customFormat="1">
      <c r="A700" s="261"/>
      <c r="B700" s="182" t="s">
        <v>52</v>
      </c>
      <c r="C700" s="35" t="s">
        <v>312</v>
      </c>
      <c r="D700" s="35" t="s">
        <v>21</v>
      </c>
      <c r="E700" s="35" t="s">
        <v>100</v>
      </c>
      <c r="F700" s="35" t="s">
        <v>336</v>
      </c>
      <c r="G700" s="36" t="s">
        <v>50</v>
      </c>
      <c r="H700" s="144">
        <v>535678.98</v>
      </c>
      <c r="I700" s="144">
        <v>540935.77</v>
      </c>
      <c r="J700" s="144">
        <v>562173.19999999995</v>
      </c>
      <c r="K700" s="144"/>
      <c r="L700" s="144"/>
      <c r="M700" s="144"/>
      <c r="N700" s="144">
        <f t="shared" si="2117"/>
        <v>535678.98</v>
      </c>
      <c r="O700" s="144">
        <f t="shared" si="2118"/>
        <v>540935.77</v>
      </c>
      <c r="P700" s="144">
        <f t="shared" si="2119"/>
        <v>562173.19999999995</v>
      </c>
      <c r="Q700" s="144"/>
      <c r="R700" s="144"/>
      <c r="S700" s="144"/>
      <c r="T700" s="144">
        <f t="shared" si="2479"/>
        <v>535678.98</v>
      </c>
      <c r="U700" s="144">
        <f t="shared" si="2480"/>
        <v>540935.77</v>
      </c>
      <c r="V700" s="144">
        <f t="shared" si="2481"/>
        <v>562173.19999999995</v>
      </c>
      <c r="W700" s="144"/>
      <c r="X700" s="144"/>
      <c r="Y700" s="144"/>
      <c r="Z700" s="144">
        <f t="shared" si="2483"/>
        <v>535678.98</v>
      </c>
      <c r="AA700" s="144">
        <f t="shared" si="2484"/>
        <v>540935.77</v>
      </c>
      <c r="AB700" s="144">
        <f t="shared" si="2485"/>
        <v>562173.19999999995</v>
      </c>
      <c r="AC700" s="144"/>
      <c r="AD700" s="144"/>
      <c r="AE700" s="144"/>
      <c r="AF700" s="144">
        <f t="shared" si="2487"/>
        <v>535678.98</v>
      </c>
      <c r="AG700" s="144">
        <f t="shared" si="2488"/>
        <v>540935.77</v>
      </c>
      <c r="AH700" s="144">
        <f t="shared" si="2489"/>
        <v>562173.19999999995</v>
      </c>
      <c r="AI700" s="144">
        <v>-75000</v>
      </c>
      <c r="AJ700" s="144"/>
      <c r="AK700" s="144"/>
      <c r="AL700" s="144">
        <f t="shared" si="2491"/>
        <v>460678.98</v>
      </c>
      <c r="AM700" s="144">
        <f t="shared" si="2492"/>
        <v>540935.77</v>
      </c>
      <c r="AN700" s="144">
        <f t="shared" si="2493"/>
        <v>562173.19999999995</v>
      </c>
      <c r="AO700" s="144">
        <v>-18206.88</v>
      </c>
      <c r="AP700" s="144"/>
      <c r="AQ700" s="144"/>
      <c r="AR700" s="144">
        <f t="shared" si="2495"/>
        <v>442472.1</v>
      </c>
      <c r="AS700" s="144">
        <f t="shared" si="2496"/>
        <v>540935.77</v>
      </c>
      <c r="AT700" s="144">
        <f t="shared" si="2497"/>
        <v>562173.19999999995</v>
      </c>
      <c r="AU700" s="144">
        <v>1518.2</v>
      </c>
      <c r="AV700" s="144"/>
      <c r="AW700" s="144"/>
      <c r="AX700" s="144">
        <f t="shared" si="2499"/>
        <v>443990.3</v>
      </c>
      <c r="AY700" s="144">
        <f t="shared" si="2500"/>
        <v>540935.77</v>
      </c>
      <c r="AZ700" s="144">
        <f t="shared" si="2501"/>
        <v>562173.19999999995</v>
      </c>
    </row>
    <row r="701" spans="1:52" s="42" customFormat="1" ht="26.4">
      <c r="A701" s="261"/>
      <c r="B701" s="185" t="s">
        <v>186</v>
      </c>
      <c r="C701" s="35" t="s">
        <v>312</v>
      </c>
      <c r="D701" s="35" t="s">
        <v>21</v>
      </c>
      <c r="E701" s="35" t="s">
        <v>100</v>
      </c>
      <c r="F701" s="35" t="s">
        <v>336</v>
      </c>
      <c r="G701" s="36" t="s">
        <v>32</v>
      </c>
      <c r="H701" s="144">
        <f>H702</f>
        <v>35000</v>
      </c>
      <c r="I701" s="144">
        <f t="shared" ref="I701:M701" si="2524">I702</f>
        <v>35000</v>
      </c>
      <c r="J701" s="144">
        <f t="shared" si="2524"/>
        <v>35000</v>
      </c>
      <c r="K701" s="144">
        <f t="shared" si="2524"/>
        <v>0</v>
      </c>
      <c r="L701" s="144">
        <f t="shared" si="2524"/>
        <v>0</v>
      </c>
      <c r="M701" s="144">
        <f t="shared" si="2524"/>
        <v>0</v>
      </c>
      <c r="N701" s="144">
        <f t="shared" si="2117"/>
        <v>35000</v>
      </c>
      <c r="O701" s="144">
        <f t="shared" si="2118"/>
        <v>35000</v>
      </c>
      <c r="P701" s="144">
        <f t="shared" si="2119"/>
        <v>35000</v>
      </c>
      <c r="Q701" s="144">
        <f t="shared" ref="Q701:S701" si="2525">Q702</f>
        <v>0</v>
      </c>
      <c r="R701" s="144">
        <f t="shared" si="2525"/>
        <v>0</v>
      </c>
      <c r="S701" s="144">
        <f t="shared" si="2525"/>
        <v>0</v>
      </c>
      <c r="T701" s="144">
        <f t="shared" si="2479"/>
        <v>35000</v>
      </c>
      <c r="U701" s="144">
        <f t="shared" si="2480"/>
        <v>35000</v>
      </c>
      <c r="V701" s="144">
        <f t="shared" si="2481"/>
        <v>35000</v>
      </c>
      <c r="W701" s="144">
        <f t="shared" ref="W701:Y701" si="2526">W702</f>
        <v>0</v>
      </c>
      <c r="X701" s="144">
        <f t="shared" si="2526"/>
        <v>0</v>
      </c>
      <c r="Y701" s="144">
        <f t="shared" si="2526"/>
        <v>0</v>
      </c>
      <c r="Z701" s="144">
        <f t="shared" si="2483"/>
        <v>35000</v>
      </c>
      <c r="AA701" s="144">
        <f t="shared" si="2484"/>
        <v>35000</v>
      </c>
      <c r="AB701" s="144">
        <f t="shared" si="2485"/>
        <v>35000</v>
      </c>
      <c r="AC701" s="144">
        <f t="shared" ref="AC701:AE701" si="2527">AC702</f>
        <v>0</v>
      </c>
      <c r="AD701" s="144">
        <f t="shared" si="2527"/>
        <v>0</v>
      </c>
      <c r="AE701" s="144">
        <f t="shared" si="2527"/>
        <v>0</v>
      </c>
      <c r="AF701" s="144">
        <f t="shared" si="2487"/>
        <v>35000</v>
      </c>
      <c r="AG701" s="144">
        <f t="shared" si="2488"/>
        <v>35000</v>
      </c>
      <c r="AH701" s="144">
        <f t="shared" si="2489"/>
        <v>35000</v>
      </c>
      <c r="AI701" s="144">
        <f t="shared" ref="AI701:AK701" si="2528">AI702</f>
        <v>75000</v>
      </c>
      <c r="AJ701" s="144">
        <f t="shared" si="2528"/>
        <v>0</v>
      </c>
      <c r="AK701" s="144">
        <f t="shared" si="2528"/>
        <v>0</v>
      </c>
      <c r="AL701" s="144">
        <f t="shared" si="2491"/>
        <v>110000</v>
      </c>
      <c r="AM701" s="144">
        <f t="shared" si="2492"/>
        <v>35000</v>
      </c>
      <c r="AN701" s="144">
        <f t="shared" si="2493"/>
        <v>35000</v>
      </c>
      <c r="AO701" s="144">
        <f t="shared" ref="AO701:AQ701" si="2529">AO702</f>
        <v>18206.88</v>
      </c>
      <c r="AP701" s="144">
        <f t="shared" si="2529"/>
        <v>0</v>
      </c>
      <c r="AQ701" s="144">
        <f t="shared" si="2529"/>
        <v>0</v>
      </c>
      <c r="AR701" s="144">
        <f t="shared" si="2495"/>
        <v>128206.88</v>
      </c>
      <c r="AS701" s="144">
        <f t="shared" si="2496"/>
        <v>35000</v>
      </c>
      <c r="AT701" s="144">
        <f t="shared" si="2497"/>
        <v>35000</v>
      </c>
      <c r="AU701" s="144">
        <f t="shared" ref="AU701:AW701" si="2530">AU702</f>
        <v>-1518.2</v>
      </c>
      <c r="AV701" s="144">
        <f t="shared" si="2530"/>
        <v>0</v>
      </c>
      <c r="AW701" s="144">
        <f t="shared" si="2530"/>
        <v>0</v>
      </c>
      <c r="AX701" s="144">
        <f t="shared" si="2499"/>
        <v>126688.68000000001</v>
      </c>
      <c r="AY701" s="144">
        <f t="shared" si="2500"/>
        <v>35000</v>
      </c>
      <c r="AZ701" s="144">
        <f t="shared" si="2501"/>
        <v>35000</v>
      </c>
    </row>
    <row r="702" spans="1:52" s="42" customFormat="1" ht="26.4">
      <c r="A702" s="282"/>
      <c r="B702" s="182" t="s">
        <v>34</v>
      </c>
      <c r="C702" s="35" t="s">
        <v>312</v>
      </c>
      <c r="D702" s="35" t="s">
        <v>21</v>
      </c>
      <c r="E702" s="35" t="s">
        <v>100</v>
      </c>
      <c r="F702" s="35" t="s">
        <v>336</v>
      </c>
      <c r="G702" s="36" t="s">
        <v>33</v>
      </c>
      <c r="H702" s="144">
        <v>35000</v>
      </c>
      <c r="I702" s="144">
        <v>35000</v>
      </c>
      <c r="J702" s="144">
        <v>35000</v>
      </c>
      <c r="K702" s="144"/>
      <c r="L702" s="144"/>
      <c r="M702" s="144"/>
      <c r="N702" s="144">
        <f t="shared" si="2117"/>
        <v>35000</v>
      </c>
      <c r="O702" s="144">
        <f t="shared" si="2118"/>
        <v>35000</v>
      </c>
      <c r="P702" s="144">
        <f t="shared" si="2119"/>
        <v>35000</v>
      </c>
      <c r="Q702" s="144"/>
      <c r="R702" s="144"/>
      <c r="S702" s="144"/>
      <c r="T702" s="144">
        <f t="shared" si="2479"/>
        <v>35000</v>
      </c>
      <c r="U702" s="144">
        <f t="shared" si="2480"/>
        <v>35000</v>
      </c>
      <c r="V702" s="144">
        <f t="shared" si="2481"/>
        <v>35000</v>
      </c>
      <c r="W702" s="144"/>
      <c r="X702" s="144"/>
      <c r="Y702" s="144"/>
      <c r="Z702" s="144">
        <f t="shared" si="2483"/>
        <v>35000</v>
      </c>
      <c r="AA702" s="144">
        <f t="shared" si="2484"/>
        <v>35000</v>
      </c>
      <c r="AB702" s="144">
        <f t="shared" si="2485"/>
        <v>35000</v>
      </c>
      <c r="AC702" s="144"/>
      <c r="AD702" s="144"/>
      <c r="AE702" s="144"/>
      <c r="AF702" s="144">
        <f t="shared" si="2487"/>
        <v>35000</v>
      </c>
      <c r="AG702" s="144">
        <f t="shared" si="2488"/>
        <v>35000</v>
      </c>
      <c r="AH702" s="144">
        <f t="shared" si="2489"/>
        <v>35000</v>
      </c>
      <c r="AI702" s="144">
        <v>75000</v>
      </c>
      <c r="AJ702" s="144"/>
      <c r="AK702" s="144"/>
      <c r="AL702" s="144">
        <f t="shared" si="2491"/>
        <v>110000</v>
      </c>
      <c r="AM702" s="144">
        <f t="shared" si="2492"/>
        <v>35000</v>
      </c>
      <c r="AN702" s="144">
        <f t="shared" si="2493"/>
        <v>35000</v>
      </c>
      <c r="AO702" s="144">
        <v>18206.88</v>
      </c>
      <c r="AP702" s="144"/>
      <c r="AQ702" s="144"/>
      <c r="AR702" s="144">
        <f t="shared" si="2495"/>
        <v>128206.88</v>
      </c>
      <c r="AS702" s="144">
        <f t="shared" si="2496"/>
        <v>35000</v>
      </c>
      <c r="AT702" s="144">
        <f t="shared" si="2497"/>
        <v>35000</v>
      </c>
      <c r="AU702" s="144">
        <v>-1518.2</v>
      </c>
      <c r="AV702" s="144"/>
      <c r="AW702" s="144"/>
      <c r="AX702" s="144">
        <f t="shared" si="2499"/>
        <v>126688.68000000001</v>
      </c>
      <c r="AY702" s="144">
        <f t="shared" si="2500"/>
        <v>35000</v>
      </c>
      <c r="AZ702" s="144">
        <f t="shared" si="2501"/>
        <v>35000</v>
      </c>
    </row>
    <row r="703" spans="1:52" s="42" customFormat="1">
      <c r="A703" s="176"/>
      <c r="B703" s="93"/>
      <c r="C703" s="34"/>
      <c r="D703" s="34"/>
      <c r="E703" s="34"/>
      <c r="F703" s="34"/>
      <c r="G703" s="37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65"/>
      <c r="S703" s="65"/>
      <c r="T703" s="65"/>
      <c r="U703" s="65"/>
      <c r="V703" s="65"/>
      <c r="W703" s="65"/>
      <c r="X703" s="65"/>
      <c r="Y703" s="65"/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65"/>
      <c r="AS703" s="65"/>
      <c r="AT703" s="65"/>
      <c r="AU703" s="65"/>
      <c r="AV703" s="65"/>
      <c r="AW703" s="65"/>
      <c r="AX703" s="65"/>
      <c r="AY703" s="65"/>
      <c r="AZ703" s="65"/>
    </row>
    <row r="704" spans="1:52" s="42" customFormat="1" ht="17.399999999999999">
      <c r="A704" s="99" t="s">
        <v>75</v>
      </c>
      <c r="B704" s="155" t="s">
        <v>76</v>
      </c>
      <c r="C704" s="34"/>
      <c r="D704" s="34"/>
      <c r="E704" s="34"/>
      <c r="F704" s="34"/>
      <c r="G704" s="37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65"/>
      <c r="S704" s="65"/>
      <c r="T704" s="65"/>
      <c r="U704" s="65"/>
      <c r="V704" s="65"/>
      <c r="W704" s="65"/>
      <c r="X704" s="65"/>
      <c r="Y704" s="65"/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65"/>
      <c r="AS704" s="65"/>
      <c r="AT704" s="65"/>
      <c r="AU704" s="65"/>
      <c r="AV704" s="65"/>
      <c r="AW704" s="65"/>
      <c r="AX704" s="65"/>
      <c r="AY704" s="65"/>
      <c r="AZ704" s="65"/>
    </row>
    <row r="705" spans="1:52" s="42" customFormat="1" ht="17.399999999999999">
      <c r="A705" s="114"/>
      <c r="B705" s="96" t="s">
        <v>202</v>
      </c>
      <c r="C705" s="90" t="s">
        <v>53</v>
      </c>
      <c r="D705" s="90" t="s">
        <v>21</v>
      </c>
      <c r="E705" s="90" t="s">
        <v>100</v>
      </c>
      <c r="F705" s="90" t="s">
        <v>101</v>
      </c>
      <c r="G705" s="91"/>
      <c r="H705" s="92">
        <f t="shared" ref="H705:AB705" si="2531">H706+H709+H712+H728+H751+H796+H738+H745+H764+H770+H780+H790+H793+H801+H804+H815+H820+H823+H828+H735+H761+H767+H722+H748+H787+H758+H809+H777+H833</f>
        <v>302326660.16000003</v>
      </c>
      <c r="I705" s="92">
        <f t="shared" si="2531"/>
        <v>300092383.52999997</v>
      </c>
      <c r="J705" s="92">
        <f t="shared" si="2531"/>
        <v>291798246.45000005</v>
      </c>
      <c r="K705" s="92">
        <f t="shared" si="2531"/>
        <v>11030365.629999999</v>
      </c>
      <c r="L705" s="92">
        <f t="shared" si="2531"/>
        <v>66758.69</v>
      </c>
      <c r="M705" s="92">
        <f t="shared" si="2531"/>
        <v>186908.68</v>
      </c>
      <c r="N705" s="92">
        <f t="shared" si="2531"/>
        <v>313357025.78999996</v>
      </c>
      <c r="O705" s="92">
        <f t="shared" si="2531"/>
        <v>300159142.21999997</v>
      </c>
      <c r="P705" s="92">
        <f t="shared" si="2531"/>
        <v>291985155.13000005</v>
      </c>
      <c r="Q705" s="92">
        <f t="shared" si="2531"/>
        <v>2190035.1100000003</v>
      </c>
      <c r="R705" s="92">
        <f t="shared" si="2531"/>
        <v>-199104</v>
      </c>
      <c r="S705" s="92">
        <f t="shared" si="2531"/>
        <v>0</v>
      </c>
      <c r="T705" s="92">
        <f t="shared" si="2531"/>
        <v>315547060.89999998</v>
      </c>
      <c r="U705" s="92">
        <f t="shared" si="2531"/>
        <v>299960038.21999997</v>
      </c>
      <c r="V705" s="92">
        <f t="shared" si="2531"/>
        <v>291985155.13000005</v>
      </c>
      <c r="W705" s="92">
        <f t="shared" si="2531"/>
        <v>-1114264.23</v>
      </c>
      <c r="X705" s="92">
        <f t="shared" si="2531"/>
        <v>0</v>
      </c>
      <c r="Y705" s="92">
        <f t="shared" si="2531"/>
        <v>0</v>
      </c>
      <c r="Z705" s="92">
        <f t="shared" si="2531"/>
        <v>314432796.67000002</v>
      </c>
      <c r="AA705" s="92">
        <f t="shared" si="2531"/>
        <v>299960038.21999997</v>
      </c>
      <c r="AB705" s="92">
        <f t="shared" si="2531"/>
        <v>291985155.13000005</v>
      </c>
      <c r="AC705" s="92">
        <f>AC706+AC709+AC712+AC728+AC751+AC796+AC738+AC745+AC764+AC770+AC780+AC790+AC793+AC801+AC804+AC815+AC820+AC823+AC828+AC735+AC761+AC767+AC722+AC748+AC787+AC758+AC809+AC777+AC833</f>
        <v>-540618.6399999999</v>
      </c>
      <c r="AD705" s="92">
        <f t="shared" ref="AD705:AE705" si="2532">AD706+AD709+AD712+AD728+AD751+AD796+AD738+AD745+AD764+AD770+AD780+AD790+AD793+AD801+AD804+AD815+AD820+AD823+AD828+AD735+AD761+AD767+AD722+AD748+AD787+AD758+AD809+AD777+AD833</f>
        <v>-3400896</v>
      </c>
      <c r="AE705" s="92">
        <f t="shared" si="2532"/>
        <v>0</v>
      </c>
      <c r="AF705" s="92">
        <f t="shared" ref="AF705:AF715" si="2533">Z705+AC705</f>
        <v>313892178.03000003</v>
      </c>
      <c r="AG705" s="92">
        <f t="shared" ref="AG705:AG715" si="2534">AA705+AD705</f>
        <v>296559142.21999997</v>
      </c>
      <c r="AH705" s="92">
        <f t="shared" ref="AH705:AH715" si="2535">AB705+AE705</f>
        <v>291985155.13000005</v>
      </c>
      <c r="AI705" s="92">
        <f>AI706+AI709+AI712+AI728+AI751+AI796+AI738+AI745+AI764+AI770+AI780+AI790+AI793+AI801+AI804+AI815+AI820+AI823+AI828+AI735+AI761+AI767+AI722+AI748+AI787+AI758+AI809+AI777+AI833</f>
        <v>-89272.979999999981</v>
      </c>
      <c r="AJ705" s="92">
        <f t="shared" ref="AJ705:AK705" si="2536">AJ706+AJ709+AJ712+AJ728+AJ751+AJ796+AJ738+AJ745+AJ764+AJ770+AJ780+AJ790+AJ793+AJ801+AJ804+AJ815+AJ820+AJ823+AJ828+AJ735+AJ761+AJ767+AJ722+AJ748+AJ787+AJ758+AJ809+AJ777+AJ833</f>
        <v>0</v>
      </c>
      <c r="AK705" s="92">
        <f t="shared" si="2536"/>
        <v>0</v>
      </c>
      <c r="AL705" s="92">
        <f t="shared" ref="AL705:AL715" si="2537">AF705+AI705</f>
        <v>313802905.05000001</v>
      </c>
      <c r="AM705" s="92">
        <f t="shared" ref="AM705:AM715" si="2538">AG705+AJ705</f>
        <v>296559142.21999997</v>
      </c>
      <c r="AN705" s="92">
        <f t="shared" ref="AN705:AN715" si="2539">AH705+AK705</f>
        <v>291985155.13000005</v>
      </c>
      <c r="AO705" s="92">
        <f>AO706+AO709+AO712+AO728+AO751+AO796+AO738+AO745+AO764+AO770+AO780+AO790+AO793+AO801+AO804+AO815+AO820+AO823+AO828+AO735+AO761+AO767+AO722+AO748+AO787+AO758+AO809+AO777+AO833</f>
        <v>-16637294.739999998</v>
      </c>
      <c r="AP705" s="92">
        <f t="shared" ref="AP705:AQ705" si="2540">AP706+AP709+AP712+AP728+AP751+AP796+AP738+AP745+AP764+AP770+AP780+AP790+AP793+AP801+AP804+AP815+AP820+AP823+AP828+AP735+AP761+AP767+AP722+AP748+AP787+AP758+AP809+AP777+AP833</f>
        <v>-176360.53</v>
      </c>
      <c r="AQ705" s="92">
        <f t="shared" si="2540"/>
        <v>0</v>
      </c>
      <c r="AR705" s="92">
        <f t="shared" ref="AR705:AR715" si="2541">AL705+AO705</f>
        <v>297165610.31</v>
      </c>
      <c r="AS705" s="92">
        <f t="shared" ref="AS705:AS715" si="2542">AM705+AP705</f>
        <v>296382781.69</v>
      </c>
      <c r="AT705" s="92">
        <f t="shared" ref="AT705:AT715" si="2543">AN705+AQ705</f>
        <v>291985155.13000005</v>
      </c>
      <c r="AU705" s="92">
        <f>AU706+AU709+AU712+AU728+AU751+AU796+AU738+AU745+AU764+AU770+AU780+AU790+AU793+AU801+AU804+AU815+AU820+AU823+AU828+AU735+AU761+AU767+AU722+AU748+AU787+AU758+AU809+AU777+AU833</f>
        <v>-195777.25999999992</v>
      </c>
      <c r="AV705" s="92">
        <f t="shared" ref="AV705:AW705" si="2544">AV706+AV709+AV712+AV728+AV751+AV796+AV738+AV745+AV764+AV770+AV780+AV790+AV793+AV801+AV804+AV815+AV820+AV823+AV828+AV735+AV761+AV767+AV722+AV748+AV787+AV758+AV809+AV777+AV833</f>
        <v>-13829.66</v>
      </c>
      <c r="AW705" s="92">
        <f t="shared" si="2544"/>
        <v>0</v>
      </c>
      <c r="AX705" s="92">
        <f t="shared" ref="AX705:AX715" si="2545">AR705+AU705</f>
        <v>296969833.05000001</v>
      </c>
      <c r="AY705" s="92">
        <f t="shared" ref="AY705:AY715" si="2546">AS705+AV705</f>
        <v>296368952.02999997</v>
      </c>
      <c r="AZ705" s="92">
        <f t="shared" ref="AZ705:AZ715" si="2547">AT705+AW705</f>
        <v>291985155.13000005</v>
      </c>
    </row>
    <row r="706" spans="1:52" s="42" customFormat="1">
      <c r="A706" s="300"/>
      <c r="B706" s="102" t="s">
        <v>264</v>
      </c>
      <c r="C706" s="35" t="s">
        <v>53</v>
      </c>
      <c r="D706" s="35" t="s">
        <v>21</v>
      </c>
      <c r="E706" s="35" t="s">
        <v>100</v>
      </c>
      <c r="F706" s="69" t="s">
        <v>159</v>
      </c>
      <c r="G706" s="95"/>
      <c r="H706" s="98">
        <f>H707</f>
        <v>4134017</v>
      </c>
      <c r="I706" s="98">
        <f t="shared" ref="I706:M707" si="2548">I707</f>
        <v>4134017</v>
      </c>
      <c r="J706" s="98">
        <f t="shared" si="2548"/>
        <v>4134017</v>
      </c>
      <c r="K706" s="98">
        <f t="shared" si="2548"/>
        <v>0</v>
      </c>
      <c r="L706" s="98">
        <f t="shared" si="2548"/>
        <v>0</v>
      </c>
      <c r="M706" s="98">
        <f t="shared" si="2548"/>
        <v>0</v>
      </c>
      <c r="N706" s="98">
        <f t="shared" si="2117"/>
        <v>4134017</v>
      </c>
      <c r="O706" s="98">
        <f t="shared" si="2118"/>
        <v>4134017</v>
      </c>
      <c r="P706" s="98">
        <f t="shared" si="2119"/>
        <v>4134017</v>
      </c>
      <c r="Q706" s="98">
        <f t="shared" ref="Q706:S707" si="2549">Q707</f>
        <v>0</v>
      </c>
      <c r="R706" s="98">
        <f t="shared" si="2549"/>
        <v>0</v>
      </c>
      <c r="S706" s="98">
        <f t="shared" si="2549"/>
        <v>0</v>
      </c>
      <c r="T706" s="98">
        <f t="shared" ref="T706:T818" si="2550">N706+Q706</f>
        <v>4134017</v>
      </c>
      <c r="U706" s="98">
        <f t="shared" ref="U706:U818" si="2551">O706+R706</f>
        <v>4134017</v>
      </c>
      <c r="V706" s="98">
        <f t="shared" ref="V706:V818" si="2552">P706+S706</f>
        <v>4134017</v>
      </c>
      <c r="W706" s="98">
        <f t="shared" ref="W706:Y707" si="2553">W707</f>
        <v>0</v>
      </c>
      <c r="X706" s="98">
        <f t="shared" si="2553"/>
        <v>0</v>
      </c>
      <c r="Y706" s="98">
        <f t="shared" si="2553"/>
        <v>0</v>
      </c>
      <c r="Z706" s="98">
        <f t="shared" ref="Z706:Z715" si="2554">T706+W706</f>
        <v>4134017</v>
      </c>
      <c r="AA706" s="98">
        <f t="shared" ref="AA706:AA715" si="2555">U706+X706</f>
        <v>4134017</v>
      </c>
      <c r="AB706" s="98">
        <f t="shared" ref="AB706:AB715" si="2556">V706+Y706</f>
        <v>4134017</v>
      </c>
      <c r="AC706" s="98">
        <f t="shared" ref="AC706:AE707" si="2557">AC707</f>
        <v>0</v>
      </c>
      <c r="AD706" s="98">
        <f t="shared" si="2557"/>
        <v>0</v>
      </c>
      <c r="AE706" s="98">
        <f t="shared" si="2557"/>
        <v>0</v>
      </c>
      <c r="AF706" s="98">
        <f t="shared" si="2533"/>
        <v>4134017</v>
      </c>
      <c r="AG706" s="98">
        <f t="shared" si="2534"/>
        <v>4134017</v>
      </c>
      <c r="AH706" s="98">
        <f t="shared" si="2535"/>
        <v>4134017</v>
      </c>
      <c r="AI706" s="98">
        <f t="shared" ref="AI706:AK707" si="2558">AI707</f>
        <v>0</v>
      </c>
      <c r="AJ706" s="98">
        <f t="shared" si="2558"/>
        <v>0</v>
      </c>
      <c r="AK706" s="98">
        <f t="shared" si="2558"/>
        <v>0</v>
      </c>
      <c r="AL706" s="98">
        <f t="shared" si="2537"/>
        <v>4134017</v>
      </c>
      <c r="AM706" s="98">
        <f t="shared" si="2538"/>
        <v>4134017</v>
      </c>
      <c r="AN706" s="98">
        <f t="shared" si="2539"/>
        <v>4134017</v>
      </c>
      <c r="AO706" s="98">
        <f t="shared" ref="AO706:AQ707" si="2559">AO707</f>
        <v>288000</v>
      </c>
      <c r="AP706" s="98">
        <f t="shared" si="2559"/>
        <v>0</v>
      </c>
      <c r="AQ706" s="98">
        <f t="shared" si="2559"/>
        <v>0</v>
      </c>
      <c r="AR706" s="98">
        <f t="shared" si="2541"/>
        <v>4422017</v>
      </c>
      <c r="AS706" s="98">
        <f t="shared" si="2542"/>
        <v>4134017</v>
      </c>
      <c r="AT706" s="98">
        <f t="shared" si="2543"/>
        <v>4134017</v>
      </c>
      <c r="AU706" s="98">
        <f t="shared" ref="AU706:AW707" si="2560">AU707</f>
        <v>0</v>
      </c>
      <c r="AV706" s="98">
        <f t="shared" si="2560"/>
        <v>0</v>
      </c>
      <c r="AW706" s="98">
        <f t="shared" si="2560"/>
        <v>0</v>
      </c>
      <c r="AX706" s="98">
        <f t="shared" si="2545"/>
        <v>4422017</v>
      </c>
      <c r="AY706" s="98">
        <f t="shared" si="2546"/>
        <v>4134017</v>
      </c>
      <c r="AZ706" s="98">
        <f t="shared" si="2547"/>
        <v>4134017</v>
      </c>
    </row>
    <row r="707" spans="1:52" customFormat="1" ht="39.6">
      <c r="A707" s="301"/>
      <c r="B707" s="71" t="s">
        <v>51</v>
      </c>
      <c r="C707" s="35" t="s">
        <v>53</v>
      </c>
      <c r="D707" s="35" t="s">
        <v>21</v>
      </c>
      <c r="E707" s="35" t="s">
        <v>100</v>
      </c>
      <c r="F707" s="69" t="s">
        <v>159</v>
      </c>
      <c r="G707" s="95" t="s">
        <v>49</v>
      </c>
      <c r="H707" s="98">
        <f>H708</f>
        <v>4134017</v>
      </c>
      <c r="I707" s="98">
        <f t="shared" si="2548"/>
        <v>4134017</v>
      </c>
      <c r="J707" s="98">
        <f t="shared" si="2548"/>
        <v>4134017</v>
      </c>
      <c r="K707" s="98">
        <f t="shared" si="2548"/>
        <v>0</v>
      </c>
      <c r="L707" s="98">
        <f t="shared" si="2548"/>
        <v>0</v>
      </c>
      <c r="M707" s="98">
        <f t="shared" si="2548"/>
        <v>0</v>
      </c>
      <c r="N707" s="98">
        <f t="shared" si="2117"/>
        <v>4134017</v>
      </c>
      <c r="O707" s="98">
        <f t="shared" si="2118"/>
        <v>4134017</v>
      </c>
      <c r="P707" s="98">
        <f t="shared" si="2119"/>
        <v>4134017</v>
      </c>
      <c r="Q707" s="98">
        <f t="shared" si="2549"/>
        <v>0</v>
      </c>
      <c r="R707" s="98">
        <f t="shared" si="2549"/>
        <v>0</v>
      </c>
      <c r="S707" s="98">
        <f t="shared" si="2549"/>
        <v>0</v>
      </c>
      <c r="T707" s="98">
        <f t="shared" si="2550"/>
        <v>4134017</v>
      </c>
      <c r="U707" s="98">
        <f t="shared" si="2551"/>
        <v>4134017</v>
      </c>
      <c r="V707" s="98">
        <f t="shared" si="2552"/>
        <v>4134017</v>
      </c>
      <c r="W707" s="98">
        <f t="shared" si="2553"/>
        <v>0</v>
      </c>
      <c r="X707" s="98">
        <f t="shared" si="2553"/>
        <v>0</v>
      </c>
      <c r="Y707" s="98">
        <f t="shared" si="2553"/>
        <v>0</v>
      </c>
      <c r="Z707" s="98">
        <f t="shared" si="2554"/>
        <v>4134017</v>
      </c>
      <c r="AA707" s="98">
        <f t="shared" si="2555"/>
        <v>4134017</v>
      </c>
      <c r="AB707" s="98">
        <f t="shared" si="2556"/>
        <v>4134017</v>
      </c>
      <c r="AC707" s="98">
        <f t="shared" si="2557"/>
        <v>0</v>
      </c>
      <c r="AD707" s="98">
        <f t="shared" si="2557"/>
        <v>0</v>
      </c>
      <c r="AE707" s="98">
        <f t="shared" si="2557"/>
        <v>0</v>
      </c>
      <c r="AF707" s="98">
        <f t="shared" si="2533"/>
        <v>4134017</v>
      </c>
      <c r="AG707" s="98">
        <f t="shared" si="2534"/>
        <v>4134017</v>
      </c>
      <c r="AH707" s="98">
        <f t="shared" si="2535"/>
        <v>4134017</v>
      </c>
      <c r="AI707" s="98">
        <f t="shared" si="2558"/>
        <v>0</v>
      </c>
      <c r="AJ707" s="98">
        <f t="shared" si="2558"/>
        <v>0</v>
      </c>
      <c r="AK707" s="98">
        <f t="shared" si="2558"/>
        <v>0</v>
      </c>
      <c r="AL707" s="98">
        <f t="shared" si="2537"/>
        <v>4134017</v>
      </c>
      <c r="AM707" s="98">
        <f t="shared" si="2538"/>
        <v>4134017</v>
      </c>
      <c r="AN707" s="98">
        <f t="shared" si="2539"/>
        <v>4134017</v>
      </c>
      <c r="AO707" s="98">
        <f t="shared" si="2559"/>
        <v>288000</v>
      </c>
      <c r="AP707" s="98">
        <f t="shared" si="2559"/>
        <v>0</v>
      </c>
      <c r="AQ707" s="98">
        <f t="shared" si="2559"/>
        <v>0</v>
      </c>
      <c r="AR707" s="98">
        <f t="shared" si="2541"/>
        <v>4422017</v>
      </c>
      <c r="AS707" s="98">
        <f t="shared" si="2542"/>
        <v>4134017</v>
      </c>
      <c r="AT707" s="98">
        <f t="shared" si="2543"/>
        <v>4134017</v>
      </c>
      <c r="AU707" s="98">
        <f t="shared" si="2560"/>
        <v>0</v>
      </c>
      <c r="AV707" s="98">
        <f t="shared" si="2560"/>
        <v>0</v>
      </c>
      <c r="AW707" s="98">
        <f t="shared" si="2560"/>
        <v>0</v>
      </c>
      <c r="AX707" s="98">
        <f t="shared" si="2545"/>
        <v>4422017</v>
      </c>
      <c r="AY707" s="98">
        <f t="shared" si="2546"/>
        <v>4134017</v>
      </c>
      <c r="AZ707" s="98">
        <f t="shared" si="2547"/>
        <v>4134017</v>
      </c>
    </row>
    <row r="708" spans="1:52" customFormat="1">
      <c r="A708" s="301"/>
      <c r="B708" s="71" t="s">
        <v>52</v>
      </c>
      <c r="C708" s="35" t="s">
        <v>53</v>
      </c>
      <c r="D708" s="35" t="s">
        <v>21</v>
      </c>
      <c r="E708" s="35" t="s">
        <v>100</v>
      </c>
      <c r="F708" s="69" t="s">
        <v>159</v>
      </c>
      <c r="G708" s="95" t="s">
        <v>50</v>
      </c>
      <c r="H708" s="60">
        <v>4134017</v>
      </c>
      <c r="I708" s="60">
        <v>4134017</v>
      </c>
      <c r="J708" s="60">
        <v>4134017</v>
      </c>
      <c r="K708" s="60"/>
      <c r="L708" s="60"/>
      <c r="M708" s="60"/>
      <c r="N708" s="60">
        <f t="shared" si="2117"/>
        <v>4134017</v>
      </c>
      <c r="O708" s="60">
        <f t="shared" si="2118"/>
        <v>4134017</v>
      </c>
      <c r="P708" s="60">
        <f t="shared" si="2119"/>
        <v>4134017</v>
      </c>
      <c r="Q708" s="60"/>
      <c r="R708" s="60"/>
      <c r="S708" s="60"/>
      <c r="T708" s="60">
        <f t="shared" si="2550"/>
        <v>4134017</v>
      </c>
      <c r="U708" s="60">
        <f t="shared" si="2551"/>
        <v>4134017</v>
      </c>
      <c r="V708" s="60">
        <f t="shared" si="2552"/>
        <v>4134017</v>
      </c>
      <c r="W708" s="60"/>
      <c r="X708" s="60"/>
      <c r="Y708" s="60"/>
      <c r="Z708" s="60">
        <f t="shared" si="2554"/>
        <v>4134017</v>
      </c>
      <c r="AA708" s="60">
        <f t="shared" si="2555"/>
        <v>4134017</v>
      </c>
      <c r="AB708" s="60">
        <f t="shared" si="2556"/>
        <v>4134017</v>
      </c>
      <c r="AC708" s="60"/>
      <c r="AD708" s="60"/>
      <c r="AE708" s="60"/>
      <c r="AF708" s="60">
        <f t="shared" si="2533"/>
        <v>4134017</v>
      </c>
      <c r="AG708" s="60">
        <f t="shared" si="2534"/>
        <v>4134017</v>
      </c>
      <c r="AH708" s="60">
        <f t="shared" si="2535"/>
        <v>4134017</v>
      </c>
      <c r="AI708" s="60"/>
      <c r="AJ708" s="60"/>
      <c r="AK708" s="60"/>
      <c r="AL708" s="60">
        <f t="shared" si="2537"/>
        <v>4134017</v>
      </c>
      <c r="AM708" s="60">
        <f t="shared" si="2538"/>
        <v>4134017</v>
      </c>
      <c r="AN708" s="60">
        <f t="shared" si="2539"/>
        <v>4134017</v>
      </c>
      <c r="AO708" s="60">
        <v>288000</v>
      </c>
      <c r="AP708" s="60"/>
      <c r="AQ708" s="60"/>
      <c r="AR708" s="60">
        <f t="shared" si="2541"/>
        <v>4422017</v>
      </c>
      <c r="AS708" s="60">
        <f t="shared" si="2542"/>
        <v>4134017</v>
      </c>
      <c r="AT708" s="60">
        <f t="shared" si="2543"/>
        <v>4134017</v>
      </c>
      <c r="AU708" s="60"/>
      <c r="AV708" s="60"/>
      <c r="AW708" s="60"/>
      <c r="AX708" s="60">
        <f t="shared" si="2545"/>
        <v>4422017</v>
      </c>
      <c r="AY708" s="60">
        <f t="shared" si="2546"/>
        <v>4134017</v>
      </c>
      <c r="AZ708" s="60">
        <f t="shared" si="2547"/>
        <v>4134017</v>
      </c>
    </row>
    <row r="709" spans="1:52" customFormat="1">
      <c r="A709" s="301"/>
      <c r="B709" s="156" t="s">
        <v>265</v>
      </c>
      <c r="C709" s="35" t="s">
        <v>53</v>
      </c>
      <c r="D709" s="35" t="s">
        <v>21</v>
      </c>
      <c r="E709" s="35" t="s">
        <v>100</v>
      </c>
      <c r="F709" s="35" t="s">
        <v>121</v>
      </c>
      <c r="G709" s="35"/>
      <c r="H709" s="60">
        <f>H710</f>
        <v>2284588</v>
      </c>
      <c r="I709" s="60">
        <f t="shared" ref="I709:M710" si="2561">I710</f>
        <v>2284588</v>
      </c>
      <c r="J709" s="60">
        <f t="shared" si="2561"/>
        <v>2284588</v>
      </c>
      <c r="K709" s="60">
        <f t="shared" si="2561"/>
        <v>0</v>
      </c>
      <c r="L709" s="60">
        <f t="shared" si="2561"/>
        <v>0</v>
      </c>
      <c r="M709" s="60">
        <f t="shared" si="2561"/>
        <v>0</v>
      </c>
      <c r="N709" s="60">
        <f t="shared" si="2117"/>
        <v>2284588</v>
      </c>
      <c r="O709" s="60">
        <f t="shared" si="2118"/>
        <v>2284588</v>
      </c>
      <c r="P709" s="60">
        <f t="shared" si="2119"/>
        <v>2284588</v>
      </c>
      <c r="Q709" s="60">
        <f t="shared" ref="Q709:S710" si="2562">Q710</f>
        <v>0</v>
      </c>
      <c r="R709" s="60">
        <f t="shared" si="2562"/>
        <v>0</v>
      </c>
      <c r="S709" s="60">
        <f t="shared" si="2562"/>
        <v>0</v>
      </c>
      <c r="T709" s="60">
        <f t="shared" si="2550"/>
        <v>2284588</v>
      </c>
      <c r="U709" s="60">
        <f t="shared" si="2551"/>
        <v>2284588</v>
      </c>
      <c r="V709" s="60">
        <f t="shared" si="2552"/>
        <v>2284588</v>
      </c>
      <c r="W709" s="60">
        <f t="shared" ref="W709:Y710" si="2563">W710</f>
        <v>0</v>
      </c>
      <c r="X709" s="60">
        <f t="shared" si="2563"/>
        <v>0</v>
      </c>
      <c r="Y709" s="60">
        <f t="shared" si="2563"/>
        <v>0</v>
      </c>
      <c r="Z709" s="60">
        <f t="shared" si="2554"/>
        <v>2284588</v>
      </c>
      <c r="AA709" s="60">
        <f t="shared" si="2555"/>
        <v>2284588</v>
      </c>
      <c r="AB709" s="60">
        <f t="shared" si="2556"/>
        <v>2284588</v>
      </c>
      <c r="AC709" s="60">
        <f t="shared" ref="AC709:AE710" si="2564">AC710</f>
        <v>0</v>
      </c>
      <c r="AD709" s="60">
        <f t="shared" si="2564"/>
        <v>0</v>
      </c>
      <c r="AE709" s="60">
        <f t="shared" si="2564"/>
        <v>0</v>
      </c>
      <c r="AF709" s="60">
        <f t="shared" si="2533"/>
        <v>2284588</v>
      </c>
      <c r="AG709" s="60">
        <f t="shared" si="2534"/>
        <v>2284588</v>
      </c>
      <c r="AH709" s="60">
        <f t="shared" si="2535"/>
        <v>2284588</v>
      </c>
      <c r="AI709" s="60">
        <f t="shared" ref="AI709:AK710" si="2565">AI710</f>
        <v>0</v>
      </c>
      <c r="AJ709" s="60">
        <f t="shared" si="2565"/>
        <v>0</v>
      </c>
      <c r="AK709" s="60">
        <f t="shared" si="2565"/>
        <v>0</v>
      </c>
      <c r="AL709" s="60">
        <f t="shared" si="2537"/>
        <v>2284588</v>
      </c>
      <c r="AM709" s="60">
        <f t="shared" si="2538"/>
        <v>2284588</v>
      </c>
      <c r="AN709" s="60">
        <f t="shared" si="2539"/>
        <v>2284588</v>
      </c>
      <c r="AO709" s="60">
        <f t="shared" ref="AO709:AQ710" si="2566">AO710</f>
        <v>0</v>
      </c>
      <c r="AP709" s="60">
        <f t="shared" si="2566"/>
        <v>0</v>
      </c>
      <c r="AQ709" s="60">
        <f t="shared" si="2566"/>
        <v>0</v>
      </c>
      <c r="AR709" s="60">
        <f t="shared" si="2541"/>
        <v>2284588</v>
      </c>
      <c r="AS709" s="60">
        <f t="shared" si="2542"/>
        <v>2284588</v>
      </c>
      <c r="AT709" s="60">
        <f t="shared" si="2543"/>
        <v>2284588</v>
      </c>
      <c r="AU709" s="60">
        <f t="shared" ref="AU709:AW710" si="2567">AU710</f>
        <v>0</v>
      </c>
      <c r="AV709" s="60">
        <f t="shared" si="2567"/>
        <v>0</v>
      </c>
      <c r="AW709" s="60">
        <f t="shared" si="2567"/>
        <v>0</v>
      </c>
      <c r="AX709" s="60">
        <f t="shared" si="2545"/>
        <v>2284588</v>
      </c>
      <c r="AY709" s="60">
        <f t="shared" si="2546"/>
        <v>2284588</v>
      </c>
      <c r="AZ709" s="60">
        <f t="shared" si="2547"/>
        <v>2284588</v>
      </c>
    </row>
    <row r="710" spans="1:52" customFormat="1" ht="45" customHeight="1">
      <c r="A710" s="301"/>
      <c r="B710" s="71" t="s">
        <v>51</v>
      </c>
      <c r="C710" s="35" t="s">
        <v>53</v>
      </c>
      <c r="D710" s="35" t="s">
        <v>21</v>
      </c>
      <c r="E710" s="35" t="s">
        <v>100</v>
      </c>
      <c r="F710" s="35" t="s">
        <v>121</v>
      </c>
      <c r="G710" s="36" t="s">
        <v>49</v>
      </c>
      <c r="H710" s="60">
        <f>H711</f>
        <v>2284588</v>
      </c>
      <c r="I710" s="60">
        <f t="shared" si="2561"/>
        <v>2284588</v>
      </c>
      <c r="J710" s="60">
        <f t="shared" si="2561"/>
        <v>2284588</v>
      </c>
      <c r="K710" s="60">
        <f t="shared" si="2561"/>
        <v>0</v>
      </c>
      <c r="L710" s="60">
        <f t="shared" si="2561"/>
        <v>0</v>
      </c>
      <c r="M710" s="60">
        <f t="shared" si="2561"/>
        <v>0</v>
      </c>
      <c r="N710" s="60">
        <f t="shared" si="2117"/>
        <v>2284588</v>
      </c>
      <c r="O710" s="60">
        <f t="shared" si="2118"/>
        <v>2284588</v>
      </c>
      <c r="P710" s="60">
        <f t="shared" si="2119"/>
        <v>2284588</v>
      </c>
      <c r="Q710" s="60">
        <f t="shared" si="2562"/>
        <v>0</v>
      </c>
      <c r="R710" s="60">
        <f t="shared" si="2562"/>
        <v>0</v>
      </c>
      <c r="S710" s="60">
        <f t="shared" si="2562"/>
        <v>0</v>
      </c>
      <c r="T710" s="60">
        <f t="shared" si="2550"/>
        <v>2284588</v>
      </c>
      <c r="U710" s="60">
        <f t="shared" si="2551"/>
        <v>2284588</v>
      </c>
      <c r="V710" s="60">
        <f t="shared" si="2552"/>
        <v>2284588</v>
      </c>
      <c r="W710" s="60">
        <f t="shared" si="2563"/>
        <v>0</v>
      </c>
      <c r="X710" s="60">
        <f t="shared" si="2563"/>
        <v>0</v>
      </c>
      <c r="Y710" s="60">
        <f t="shared" si="2563"/>
        <v>0</v>
      </c>
      <c r="Z710" s="60">
        <f t="shared" si="2554"/>
        <v>2284588</v>
      </c>
      <c r="AA710" s="60">
        <f t="shared" si="2555"/>
        <v>2284588</v>
      </c>
      <c r="AB710" s="60">
        <f t="shared" si="2556"/>
        <v>2284588</v>
      </c>
      <c r="AC710" s="60">
        <f t="shared" si="2564"/>
        <v>0</v>
      </c>
      <c r="AD710" s="60">
        <f t="shared" si="2564"/>
        <v>0</v>
      </c>
      <c r="AE710" s="60">
        <f t="shared" si="2564"/>
        <v>0</v>
      </c>
      <c r="AF710" s="60">
        <f t="shared" si="2533"/>
        <v>2284588</v>
      </c>
      <c r="AG710" s="60">
        <f t="shared" si="2534"/>
        <v>2284588</v>
      </c>
      <c r="AH710" s="60">
        <f t="shared" si="2535"/>
        <v>2284588</v>
      </c>
      <c r="AI710" s="60">
        <f t="shared" si="2565"/>
        <v>0</v>
      </c>
      <c r="AJ710" s="60">
        <f t="shared" si="2565"/>
        <v>0</v>
      </c>
      <c r="AK710" s="60">
        <f t="shared" si="2565"/>
        <v>0</v>
      </c>
      <c r="AL710" s="60">
        <f t="shared" si="2537"/>
        <v>2284588</v>
      </c>
      <c r="AM710" s="60">
        <f t="shared" si="2538"/>
        <v>2284588</v>
      </c>
      <c r="AN710" s="60">
        <f t="shared" si="2539"/>
        <v>2284588</v>
      </c>
      <c r="AO710" s="60">
        <f t="shared" si="2566"/>
        <v>0</v>
      </c>
      <c r="AP710" s="60">
        <f t="shared" si="2566"/>
        <v>0</v>
      </c>
      <c r="AQ710" s="60">
        <f t="shared" si="2566"/>
        <v>0</v>
      </c>
      <c r="AR710" s="60">
        <f t="shared" si="2541"/>
        <v>2284588</v>
      </c>
      <c r="AS710" s="60">
        <f t="shared" si="2542"/>
        <v>2284588</v>
      </c>
      <c r="AT710" s="60">
        <f t="shared" si="2543"/>
        <v>2284588</v>
      </c>
      <c r="AU710" s="60">
        <f t="shared" si="2567"/>
        <v>0</v>
      </c>
      <c r="AV710" s="60">
        <f t="shared" si="2567"/>
        <v>0</v>
      </c>
      <c r="AW710" s="60">
        <f t="shared" si="2567"/>
        <v>0</v>
      </c>
      <c r="AX710" s="60">
        <f t="shared" si="2545"/>
        <v>2284588</v>
      </c>
      <c r="AY710" s="60">
        <f t="shared" si="2546"/>
        <v>2284588</v>
      </c>
      <c r="AZ710" s="60">
        <f t="shared" si="2547"/>
        <v>2284588</v>
      </c>
    </row>
    <row r="711" spans="1:52" customFormat="1">
      <c r="A711" s="301"/>
      <c r="B711" s="71" t="s">
        <v>52</v>
      </c>
      <c r="C711" s="35" t="s">
        <v>53</v>
      </c>
      <c r="D711" s="35" t="s">
        <v>21</v>
      </c>
      <c r="E711" s="35" t="s">
        <v>100</v>
      </c>
      <c r="F711" s="35" t="s">
        <v>121</v>
      </c>
      <c r="G711" s="36" t="s">
        <v>50</v>
      </c>
      <c r="H711" s="60">
        <v>2284588</v>
      </c>
      <c r="I711" s="60">
        <v>2284588</v>
      </c>
      <c r="J711" s="60">
        <v>2284588</v>
      </c>
      <c r="K711" s="60"/>
      <c r="L711" s="60"/>
      <c r="M711" s="60"/>
      <c r="N711" s="60">
        <f t="shared" si="2117"/>
        <v>2284588</v>
      </c>
      <c r="O711" s="60">
        <f t="shared" si="2118"/>
        <v>2284588</v>
      </c>
      <c r="P711" s="60">
        <f t="shared" si="2119"/>
        <v>2284588</v>
      </c>
      <c r="Q711" s="60"/>
      <c r="R711" s="60"/>
      <c r="S711" s="60"/>
      <c r="T711" s="60">
        <f t="shared" si="2550"/>
        <v>2284588</v>
      </c>
      <c r="U711" s="60">
        <f t="shared" si="2551"/>
        <v>2284588</v>
      </c>
      <c r="V711" s="60">
        <f t="shared" si="2552"/>
        <v>2284588</v>
      </c>
      <c r="W711" s="60"/>
      <c r="X711" s="60"/>
      <c r="Y711" s="60"/>
      <c r="Z711" s="60">
        <f t="shared" si="2554"/>
        <v>2284588</v>
      </c>
      <c r="AA711" s="60">
        <f t="shared" si="2555"/>
        <v>2284588</v>
      </c>
      <c r="AB711" s="60">
        <f t="shared" si="2556"/>
        <v>2284588</v>
      </c>
      <c r="AC711" s="60"/>
      <c r="AD711" s="60"/>
      <c r="AE711" s="60"/>
      <c r="AF711" s="60">
        <f t="shared" si="2533"/>
        <v>2284588</v>
      </c>
      <c r="AG711" s="60">
        <f t="shared" si="2534"/>
        <v>2284588</v>
      </c>
      <c r="AH711" s="60">
        <f t="shared" si="2535"/>
        <v>2284588</v>
      </c>
      <c r="AI711" s="60"/>
      <c r="AJ711" s="60"/>
      <c r="AK711" s="60"/>
      <c r="AL711" s="60">
        <f t="shared" si="2537"/>
        <v>2284588</v>
      </c>
      <c r="AM711" s="60">
        <f t="shared" si="2538"/>
        <v>2284588</v>
      </c>
      <c r="AN711" s="60">
        <f t="shared" si="2539"/>
        <v>2284588</v>
      </c>
      <c r="AO711" s="60"/>
      <c r="AP711" s="60"/>
      <c r="AQ711" s="60"/>
      <c r="AR711" s="60">
        <f t="shared" si="2541"/>
        <v>2284588</v>
      </c>
      <c r="AS711" s="60">
        <f t="shared" si="2542"/>
        <v>2284588</v>
      </c>
      <c r="AT711" s="60">
        <f t="shared" si="2543"/>
        <v>2284588</v>
      </c>
      <c r="AU711" s="60"/>
      <c r="AV711" s="60"/>
      <c r="AW711" s="60"/>
      <c r="AX711" s="60">
        <f t="shared" si="2545"/>
        <v>2284588</v>
      </c>
      <c r="AY711" s="60">
        <f t="shared" si="2546"/>
        <v>2284588</v>
      </c>
      <c r="AZ711" s="60">
        <f t="shared" si="2547"/>
        <v>2284588</v>
      </c>
    </row>
    <row r="712" spans="1:52" customFormat="1" ht="26.4">
      <c r="A712" s="301"/>
      <c r="B712" s="82" t="s">
        <v>55</v>
      </c>
      <c r="C712" s="35" t="s">
        <v>53</v>
      </c>
      <c r="D712" s="35" t="s">
        <v>21</v>
      </c>
      <c r="E712" s="35" t="s">
        <v>100</v>
      </c>
      <c r="F712" s="35" t="s">
        <v>122</v>
      </c>
      <c r="G712" s="36"/>
      <c r="H712" s="60">
        <f>H713+H715+H719</f>
        <v>126114565</v>
      </c>
      <c r="I712" s="60">
        <f t="shared" ref="I712:J712" si="2568">I713+I715+I719</f>
        <v>125624078.92</v>
      </c>
      <c r="J712" s="60">
        <f t="shared" si="2568"/>
        <v>125128669.40000001</v>
      </c>
      <c r="K712" s="60">
        <f t="shared" ref="K712:M712" si="2569">K713+K715+K719</f>
        <v>0</v>
      </c>
      <c r="L712" s="60">
        <f t="shared" si="2569"/>
        <v>0</v>
      </c>
      <c r="M712" s="60">
        <f t="shared" si="2569"/>
        <v>0</v>
      </c>
      <c r="N712" s="60">
        <f t="shared" si="2117"/>
        <v>126114565</v>
      </c>
      <c r="O712" s="60">
        <f t="shared" si="2118"/>
        <v>125624078.92</v>
      </c>
      <c r="P712" s="60">
        <f t="shared" si="2119"/>
        <v>125128669.40000001</v>
      </c>
      <c r="Q712" s="60">
        <f>Q713+Q715+Q719+Q717</f>
        <v>1837308</v>
      </c>
      <c r="R712" s="60">
        <f t="shared" ref="R712:S712" si="2570">R713+R715+R719+R717</f>
        <v>0</v>
      </c>
      <c r="S712" s="60">
        <f t="shared" si="2570"/>
        <v>0</v>
      </c>
      <c r="T712" s="60">
        <f t="shared" si="2550"/>
        <v>127951873</v>
      </c>
      <c r="U712" s="60">
        <f t="shared" si="2551"/>
        <v>125624078.92</v>
      </c>
      <c r="V712" s="60">
        <f t="shared" si="2552"/>
        <v>125128669.40000001</v>
      </c>
      <c r="W712" s="60">
        <f>W713+W715+W719+W717</f>
        <v>296563.49999999988</v>
      </c>
      <c r="X712" s="60">
        <f t="shared" ref="X712:Y712" si="2571">X713+X715+X719+X717</f>
        <v>0</v>
      </c>
      <c r="Y712" s="60">
        <f t="shared" si="2571"/>
        <v>0</v>
      </c>
      <c r="Z712" s="60">
        <f t="shared" si="2554"/>
        <v>128248436.5</v>
      </c>
      <c r="AA712" s="60">
        <f t="shared" si="2555"/>
        <v>125624078.92</v>
      </c>
      <c r="AB712" s="60">
        <f t="shared" si="2556"/>
        <v>125128669.40000001</v>
      </c>
      <c r="AC712" s="60">
        <f>AC713+AC715+AC719+AC717</f>
        <v>1108962.2</v>
      </c>
      <c r="AD712" s="60">
        <f t="shared" ref="AD712:AE712" si="2572">AD713+AD715+AD719+AD717</f>
        <v>0</v>
      </c>
      <c r="AE712" s="60">
        <f t="shared" si="2572"/>
        <v>0</v>
      </c>
      <c r="AF712" s="60">
        <f t="shared" si="2533"/>
        <v>129357398.7</v>
      </c>
      <c r="AG712" s="60">
        <f t="shared" si="2534"/>
        <v>125624078.92</v>
      </c>
      <c r="AH712" s="60">
        <f t="shared" si="2535"/>
        <v>125128669.40000001</v>
      </c>
      <c r="AI712" s="60">
        <f>AI713+AI715+AI719+AI717</f>
        <v>50727.02</v>
      </c>
      <c r="AJ712" s="60">
        <f t="shared" ref="AJ712:AK712" si="2573">AJ713+AJ715+AJ719+AJ717</f>
        <v>0</v>
      </c>
      <c r="AK712" s="60">
        <f t="shared" si="2573"/>
        <v>0</v>
      </c>
      <c r="AL712" s="60">
        <f t="shared" si="2537"/>
        <v>129408125.72</v>
      </c>
      <c r="AM712" s="60">
        <f t="shared" si="2538"/>
        <v>125624078.92</v>
      </c>
      <c r="AN712" s="60">
        <f t="shared" si="2539"/>
        <v>125128669.40000001</v>
      </c>
      <c r="AO712" s="60">
        <f>AO713+AO715+AO719+AO717</f>
        <v>757799.79999999993</v>
      </c>
      <c r="AP712" s="60">
        <f t="shared" ref="AP712:AQ712" si="2574">AP713+AP715+AP719+AP717</f>
        <v>0</v>
      </c>
      <c r="AQ712" s="60">
        <f t="shared" si="2574"/>
        <v>0</v>
      </c>
      <c r="AR712" s="60">
        <f t="shared" si="2541"/>
        <v>130165925.52</v>
      </c>
      <c r="AS712" s="60">
        <f t="shared" si="2542"/>
        <v>125624078.92</v>
      </c>
      <c r="AT712" s="60">
        <f t="shared" si="2543"/>
        <v>125128669.40000001</v>
      </c>
      <c r="AU712" s="60">
        <f>AU713+AU715+AU719+AU717</f>
        <v>-502744.31</v>
      </c>
      <c r="AV712" s="60">
        <f t="shared" ref="AV712:AW712" si="2575">AV713+AV715+AV719+AV717</f>
        <v>0</v>
      </c>
      <c r="AW712" s="60">
        <f t="shared" si="2575"/>
        <v>0</v>
      </c>
      <c r="AX712" s="60">
        <f t="shared" si="2545"/>
        <v>129663181.20999999</v>
      </c>
      <c r="AY712" s="60">
        <f t="shared" si="2546"/>
        <v>125624078.92</v>
      </c>
      <c r="AZ712" s="60">
        <f t="shared" si="2547"/>
        <v>125128669.40000001</v>
      </c>
    </row>
    <row r="713" spans="1:52" customFormat="1" ht="39.6">
      <c r="A713" s="301"/>
      <c r="B713" s="86" t="s">
        <v>51</v>
      </c>
      <c r="C713" s="35" t="s">
        <v>53</v>
      </c>
      <c r="D713" s="35" t="s">
        <v>21</v>
      </c>
      <c r="E713" s="35" t="s">
        <v>100</v>
      </c>
      <c r="F713" s="35" t="s">
        <v>122</v>
      </c>
      <c r="G713" s="36" t="s">
        <v>49</v>
      </c>
      <c r="H713" s="60">
        <f>H714</f>
        <v>116485867</v>
      </c>
      <c r="I713" s="60">
        <f t="shared" ref="I713:M713" si="2576">I714</f>
        <v>115833467</v>
      </c>
      <c r="J713" s="60">
        <f t="shared" si="2576"/>
        <v>115080267</v>
      </c>
      <c r="K713" s="60">
        <f t="shared" si="2576"/>
        <v>0</v>
      </c>
      <c r="L713" s="60">
        <f t="shared" si="2576"/>
        <v>0</v>
      </c>
      <c r="M713" s="60">
        <f t="shared" si="2576"/>
        <v>0</v>
      </c>
      <c r="N713" s="60">
        <f t="shared" si="2117"/>
        <v>116485867</v>
      </c>
      <c r="O713" s="60">
        <f t="shared" si="2118"/>
        <v>115833467</v>
      </c>
      <c r="P713" s="60">
        <f t="shared" si="2119"/>
        <v>115080267</v>
      </c>
      <c r="Q713" s="60">
        <f t="shared" ref="Q713:S713" si="2577">Q714</f>
        <v>-515690.23999999999</v>
      </c>
      <c r="R713" s="60">
        <f t="shared" si="2577"/>
        <v>0</v>
      </c>
      <c r="S713" s="60">
        <f t="shared" si="2577"/>
        <v>0</v>
      </c>
      <c r="T713" s="60">
        <f t="shared" si="2550"/>
        <v>115970176.76000001</v>
      </c>
      <c r="U713" s="60">
        <f t="shared" si="2551"/>
        <v>115833467</v>
      </c>
      <c r="V713" s="60">
        <f t="shared" si="2552"/>
        <v>115080267</v>
      </c>
      <c r="W713" s="60">
        <f t="shared" ref="W713:Y713" si="2578">W714</f>
        <v>830896.29999999993</v>
      </c>
      <c r="X713" s="60">
        <f t="shared" si="2578"/>
        <v>0</v>
      </c>
      <c r="Y713" s="60">
        <f t="shared" si="2578"/>
        <v>0</v>
      </c>
      <c r="Z713" s="60">
        <f t="shared" si="2554"/>
        <v>116801073.06</v>
      </c>
      <c r="AA713" s="60">
        <f t="shared" si="2555"/>
        <v>115833467</v>
      </c>
      <c r="AB713" s="60">
        <f t="shared" si="2556"/>
        <v>115080267</v>
      </c>
      <c r="AC713" s="60">
        <f t="shared" ref="AC713:AE713" si="2579">AC714</f>
        <v>-85888.9</v>
      </c>
      <c r="AD713" s="60">
        <f t="shared" si="2579"/>
        <v>0</v>
      </c>
      <c r="AE713" s="60">
        <f t="shared" si="2579"/>
        <v>0</v>
      </c>
      <c r="AF713" s="60">
        <f t="shared" si="2533"/>
        <v>116715184.16</v>
      </c>
      <c r="AG713" s="60">
        <f t="shared" si="2534"/>
        <v>115833467</v>
      </c>
      <c r="AH713" s="60">
        <f t="shared" si="2535"/>
        <v>115080267</v>
      </c>
      <c r="AI713" s="60">
        <f t="shared" ref="AI713:AK713" si="2580">AI714</f>
        <v>-9687.82</v>
      </c>
      <c r="AJ713" s="60">
        <f t="shared" si="2580"/>
        <v>0</v>
      </c>
      <c r="AK713" s="60">
        <f t="shared" si="2580"/>
        <v>0</v>
      </c>
      <c r="AL713" s="60">
        <f t="shared" si="2537"/>
        <v>116705496.34</v>
      </c>
      <c r="AM713" s="60">
        <f t="shared" si="2538"/>
        <v>115833467</v>
      </c>
      <c r="AN713" s="60">
        <f t="shared" si="2539"/>
        <v>115080267</v>
      </c>
      <c r="AO713" s="60">
        <f t="shared" ref="AO713:AQ713" si="2581">AO714</f>
        <v>-262147.6100000001</v>
      </c>
      <c r="AP713" s="60">
        <f t="shared" si="2581"/>
        <v>0</v>
      </c>
      <c r="AQ713" s="60">
        <f t="shared" si="2581"/>
        <v>0</v>
      </c>
      <c r="AR713" s="60">
        <f t="shared" si="2541"/>
        <v>116443348.73</v>
      </c>
      <c r="AS713" s="60">
        <f t="shared" si="2542"/>
        <v>115833467</v>
      </c>
      <c r="AT713" s="60">
        <f t="shared" si="2543"/>
        <v>115080267</v>
      </c>
      <c r="AU713" s="60">
        <f t="shared" ref="AU713:AW713" si="2582">AU714</f>
        <v>-204000</v>
      </c>
      <c r="AV713" s="60">
        <f t="shared" si="2582"/>
        <v>0</v>
      </c>
      <c r="AW713" s="60">
        <f t="shared" si="2582"/>
        <v>0</v>
      </c>
      <c r="AX713" s="60">
        <f t="shared" si="2545"/>
        <v>116239348.73</v>
      </c>
      <c r="AY713" s="60">
        <f t="shared" si="2546"/>
        <v>115833467</v>
      </c>
      <c r="AZ713" s="60">
        <f t="shared" si="2547"/>
        <v>115080267</v>
      </c>
    </row>
    <row r="714" spans="1:52" customFormat="1">
      <c r="A714" s="301"/>
      <c r="B714" s="86" t="s">
        <v>52</v>
      </c>
      <c r="C714" s="35" t="s">
        <v>53</v>
      </c>
      <c r="D714" s="35" t="s">
        <v>21</v>
      </c>
      <c r="E714" s="35" t="s">
        <v>100</v>
      </c>
      <c r="F714" s="35" t="s">
        <v>122</v>
      </c>
      <c r="G714" s="36" t="s">
        <v>50</v>
      </c>
      <c r="H714" s="60">
        <v>116485867</v>
      </c>
      <c r="I714" s="60">
        <v>115833467</v>
      </c>
      <c r="J714" s="60">
        <v>115080267</v>
      </c>
      <c r="K714" s="60"/>
      <c r="L714" s="60"/>
      <c r="M714" s="60"/>
      <c r="N714" s="60">
        <f t="shared" si="2117"/>
        <v>116485867</v>
      </c>
      <c r="O714" s="60">
        <f t="shared" si="2118"/>
        <v>115833467</v>
      </c>
      <c r="P714" s="60">
        <f t="shared" si="2119"/>
        <v>115080267</v>
      </c>
      <c r="Q714" s="60">
        <v>-515690.23999999999</v>
      </c>
      <c r="R714" s="60"/>
      <c r="S714" s="60"/>
      <c r="T714" s="60">
        <f t="shared" si="2550"/>
        <v>115970176.76000001</v>
      </c>
      <c r="U714" s="60">
        <f t="shared" si="2551"/>
        <v>115833467</v>
      </c>
      <c r="V714" s="60">
        <f t="shared" si="2552"/>
        <v>115080267</v>
      </c>
      <c r="W714" s="60">
        <v>830896.29999999993</v>
      </c>
      <c r="X714" s="60"/>
      <c r="Y714" s="60"/>
      <c r="Z714" s="60">
        <f t="shared" si="2554"/>
        <v>116801073.06</v>
      </c>
      <c r="AA714" s="60">
        <f t="shared" si="2555"/>
        <v>115833467</v>
      </c>
      <c r="AB714" s="60">
        <f t="shared" si="2556"/>
        <v>115080267</v>
      </c>
      <c r="AC714" s="60">
        <v>-85888.9</v>
      </c>
      <c r="AD714" s="60"/>
      <c r="AE714" s="60"/>
      <c r="AF714" s="60">
        <f t="shared" si="2533"/>
        <v>116715184.16</v>
      </c>
      <c r="AG714" s="60">
        <f t="shared" si="2534"/>
        <v>115833467</v>
      </c>
      <c r="AH714" s="60">
        <f t="shared" si="2535"/>
        <v>115080267</v>
      </c>
      <c r="AI714" s="60">
        <v>-9687.82</v>
      </c>
      <c r="AJ714" s="60"/>
      <c r="AK714" s="60"/>
      <c r="AL714" s="60">
        <f t="shared" si="2537"/>
        <v>116705496.34</v>
      </c>
      <c r="AM714" s="60">
        <f t="shared" si="2538"/>
        <v>115833467</v>
      </c>
      <c r="AN714" s="60">
        <f t="shared" si="2539"/>
        <v>115080267</v>
      </c>
      <c r="AO714" s="60">
        <v>-262147.6100000001</v>
      </c>
      <c r="AP714" s="60"/>
      <c r="AQ714" s="60"/>
      <c r="AR714" s="60">
        <f t="shared" si="2541"/>
        <v>116443348.73</v>
      </c>
      <c r="AS714" s="60">
        <f t="shared" si="2542"/>
        <v>115833467</v>
      </c>
      <c r="AT714" s="60">
        <f t="shared" si="2543"/>
        <v>115080267</v>
      </c>
      <c r="AU714" s="60">
        <v>-204000</v>
      </c>
      <c r="AV714" s="60"/>
      <c r="AW714" s="60"/>
      <c r="AX714" s="60">
        <f t="shared" si="2545"/>
        <v>116239348.73</v>
      </c>
      <c r="AY714" s="60">
        <f t="shared" si="2546"/>
        <v>115833467</v>
      </c>
      <c r="AZ714" s="60">
        <f t="shared" si="2547"/>
        <v>115080267</v>
      </c>
    </row>
    <row r="715" spans="1:52" customFormat="1" ht="26.4">
      <c r="A715" s="301"/>
      <c r="B715" s="82" t="s">
        <v>186</v>
      </c>
      <c r="C715" s="35" t="s">
        <v>53</v>
      </c>
      <c r="D715" s="35" t="s">
        <v>21</v>
      </c>
      <c r="E715" s="35" t="s">
        <v>100</v>
      </c>
      <c r="F715" s="35" t="s">
        <v>122</v>
      </c>
      <c r="G715" s="36" t="s">
        <v>32</v>
      </c>
      <c r="H715" s="60">
        <f>H716</f>
        <v>9394698</v>
      </c>
      <c r="I715" s="60">
        <f t="shared" ref="I715:M715" si="2583">I716</f>
        <v>9556611.9199999999</v>
      </c>
      <c r="J715" s="60">
        <f t="shared" si="2583"/>
        <v>9814402.4000000004</v>
      </c>
      <c r="K715" s="60">
        <f t="shared" si="2583"/>
        <v>0</v>
      </c>
      <c r="L715" s="60">
        <f t="shared" si="2583"/>
        <v>0</v>
      </c>
      <c r="M715" s="60">
        <f t="shared" si="2583"/>
        <v>0</v>
      </c>
      <c r="N715" s="60">
        <f t="shared" si="2117"/>
        <v>9394698</v>
      </c>
      <c r="O715" s="60">
        <f t="shared" si="2118"/>
        <v>9556611.9199999999</v>
      </c>
      <c r="P715" s="60">
        <f t="shared" si="2119"/>
        <v>9814402.4000000004</v>
      </c>
      <c r="Q715" s="60">
        <f t="shared" ref="Q715:S715" si="2584">Q716</f>
        <v>1411566.93</v>
      </c>
      <c r="R715" s="60">
        <f t="shared" si="2584"/>
        <v>0</v>
      </c>
      <c r="S715" s="60">
        <f t="shared" si="2584"/>
        <v>0</v>
      </c>
      <c r="T715" s="60">
        <f t="shared" si="2550"/>
        <v>10806264.93</v>
      </c>
      <c r="U715" s="60">
        <f t="shared" si="2551"/>
        <v>9556611.9199999999</v>
      </c>
      <c r="V715" s="60">
        <f t="shared" si="2552"/>
        <v>9814402.4000000004</v>
      </c>
      <c r="W715" s="60">
        <f t="shared" ref="W715:Y715" si="2585">W716</f>
        <v>9000</v>
      </c>
      <c r="X715" s="60">
        <f t="shared" si="2585"/>
        <v>0</v>
      </c>
      <c r="Y715" s="60">
        <f t="shared" si="2585"/>
        <v>0</v>
      </c>
      <c r="Z715" s="60">
        <f t="shared" si="2554"/>
        <v>10815264.93</v>
      </c>
      <c r="AA715" s="60">
        <f t="shared" si="2555"/>
        <v>9556611.9199999999</v>
      </c>
      <c r="AB715" s="60">
        <f t="shared" si="2556"/>
        <v>9814402.4000000004</v>
      </c>
      <c r="AC715" s="60">
        <f t="shared" ref="AC715:AE715" si="2586">AC716</f>
        <v>1098886.44</v>
      </c>
      <c r="AD715" s="60">
        <f t="shared" si="2586"/>
        <v>0</v>
      </c>
      <c r="AE715" s="60">
        <f t="shared" si="2586"/>
        <v>0</v>
      </c>
      <c r="AF715" s="60">
        <f t="shared" si="2533"/>
        <v>11914151.369999999</v>
      </c>
      <c r="AG715" s="60">
        <f t="shared" si="2534"/>
        <v>9556611.9199999999</v>
      </c>
      <c r="AH715" s="60">
        <f t="shared" si="2535"/>
        <v>9814402.4000000004</v>
      </c>
      <c r="AI715" s="60">
        <f t="shared" ref="AI715:AK715" si="2587">AI716</f>
        <v>60414.84</v>
      </c>
      <c r="AJ715" s="60">
        <f t="shared" si="2587"/>
        <v>0</v>
      </c>
      <c r="AK715" s="60">
        <f t="shared" si="2587"/>
        <v>0</v>
      </c>
      <c r="AL715" s="60">
        <f t="shared" si="2537"/>
        <v>11974566.209999999</v>
      </c>
      <c r="AM715" s="60">
        <f t="shared" si="2538"/>
        <v>9556611.9199999999</v>
      </c>
      <c r="AN715" s="60">
        <f t="shared" si="2539"/>
        <v>9814402.4000000004</v>
      </c>
      <c r="AO715" s="60">
        <f t="shared" ref="AO715:AQ715" si="2588">AO716</f>
        <v>1019497.99</v>
      </c>
      <c r="AP715" s="60">
        <f t="shared" si="2588"/>
        <v>0</v>
      </c>
      <c r="AQ715" s="60">
        <f t="shared" si="2588"/>
        <v>0</v>
      </c>
      <c r="AR715" s="60">
        <f t="shared" si="2541"/>
        <v>12994064.199999999</v>
      </c>
      <c r="AS715" s="60">
        <f t="shared" si="2542"/>
        <v>9556611.9199999999</v>
      </c>
      <c r="AT715" s="60">
        <f t="shared" si="2543"/>
        <v>9814402.4000000004</v>
      </c>
      <c r="AU715" s="60">
        <f t="shared" ref="AU715:AW715" si="2589">AU716</f>
        <v>-12744.31</v>
      </c>
      <c r="AV715" s="60">
        <f t="shared" si="2589"/>
        <v>0</v>
      </c>
      <c r="AW715" s="60">
        <f t="shared" si="2589"/>
        <v>0</v>
      </c>
      <c r="AX715" s="60">
        <f t="shared" si="2545"/>
        <v>12981319.889999999</v>
      </c>
      <c r="AY715" s="60">
        <f t="shared" si="2546"/>
        <v>9556611.9199999999</v>
      </c>
      <c r="AZ715" s="60">
        <f t="shared" si="2547"/>
        <v>9814402.4000000004</v>
      </c>
    </row>
    <row r="716" spans="1:52" customFormat="1" ht="26.4">
      <c r="A716" s="301"/>
      <c r="B716" s="86" t="s">
        <v>34</v>
      </c>
      <c r="C716" s="35" t="s">
        <v>53</v>
      </c>
      <c r="D716" s="35" t="s">
        <v>21</v>
      </c>
      <c r="E716" s="35" t="s">
        <v>100</v>
      </c>
      <c r="F716" s="35" t="s">
        <v>122</v>
      </c>
      <c r="G716" s="36" t="s">
        <v>33</v>
      </c>
      <c r="H716" s="60">
        <v>9394698</v>
      </c>
      <c r="I716" s="60">
        <v>9556611.9199999999</v>
      </c>
      <c r="J716" s="60">
        <v>9814402.4000000004</v>
      </c>
      <c r="K716" s="60"/>
      <c r="L716" s="60"/>
      <c r="M716" s="60"/>
      <c r="N716" s="60">
        <f t="shared" ref="N716:N796" si="2590">H716+K716</f>
        <v>9394698</v>
      </c>
      <c r="O716" s="60">
        <f t="shared" ref="O716:O796" si="2591">I716+L716</f>
        <v>9556611.9199999999</v>
      </c>
      <c r="P716" s="60">
        <f t="shared" ref="P716:P796" si="2592">J716+M716</f>
        <v>9814402.4000000004</v>
      </c>
      <c r="Q716" s="60">
        <v>1411566.93</v>
      </c>
      <c r="R716" s="60"/>
      <c r="S716" s="60"/>
      <c r="T716" s="60">
        <f>N716+Q716</f>
        <v>10806264.93</v>
      </c>
      <c r="U716" s="60">
        <f>O716+R716</f>
        <v>9556611.9199999999</v>
      </c>
      <c r="V716" s="60">
        <f>P716+S716</f>
        <v>9814402.4000000004</v>
      </c>
      <c r="W716" s="60">
        <v>9000</v>
      </c>
      <c r="X716" s="60"/>
      <c r="Y716" s="60"/>
      <c r="Z716" s="60">
        <f>T716+W716</f>
        <v>10815264.93</v>
      </c>
      <c r="AA716" s="60">
        <f>U716+X716</f>
        <v>9556611.9199999999</v>
      </c>
      <c r="AB716" s="60">
        <f>V716+Y716</f>
        <v>9814402.4000000004</v>
      </c>
      <c r="AC716" s="60">
        <v>1098886.44</v>
      </c>
      <c r="AD716" s="60"/>
      <c r="AE716" s="60"/>
      <c r="AF716" s="60">
        <f>Z716+AC716</f>
        <v>11914151.369999999</v>
      </c>
      <c r="AG716" s="60">
        <f>AA716+AD716</f>
        <v>9556611.9199999999</v>
      </c>
      <c r="AH716" s="60">
        <f>AB716+AE716</f>
        <v>9814402.4000000004</v>
      </c>
      <c r="AI716" s="60">
        <f>50727.02+9687.82</f>
        <v>60414.84</v>
      </c>
      <c r="AJ716" s="60"/>
      <c r="AK716" s="60"/>
      <c r="AL716" s="60">
        <f>AF716+AI716</f>
        <v>11974566.209999999</v>
      </c>
      <c r="AM716" s="60">
        <f>AG716+AJ716</f>
        <v>9556611.9199999999</v>
      </c>
      <c r="AN716" s="60">
        <f>AH716+AK716</f>
        <v>9814402.4000000004</v>
      </c>
      <c r="AO716" s="60">
        <v>1019497.99</v>
      </c>
      <c r="AP716" s="60"/>
      <c r="AQ716" s="60"/>
      <c r="AR716" s="60">
        <f>AL716+AO716</f>
        <v>12994064.199999999</v>
      </c>
      <c r="AS716" s="60">
        <f>AM716+AP716</f>
        <v>9556611.9199999999</v>
      </c>
      <c r="AT716" s="60">
        <f>AN716+AQ716</f>
        <v>9814402.4000000004</v>
      </c>
      <c r="AU716" s="60">
        <v>-12744.31</v>
      </c>
      <c r="AV716" s="60"/>
      <c r="AW716" s="60"/>
      <c r="AX716" s="60">
        <f>AR716+AU716</f>
        <v>12981319.889999999</v>
      </c>
      <c r="AY716" s="60">
        <f>AS716+AV716</f>
        <v>9556611.9199999999</v>
      </c>
      <c r="AZ716" s="60">
        <f>AT716+AW716</f>
        <v>9814402.4000000004</v>
      </c>
    </row>
    <row r="717" spans="1:52" customFormat="1">
      <c r="A717" s="301"/>
      <c r="B717" s="86" t="s">
        <v>35</v>
      </c>
      <c r="C717" s="35" t="s">
        <v>53</v>
      </c>
      <c r="D717" s="35" t="s">
        <v>21</v>
      </c>
      <c r="E717" s="35" t="s">
        <v>100</v>
      </c>
      <c r="F717" s="35" t="s">
        <v>122</v>
      </c>
      <c r="G717" s="36" t="s">
        <v>36</v>
      </c>
      <c r="H717" s="60"/>
      <c r="I717" s="60"/>
      <c r="J717" s="60"/>
      <c r="K717" s="60"/>
      <c r="L717" s="60"/>
      <c r="M717" s="60"/>
      <c r="N717" s="60"/>
      <c r="O717" s="60"/>
      <c r="P717" s="60"/>
      <c r="Q717" s="60">
        <f>Q718</f>
        <v>930882.24</v>
      </c>
      <c r="R717" s="60">
        <f t="shared" ref="R717:S717" si="2593">R718</f>
        <v>0</v>
      </c>
      <c r="S717" s="60">
        <f t="shared" si="2593"/>
        <v>0</v>
      </c>
      <c r="T717" s="60">
        <f t="shared" ref="T717:T718" si="2594">N717+Q717</f>
        <v>930882.24</v>
      </c>
      <c r="U717" s="60">
        <f t="shared" ref="U717:U718" si="2595">O717+R717</f>
        <v>0</v>
      </c>
      <c r="V717" s="60">
        <f t="shared" ref="V717:V718" si="2596">P717+S717</f>
        <v>0</v>
      </c>
      <c r="W717" s="60">
        <f>W718</f>
        <v>-544332.80000000005</v>
      </c>
      <c r="X717" s="60">
        <f t="shared" ref="X717:Y717" si="2597">X718</f>
        <v>0</v>
      </c>
      <c r="Y717" s="60">
        <f t="shared" si="2597"/>
        <v>0</v>
      </c>
      <c r="Z717" s="60">
        <f t="shared" ref="Z717:Z786" si="2598">T717+W717</f>
        <v>386549.43999999994</v>
      </c>
      <c r="AA717" s="60">
        <f t="shared" ref="AA717:AA786" si="2599">U717+X717</f>
        <v>0</v>
      </c>
      <c r="AB717" s="60">
        <f t="shared" ref="AB717:AB786" si="2600">V717+Y717</f>
        <v>0</v>
      </c>
      <c r="AC717" s="60">
        <f>AC718</f>
        <v>90896.299999999988</v>
      </c>
      <c r="AD717" s="60">
        <f t="shared" ref="AD717:AE717" si="2601">AD718</f>
        <v>0</v>
      </c>
      <c r="AE717" s="60">
        <f t="shared" si="2601"/>
        <v>0</v>
      </c>
      <c r="AF717" s="60">
        <f t="shared" ref="AF717:AF786" si="2602">Z717+AC717</f>
        <v>477445.73999999993</v>
      </c>
      <c r="AG717" s="60">
        <f t="shared" ref="AG717:AG786" si="2603">AA717+AD717</f>
        <v>0</v>
      </c>
      <c r="AH717" s="60">
        <f t="shared" ref="AH717:AH786" si="2604">AB717+AE717</f>
        <v>0</v>
      </c>
      <c r="AI717" s="60">
        <f>AI718</f>
        <v>0</v>
      </c>
      <c r="AJ717" s="60">
        <f t="shared" ref="AJ717:AK717" si="2605">AJ718</f>
        <v>0</v>
      </c>
      <c r="AK717" s="60">
        <f t="shared" si="2605"/>
        <v>0</v>
      </c>
      <c r="AL717" s="60">
        <f t="shared" ref="AL717:AL786" si="2606">AF717+AI717</f>
        <v>477445.73999999993</v>
      </c>
      <c r="AM717" s="60">
        <f t="shared" ref="AM717:AM786" si="2607">AG717+AJ717</f>
        <v>0</v>
      </c>
      <c r="AN717" s="60">
        <f t="shared" ref="AN717:AN786" si="2608">AH717+AK717</f>
        <v>0</v>
      </c>
      <c r="AO717" s="60">
        <f>AO718</f>
        <v>0</v>
      </c>
      <c r="AP717" s="60">
        <f t="shared" ref="AP717:AQ717" si="2609">AP718</f>
        <v>0</v>
      </c>
      <c r="AQ717" s="60">
        <f t="shared" si="2609"/>
        <v>0</v>
      </c>
      <c r="AR717" s="60">
        <f t="shared" ref="AR717:AR786" si="2610">AL717+AO717</f>
        <v>477445.73999999993</v>
      </c>
      <c r="AS717" s="60">
        <f t="shared" ref="AS717:AS786" si="2611">AM717+AP717</f>
        <v>0</v>
      </c>
      <c r="AT717" s="60">
        <f t="shared" ref="AT717:AT786" si="2612">AN717+AQ717</f>
        <v>0</v>
      </c>
      <c r="AU717" s="60">
        <f>AU718</f>
        <v>-286000</v>
      </c>
      <c r="AV717" s="60">
        <f t="shared" ref="AV717:AW717" si="2613">AV718</f>
        <v>0</v>
      </c>
      <c r="AW717" s="60">
        <f t="shared" si="2613"/>
        <v>0</v>
      </c>
      <c r="AX717" s="60">
        <f t="shared" ref="AX717:AX786" si="2614">AR717+AU717</f>
        <v>191445.73999999993</v>
      </c>
      <c r="AY717" s="60">
        <f t="shared" ref="AY717:AY786" si="2615">AS717+AV717</f>
        <v>0</v>
      </c>
      <c r="AZ717" s="60">
        <f t="shared" ref="AZ717:AZ786" si="2616">AT717+AW717</f>
        <v>0</v>
      </c>
    </row>
    <row r="718" spans="1:52" customFormat="1" ht="26.4">
      <c r="A718" s="301"/>
      <c r="B718" s="86" t="s">
        <v>38</v>
      </c>
      <c r="C718" s="35" t="s">
        <v>53</v>
      </c>
      <c r="D718" s="35" t="s">
        <v>21</v>
      </c>
      <c r="E718" s="35" t="s">
        <v>100</v>
      </c>
      <c r="F718" s="35" t="s">
        <v>122</v>
      </c>
      <c r="G718" s="36" t="s">
        <v>37</v>
      </c>
      <c r="H718" s="60"/>
      <c r="I718" s="60"/>
      <c r="J718" s="60"/>
      <c r="K718" s="60"/>
      <c r="L718" s="60"/>
      <c r="M718" s="60"/>
      <c r="N718" s="60"/>
      <c r="O718" s="60"/>
      <c r="P718" s="60"/>
      <c r="Q718" s="60">
        <v>930882.24</v>
      </c>
      <c r="R718" s="60"/>
      <c r="S718" s="60"/>
      <c r="T718" s="60">
        <f t="shared" si="2594"/>
        <v>930882.24</v>
      </c>
      <c r="U718" s="60">
        <f t="shared" si="2595"/>
        <v>0</v>
      </c>
      <c r="V718" s="60">
        <f t="shared" si="2596"/>
        <v>0</v>
      </c>
      <c r="W718" s="60">
        <v>-544332.80000000005</v>
      </c>
      <c r="X718" s="60"/>
      <c r="Y718" s="60"/>
      <c r="Z718" s="60">
        <f t="shared" si="2598"/>
        <v>386549.43999999994</v>
      </c>
      <c r="AA718" s="60">
        <f t="shared" si="2599"/>
        <v>0</v>
      </c>
      <c r="AB718" s="60">
        <f t="shared" si="2600"/>
        <v>0</v>
      </c>
      <c r="AC718" s="60">
        <v>90896.299999999988</v>
      </c>
      <c r="AD718" s="60"/>
      <c r="AE718" s="60"/>
      <c r="AF718" s="60">
        <f t="shared" si="2602"/>
        <v>477445.73999999993</v>
      </c>
      <c r="AG718" s="60">
        <f t="shared" si="2603"/>
        <v>0</v>
      </c>
      <c r="AH718" s="60">
        <f t="shared" si="2604"/>
        <v>0</v>
      </c>
      <c r="AI718" s="60"/>
      <c r="AJ718" s="60"/>
      <c r="AK718" s="60"/>
      <c r="AL718" s="60">
        <f t="shared" si="2606"/>
        <v>477445.73999999993</v>
      </c>
      <c r="AM718" s="60">
        <f t="shared" si="2607"/>
        <v>0</v>
      </c>
      <c r="AN718" s="60">
        <f t="shared" si="2608"/>
        <v>0</v>
      </c>
      <c r="AO718" s="60"/>
      <c r="AP718" s="60"/>
      <c r="AQ718" s="60"/>
      <c r="AR718" s="60">
        <f t="shared" si="2610"/>
        <v>477445.73999999993</v>
      </c>
      <c r="AS718" s="60">
        <f t="shared" si="2611"/>
        <v>0</v>
      </c>
      <c r="AT718" s="60">
        <f t="shared" si="2612"/>
        <v>0</v>
      </c>
      <c r="AU718" s="60">
        <v>-286000</v>
      </c>
      <c r="AV718" s="60"/>
      <c r="AW718" s="60"/>
      <c r="AX718" s="60">
        <f t="shared" si="2614"/>
        <v>191445.73999999993</v>
      </c>
      <c r="AY718" s="60">
        <f t="shared" si="2615"/>
        <v>0</v>
      </c>
      <c r="AZ718" s="60">
        <f t="shared" si="2616"/>
        <v>0</v>
      </c>
    </row>
    <row r="719" spans="1:52" customFormat="1">
      <c r="A719" s="301"/>
      <c r="B719" s="86" t="s">
        <v>47</v>
      </c>
      <c r="C719" s="35" t="s">
        <v>53</v>
      </c>
      <c r="D719" s="35" t="s">
        <v>21</v>
      </c>
      <c r="E719" s="35" t="s">
        <v>100</v>
      </c>
      <c r="F719" s="35" t="s">
        <v>122</v>
      </c>
      <c r="G719" s="36" t="s">
        <v>45</v>
      </c>
      <c r="H719" s="60">
        <f>H721</f>
        <v>234000</v>
      </c>
      <c r="I719" s="60">
        <f t="shared" ref="I719:M719" si="2617">I721</f>
        <v>234000</v>
      </c>
      <c r="J719" s="60">
        <f t="shared" si="2617"/>
        <v>234000</v>
      </c>
      <c r="K719" s="60">
        <f t="shared" si="2617"/>
        <v>0</v>
      </c>
      <c r="L719" s="60">
        <f t="shared" si="2617"/>
        <v>0</v>
      </c>
      <c r="M719" s="60">
        <f t="shared" si="2617"/>
        <v>0</v>
      </c>
      <c r="N719" s="60">
        <f t="shared" si="2590"/>
        <v>234000</v>
      </c>
      <c r="O719" s="60">
        <f t="shared" si="2591"/>
        <v>234000</v>
      </c>
      <c r="P719" s="60">
        <f t="shared" si="2592"/>
        <v>234000</v>
      </c>
      <c r="Q719" s="60">
        <f>Q720+Q721</f>
        <v>10549.07</v>
      </c>
      <c r="R719" s="60">
        <f t="shared" ref="R719:S719" si="2618">R720+R721</f>
        <v>0</v>
      </c>
      <c r="S719" s="60">
        <f t="shared" si="2618"/>
        <v>0</v>
      </c>
      <c r="T719" s="60">
        <f t="shared" si="2550"/>
        <v>244549.07</v>
      </c>
      <c r="U719" s="60">
        <f t="shared" si="2551"/>
        <v>234000</v>
      </c>
      <c r="V719" s="60">
        <f t="shared" si="2552"/>
        <v>234000</v>
      </c>
      <c r="W719" s="60">
        <f>W720+W721</f>
        <v>1000</v>
      </c>
      <c r="X719" s="60">
        <f t="shared" ref="X719:Y719" si="2619">X720+X721</f>
        <v>0</v>
      </c>
      <c r="Y719" s="60">
        <f t="shared" si="2619"/>
        <v>0</v>
      </c>
      <c r="Z719" s="60">
        <f t="shared" si="2598"/>
        <v>245549.07</v>
      </c>
      <c r="AA719" s="60">
        <f t="shared" si="2599"/>
        <v>234000</v>
      </c>
      <c r="AB719" s="60">
        <f t="shared" si="2600"/>
        <v>234000</v>
      </c>
      <c r="AC719" s="60">
        <f>AC720+AC721</f>
        <v>5068.3599999999997</v>
      </c>
      <c r="AD719" s="60">
        <f t="shared" ref="AD719:AE719" si="2620">AD720+AD721</f>
        <v>0</v>
      </c>
      <c r="AE719" s="60">
        <f t="shared" si="2620"/>
        <v>0</v>
      </c>
      <c r="AF719" s="60">
        <f t="shared" si="2602"/>
        <v>250617.43</v>
      </c>
      <c r="AG719" s="60">
        <f t="shared" si="2603"/>
        <v>234000</v>
      </c>
      <c r="AH719" s="60">
        <f t="shared" si="2604"/>
        <v>234000</v>
      </c>
      <c r="AI719" s="60">
        <f>AI720+AI721</f>
        <v>0</v>
      </c>
      <c r="AJ719" s="60">
        <f t="shared" ref="AJ719:AK719" si="2621">AJ720+AJ721</f>
        <v>0</v>
      </c>
      <c r="AK719" s="60">
        <f t="shared" si="2621"/>
        <v>0</v>
      </c>
      <c r="AL719" s="60">
        <f t="shared" si="2606"/>
        <v>250617.43</v>
      </c>
      <c r="AM719" s="60">
        <f t="shared" si="2607"/>
        <v>234000</v>
      </c>
      <c r="AN719" s="60">
        <f t="shared" si="2608"/>
        <v>234000</v>
      </c>
      <c r="AO719" s="60">
        <f>AO720+AO721</f>
        <v>449.42000000000007</v>
      </c>
      <c r="AP719" s="60">
        <f t="shared" ref="AP719:AQ719" si="2622">AP720+AP721</f>
        <v>0</v>
      </c>
      <c r="AQ719" s="60">
        <f t="shared" si="2622"/>
        <v>0</v>
      </c>
      <c r="AR719" s="60">
        <f t="shared" si="2610"/>
        <v>251066.85</v>
      </c>
      <c r="AS719" s="60">
        <f t="shared" si="2611"/>
        <v>234000</v>
      </c>
      <c r="AT719" s="60">
        <f t="shared" si="2612"/>
        <v>234000</v>
      </c>
      <c r="AU719" s="60">
        <f>AU720+AU721</f>
        <v>0</v>
      </c>
      <c r="AV719" s="60">
        <f t="shared" ref="AV719:AW719" si="2623">AV720+AV721</f>
        <v>0</v>
      </c>
      <c r="AW719" s="60">
        <f t="shared" si="2623"/>
        <v>0</v>
      </c>
      <c r="AX719" s="60">
        <f t="shared" si="2614"/>
        <v>251066.85</v>
      </c>
      <c r="AY719" s="60">
        <f t="shared" si="2615"/>
        <v>234000</v>
      </c>
      <c r="AZ719" s="60">
        <f t="shared" si="2616"/>
        <v>234000</v>
      </c>
    </row>
    <row r="720" spans="1:52" customFormat="1">
      <c r="A720" s="301"/>
      <c r="B720" s="86" t="s">
        <v>393</v>
      </c>
      <c r="C720" s="35" t="s">
        <v>53</v>
      </c>
      <c r="D720" s="35" t="s">
        <v>21</v>
      </c>
      <c r="E720" s="35" t="s">
        <v>100</v>
      </c>
      <c r="F720" s="35" t="s">
        <v>122</v>
      </c>
      <c r="G720" s="36" t="s">
        <v>392</v>
      </c>
      <c r="H720" s="60"/>
      <c r="I720" s="60"/>
      <c r="J720" s="60"/>
      <c r="K720" s="60"/>
      <c r="L720" s="60"/>
      <c r="M720" s="60"/>
      <c r="N720" s="60"/>
      <c r="O720" s="60"/>
      <c r="P720" s="60"/>
      <c r="Q720" s="60">
        <v>10549.07</v>
      </c>
      <c r="R720" s="60"/>
      <c r="S720" s="60"/>
      <c r="T720" s="60">
        <f t="shared" ref="T720" si="2624">N720+Q720</f>
        <v>10549.07</v>
      </c>
      <c r="U720" s="60">
        <f t="shared" ref="U720" si="2625">O720+R720</f>
        <v>0</v>
      </c>
      <c r="V720" s="60">
        <f t="shared" ref="V720" si="2626">P720+S720</f>
        <v>0</v>
      </c>
      <c r="W720" s="60"/>
      <c r="X720" s="60"/>
      <c r="Y720" s="60"/>
      <c r="Z720" s="60">
        <f t="shared" si="2598"/>
        <v>10549.07</v>
      </c>
      <c r="AA720" s="60">
        <f t="shared" si="2599"/>
        <v>0</v>
      </c>
      <c r="AB720" s="60">
        <f t="shared" si="2600"/>
        <v>0</v>
      </c>
      <c r="AC720" s="60"/>
      <c r="AD720" s="60"/>
      <c r="AE720" s="60"/>
      <c r="AF720" s="60">
        <f t="shared" si="2602"/>
        <v>10549.07</v>
      </c>
      <c r="AG720" s="60">
        <f t="shared" si="2603"/>
        <v>0</v>
      </c>
      <c r="AH720" s="60">
        <f t="shared" si="2604"/>
        <v>0</v>
      </c>
      <c r="AI720" s="60"/>
      <c r="AJ720" s="60"/>
      <c r="AK720" s="60"/>
      <c r="AL720" s="60">
        <f t="shared" si="2606"/>
        <v>10549.07</v>
      </c>
      <c r="AM720" s="60">
        <f t="shared" si="2607"/>
        <v>0</v>
      </c>
      <c r="AN720" s="60">
        <f t="shared" si="2608"/>
        <v>0</v>
      </c>
      <c r="AO720" s="60"/>
      <c r="AP720" s="60"/>
      <c r="AQ720" s="60"/>
      <c r="AR720" s="60">
        <f t="shared" si="2610"/>
        <v>10549.07</v>
      </c>
      <c r="AS720" s="60">
        <f t="shared" si="2611"/>
        <v>0</v>
      </c>
      <c r="AT720" s="60">
        <f t="shared" si="2612"/>
        <v>0</v>
      </c>
      <c r="AU720" s="60"/>
      <c r="AV720" s="60"/>
      <c r="AW720" s="60"/>
      <c r="AX720" s="60">
        <f t="shared" si="2614"/>
        <v>10549.07</v>
      </c>
      <c r="AY720" s="60">
        <f t="shared" si="2615"/>
        <v>0</v>
      </c>
      <c r="AZ720" s="60">
        <f t="shared" si="2616"/>
        <v>0</v>
      </c>
    </row>
    <row r="721" spans="1:52" customFormat="1">
      <c r="A721" s="301"/>
      <c r="B721" s="86" t="s">
        <v>56</v>
      </c>
      <c r="C721" s="35" t="s">
        <v>53</v>
      </c>
      <c r="D721" s="35" t="s">
        <v>21</v>
      </c>
      <c r="E721" s="35" t="s">
        <v>100</v>
      </c>
      <c r="F721" s="35" t="s">
        <v>122</v>
      </c>
      <c r="G721" s="36" t="s">
        <v>57</v>
      </c>
      <c r="H721" s="60">
        <v>234000</v>
      </c>
      <c r="I721" s="60">
        <v>234000</v>
      </c>
      <c r="J721" s="60">
        <v>234000</v>
      </c>
      <c r="K721" s="60"/>
      <c r="L721" s="60"/>
      <c r="M721" s="60"/>
      <c r="N721" s="60">
        <f t="shared" si="2590"/>
        <v>234000</v>
      </c>
      <c r="O721" s="60">
        <f t="shared" si="2591"/>
        <v>234000</v>
      </c>
      <c r="P721" s="60">
        <f t="shared" si="2592"/>
        <v>234000</v>
      </c>
      <c r="Q721" s="60"/>
      <c r="R721" s="60"/>
      <c r="S721" s="60"/>
      <c r="T721" s="60">
        <f t="shared" si="2550"/>
        <v>234000</v>
      </c>
      <c r="U721" s="60">
        <f t="shared" si="2551"/>
        <v>234000</v>
      </c>
      <c r="V721" s="60">
        <f t="shared" si="2552"/>
        <v>234000</v>
      </c>
      <c r="W721" s="60">
        <v>1000</v>
      </c>
      <c r="X721" s="60"/>
      <c r="Y721" s="60"/>
      <c r="Z721" s="60">
        <f t="shared" si="2598"/>
        <v>235000</v>
      </c>
      <c r="AA721" s="60">
        <f t="shared" si="2599"/>
        <v>234000</v>
      </c>
      <c r="AB721" s="60">
        <f t="shared" si="2600"/>
        <v>234000</v>
      </c>
      <c r="AC721" s="60">
        <v>5068.3599999999997</v>
      </c>
      <c r="AD721" s="60"/>
      <c r="AE721" s="60"/>
      <c r="AF721" s="60">
        <f t="shared" si="2602"/>
        <v>240068.36</v>
      </c>
      <c r="AG721" s="60">
        <f t="shared" si="2603"/>
        <v>234000</v>
      </c>
      <c r="AH721" s="60">
        <f t="shared" si="2604"/>
        <v>234000</v>
      </c>
      <c r="AI721" s="60"/>
      <c r="AJ721" s="60"/>
      <c r="AK721" s="60"/>
      <c r="AL721" s="60">
        <f t="shared" si="2606"/>
        <v>240068.36</v>
      </c>
      <c r="AM721" s="60">
        <f t="shared" si="2607"/>
        <v>234000</v>
      </c>
      <c r="AN721" s="60">
        <f t="shared" si="2608"/>
        <v>234000</v>
      </c>
      <c r="AO721" s="60">
        <v>449.42000000000007</v>
      </c>
      <c r="AP721" s="60"/>
      <c r="AQ721" s="60"/>
      <c r="AR721" s="60">
        <f t="shared" si="2610"/>
        <v>240517.78</v>
      </c>
      <c r="AS721" s="60">
        <f t="shared" si="2611"/>
        <v>234000</v>
      </c>
      <c r="AT721" s="60">
        <f t="shared" si="2612"/>
        <v>234000</v>
      </c>
      <c r="AU721" s="60"/>
      <c r="AV721" s="60"/>
      <c r="AW721" s="60"/>
      <c r="AX721" s="60">
        <f t="shared" si="2614"/>
        <v>240517.78</v>
      </c>
      <c r="AY721" s="60">
        <f t="shared" si="2615"/>
        <v>234000</v>
      </c>
      <c r="AZ721" s="60">
        <f t="shared" si="2616"/>
        <v>234000</v>
      </c>
    </row>
    <row r="722" spans="1:52" customFormat="1">
      <c r="A722" s="301"/>
      <c r="B722" s="186" t="s">
        <v>337</v>
      </c>
      <c r="C722" s="73" t="s">
        <v>53</v>
      </c>
      <c r="D722" s="73" t="s">
        <v>21</v>
      </c>
      <c r="E722" s="73" t="s">
        <v>100</v>
      </c>
      <c r="F722" s="35" t="s">
        <v>338</v>
      </c>
      <c r="G722" s="36"/>
      <c r="H722" s="60">
        <f>H725</f>
        <v>75000</v>
      </c>
      <c r="I722" s="60">
        <f t="shared" ref="I722:M722" si="2627">I725</f>
        <v>75000</v>
      </c>
      <c r="J722" s="60">
        <f t="shared" si="2627"/>
        <v>75000</v>
      </c>
      <c r="K722" s="60">
        <f t="shared" si="2627"/>
        <v>1008983.64</v>
      </c>
      <c r="L722" s="60">
        <f t="shared" si="2627"/>
        <v>0</v>
      </c>
      <c r="M722" s="60">
        <f t="shared" si="2627"/>
        <v>0</v>
      </c>
      <c r="N722" s="60">
        <f t="shared" si="2590"/>
        <v>1083983.6400000001</v>
      </c>
      <c r="O722" s="60">
        <f t="shared" si="2591"/>
        <v>75000</v>
      </c>
      <c r="P722" s="60">
        <f t="shared" si="2592"/>
        <v>75000</v>
      </c>
      <c r="Q722" s="60">
        <f t="shared" ref="Q722:S722" si="2628">Q725</f>
        <v>0</v>
      </c>
      <c r="R722" s="60">
        <f t="shared" si="2628"/>
        <v>0</v>
      </c>
      <c r="S722" s="60">
        <f t="shared" si="2628"/>
        <v>0</v>
      </c>
      <c r="T722" s="60">
        <f t="shared" si="2550"/>
        <v>1083983.6400000001</v>
      </c>
      <c r="U722" s="60">
        <f t="shared" si="2551"/>
        <v>75000</v>
      </c>
      <c r="V722" s="60">
        <f t="shared" si="2552"/>
        <v>75000</v>
      </c>
      <c r="W722" s="60">
        <f t="shared" ref="W722:Y722" si="2629">W725</f>
        <v>0</v>
      </c>
      <c r="X722" s="60">
        <f t="shared" si="2629"/>
        <v>0</v>
      </c>
      <c r="Y722" s="60">
        <f t="shared" si="2629"/>
        <v>0</v>
      </c>
      <c r="Z722" s="60">
        <f t="shared" si="2598"/>
        <v>1083983.6400000001</v>
      </c>
      <c r="AA722" s="60">
        <f t="shared" si="2599"/>
        <v>75000</v>
      </c>
      <c r="AB722" s="60">
        <f t="shared" si="2600"/>
        <v>75000</v>
      </c>
      <c r="AC722" s="60">
        <f t="shared" ref="AC722:AE722" si="2630">AC725</f>
        <v>300000</v>
      </c>
      <c r="AD722" s="60">
        <f t="shared" si="2630"/>
        <v>0</v>
      </c>
      <c r="AE722" s="60">
        <f t="shared" si="2630"/>
        <v>0</v>
      </c>
      <c r="AF722" s="60">
        <f t="shared" si="2602"/>
        <v>1383983.6400000001</v>
      </c>
      <c r="AG722" s="60">
        <f t="shared" si="2603"/>
        <v>75000</v>
      </c>
      <c r="AH722" s="60">
        <f t="shared" si="2604"/>
        <v>75000</v>
      </c>
      <c r="AI722" s="60">
        <f>AI725+AI723</f>
        <v>2961160</v>
      </c>
      <c r="AJ722" s="60">
        <f t="shared" ref="AJ722:AK722" si="2631">AJ725</f>
        <v>0</v>
      </c>
      <c r="AK722" s="60">
        <f t="shared" si="2631"/>
        <v>0</v>
      </c>
      <c r="AL722" s="60">
        <f t="shared" si="2606"/>
        <v>4345143.6400000006</v>
      </c>
      <c r="AM722" s="60">
        <f t="shared" si="2607"/>
        <v>75000</v>
      </c>
      <c r="AN722" s="60">
        <f t="shared" si="2608"/>
        <v>75000</v>
      </c>
      <c r="AO722" s="60">
        <f>AO725+AO723</f>
        <v>185000</v>
      </c>
      <c r="AP722" s="60">
        <f t="shared" ref="AP722:AQ722" si="2632">AP725</f>
        <v>0</v>
      </c>
      <c r="AQ722" s="60">
        <f t="shared" si="2632"/>
        <v>0</v>
      </c>
      <c r="AR722" s="60">
        <f t="shared" si="2610"/>
        <v>4530143.6400000006</v>
      </c>
      <c r="AS722" s="60">
        <f t="shared" si="2611"/>
        <v>75000</v>
      </c>
      <c r="AT722" s="60">
        <f t="shared" si="2612"/>
        <v>75000</v>
      </c>
      <c r="AU722" s="60">
        <f>AU725+AU723</f>
        <v>512432</v>
      </c>
      <c r="AV722" s="60">
        <f t="shared" ref="AV722:AW722" si="2633">AV725</f>
        <v>0</v>
      </c>
      <c r="AW722" s="60">
        <f t="shared" si="2633"/>
        <v>0</v>
      </c>
      <c r="AX722" s="60">
        <f t="shared" si="2614"/>
        <v>5042575.6400000006</v>
      </c>
      <c r="AY722" s="60">
        <f t="shared" si="2615"/>
        <v>75000</v>
      </c>
      <c r="AZ722" s="60">
        <f t="shared" si="2616"/>
        <v>75000</v>
      </c>
    </row>
    <row r="723" spans="1:52" customFormat="1" ht="26.4">
      <c r="A723" s="301"/>
      <c r="B723" s="234" t="s">
        <v>186</v>
      </c>
      <c r="C723" s="211" t="s">
        <v>53</v>
      </c>
      <c r="D723" s="211" t="s">
        <v>21</v>
      </c>
      <c r="E723" s="211" t="s">
        <v>100</v>
      </c>
      <c r="F723" s="211" t="s">
        <v>338</v>
      </c>
      <c r="G723" s="212" t="s">
        <v>32</v>
      </c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  <c r="AD723" s="60"/>
      <c r="AE723" s="60"/>
      <c r="AF723" s="60"/>
      <c r="AG723" s="60"/>
      <c r="AH723" s="60"/>
      <c r="AI723" s="60">
        <f>AI724</f>
        <v>2961160</v>
      </c>
      <c r="AJ723" s="60"/>
      <c r="AK723" s="60"/>
      <c r="AL723" s="60">
        <f t="shared" si="2606"/>
        <v>2961160</v>
      </c>
      <c r="AM723" s="60">
        <f t="shared" si="2607"/>
        <v>0</v>
      </c>
      <c r="AN723" s="60">
        <f t="shared" si="2608"/>
        <v>0</v>
      </c>
      <c r="AO723" s="60">
        <f>AO724</f>
        <v>125000</v>
      </c>
      <c r="AP723" s="60"/>
      <c r="AQ723" s="60"/>
      <c r="AR723" s="60">
        <f t="shared" si="2610"/>
        <v>3086160</v>
      </c>
      <c r="AS723" s="60">
        <f t="shared" si="2611"/>
        <v>0</v>
      </c>
      <c r="AT723" s="60">
        <f t="shared" si="2612"/>
        <v>0</v>
      </c>
      <c r="AU723" s="60">
        <f>AU724</f>
        <v>467432</v>
      </c>
      <c r="AV723" s="60"/>
      <c r="AW723" s="60"/>
      <c r="AX723" s="60">
        <f t="shared" si="2614"/>
        <v>3553592</v>
      </c>
      <c r="AY723" s="60">
        <f t="shared" si="2615"/>
        <v>0</v>
      </c>
      <c r="AZ723" s="60">
        <f t="shared" si="2616"/>
        <v>0</v>
      </c>
    </row>
    <row r="724" spans="1:52" customFormat="1" ht="26.4">
      <c r="A724" s="301"/>
      <c r="B724" s="235" t="s">
        <v>34</v>
      </c>
      <c r="C724" s="211" t="s">
        <v>53</v>
      </c>
      <c r="D724" s="211" t="s">
        <v>21</v>
      </c>
      <c r="E724" s="211" t="s">
        <v>100</v>
      </c>
      <c r="F724" s="211" t="s">
        <v>338</v>
      </c>
      <c r="G724" s="212" t="s">
        <v>33</v>
      </c>
      <c r="H724" s="60"/>
      <c r="I724" s="60"/>
      <c r="J724" s="60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  <c r="AB724" s="60"/>
      <c r="AC724" s="60"/>
      <c r="AD724" s="60"/>
      <c r="AE724" s="60"/>
      <c r="AF724" s="60"/>
      <c r="AG724" s="60"/>
      <c r="AH724" s="60"/>
      <c r="AI724" s="60">
        <v>2961160</v>
      </c>
      <c r="AJ724" s="60"/>
      <c r="AK724" s="60"/>
      <c r="AL724" s="60">
        <f t="shared" si="2606"/>
        <v>2961160</v>
      </c>
      <c r="AM724" s="60">
        <f t="shared" si="2607"/>
        <v>0</v>
      </c>
      <c r="AN724" s="60">
        <f t="shared" si="2608"/>
        <v>0</v>
      </c>
      <c r="AO724" s="60">
        <v>125000</v>
      </c>
      <c r="AP724" s="60"/>
      <c r="AQ724" s="60"/>
      <c r="AR724" s="60">
        <f t="shared" si="2610"/>
        <v>3086160</v>
      </c>
      <c r="AS724" s="60">
        <f t="shared" si="2611"/>
        <v>0</v>
      </c>
      <c r="AT724" s="60">
        <f t="shared" si="2612"/>
        <v>0</v>
      </c>
      <c r="AU724" s="60">
        <v>467432</v>
      </c>
      <c r="AV724" s="60"/>
      <c r="AW724" s="60"/>
      <c r="AX724" s="60">
        <f t="shared" si="2614"/>
        <v>3553592</v>
      </c>
      <c r="AY724" s="60">
        <f t="shared" si="2615"/>
        <v>0</v>
      </c>
      <c r="AZ724" s="60">
        <f t="shared" si="2616"/>
        <v>0</v>
      </c>
    </row>
    <row r="725" spans="1:52" customFormat="1">
      <c r="A725" s="301"/>
      <c r="B725" s="182" t="s">
        <v>47</v>
      </c>
      <c r="C725" s="73" t="s">
        <v>53</v>
      </c>
      <c r="D725" s="73" t="s">
        <v>21</v>
      </c>
      <c r="E725" s="73" t="s">
        <v>100</v>
      </c>
      <c r="F725" s="35" t="s">
        <v>338</v>
      </c>
      <c r="G725" s="36" t="s">
        <v>45</v>
      </c>
      <c r="H725" s="60">
        <f>H727</f>
        <v>75000</v>
      </c>
      <c r="I725" s="60">
        <f>I727</f>
        <v>75000</v>
      </c>
      <c r="J725" s="60">
        <f>J727</f>
        <v>75000</v>
      </c>
      <c r="K725" s="60">
        <f>K726+K727</f>
        <v>1008983.64</v>
      </c>
      <c r="L725" s="60">
        <f t="shared" ref="L725:M725" si="2634">L726+L727</f>
        <v>0</v>
      </c>
      <c r="M725" s="60">
        <f t="shared" si="2634"/>
        <v>0</v>
      </c>
      <c r="N725" s="60">
        <f t="shared" si="2590"/>
        <v>1083983.6400000001</v>
      </c>
      <c r="O725" s="60">
        <f t="shared" si="2591"/>
        <v>75000</v>
      </c>
      <c r="P725" s="60">
        <f t="shared" si="2592"/>
        <v>75000</v>
      </c>
      <c r="Q725" s="60">
        <f>Q726+Q727</f>
        <v>0</v>
      </c>
      <c r="R725" s="60">
        <f t="shared" ref="R725:S725" si="2635">R726+R727</f>
        <v>0</v>
      </c>
      <c r="S725" s="60">
        <f t="shared" si="2635"/>
        <v>0</v>
      </c>
      <c r="T725" s="60">
        <f t="shared" si="2550"/>
        <v>1083983.6400000001</v>
      </c>
      <c r="U725" s="60">
        <f t="shared" si="2551"/>
        <v>75000</v>
      </c>
      <c r="V725" s="60">
        <f t="shared" si="2552"/>
        <v>75000</v>
      </c>
      <c r="W725" s="60">
        <f>W726+W727</f>
        <v>0</v>
      </c>
      <c r="X725" s="60">
        <f t="shared" ref="X725:Y725" si="2636">X726+X727</f>
        <v>0</v>
      </c>
      <c r="Y725" s="60">
        <f t="shared" si="2636"/>
        <v>0</v>
      </c>
      <c r="Z725" s="60">
        <f t="shared" si="2598"/>
        <v>1083983.6400000001</v>
      </c>
      <c r="AA725" s="60">
        <f t="shared" si="2599"/>
        <v>75000</v>
      </c>
      <c r="AB725" s="60">
        <f t="shared" si="2600"/>
        <v>75000</v>
      </c>
      <c r="AC725" s="60">
        <f>AC726+AC727</f>
        <v>300000</v>
      </c>
      <c r="AD725" s="60">
        <f t="shared" ref="AD725:AE725" si="2637">AD726+AD727</f>
        <v>0</v>
      </c>
      <c r="AE725" s="60">
        <f t="shared" si="2637"/>
        <v>0</v>
      </c>
      <c r="AF725" s="60">
        <f t="shared" si="2602"/>
        <v>1383983.6400000001</v>
      </c>
      <c r="AG725" s="60">
        <f t="shared" si="2603"/>
        <v>75000</v>
      </c>
      <c r="AH725" s="60">
        <f t="shared" si="2604"/>
        <v>75000</v>
      </c>
      <c r="AI725" s="60">
        <f>AI726+AI727</f>
        <v>0</v>
      </c>
      <c r="AJ725" s="60">
        <f t="shared" ref="AJ725:AK725" si="2638">AJ726+AJ727</f>
        <v>0</v>
      </c>
      <c r="AK725" s="60">
        <f t="shared" si="2638"/>
        <v>0</v>
      </c>
      <c r="AL725" s="60">
        <f t="shared" si="2606"/>
        <v>1383983.6400000001</v>
      </c>
      <c r="AM725" s="60">
        <f t="shared" si="2607"/>
        <v>75000</v>
      </c>
      <c r="AN725" s="60">
        <f t="shared" si="2608"/>
        <v>75000</v>
      </c>
      <c r="AO725" s="60">
        <f>AO726+AO727</f>
        <v>60000</v>
      </c>
      <c r="AP725" s="60">
        <f t="shared" ref="AP725:AQ725" si="2639">AP726+AP727</f>
        <v>0</v>
      </c>
      <c r="AQ725" s="60">
        <f t="shared" si="2639"/>
        <v>0</v>
      </c>
      <c r="AR725" s="60">
        <f t="shared" si="2610"/>
        <v>1443983.6400000001</v>
      </c>
      <c r="AS725" s="60">
        <f t="shared" si="2611"/>
        <v>75000</v>
      </c>
      <c r="AT725" s="60">
        <f t="shared" si="2612"/>
        <v>75000</v>
      </c>
      <c r="AU725" s="60">
        <f>AU726+AU727</f>
        <v>45000</v>
      </c>
      <c r="AV725" s="60">
        <f t="shared" ref="AV725:AW725" si="2640">AV726+AV727</f>
        <v>0</v>
      </c>
      <c r="AW725" s="60">
        <f t="shared" si="2640"/>
        <v>0</v>
      </c>
      <c r="AX725" s="60">
        <f t="shared" si="2614"/>
        <v>1488983.6400000001</v>
      </c>
      <c r="AY725" s="60">
        <f t="shared" si="2615"/>
        <v>75000</v>
      </c>
      <c r="AZ725" s="60">
        <f t="shared" si="2616"/>
        <v>75000</v>
      </c>
    </row>
    <row r="726" spans="1:52" customFormat="1">
      <c r="A726" s="301"/>
      <c r="B726" s="200" t="s">
        <v>393</v>
      </c>
      <c r="C726" s="73" t="s">
        <v>53</v>
      </c>
      <c r="D726" s="73" t="s">
        <v>21</v>
      </c>
      <c r="E726" s="73" t="s">
        <v>100</v>
      </c>
      <c r="F726" s="35" t="s">
        <v>338</v>
      </c>
      <c r="G726" s="36" t="s">
        <v>392</v>
      </c>
      <c r="H726" s="60"/>
      <c r="I726" s="60"/>
      <c r="J726" s="60"/>
      <c r="K726" s="60">
        <v>8983.64</v>
      </c>
      <c r="L726" s="60"/>
      <c r="M726" s="60"/>
      <c r="N726" s="60">
        <f t="shared" ref="N726" si="2641">H726+K726</f>
        <v>8983.64</v>
      </c>
      <c r="O726" s="60">
        <f t="shared" ref="O726" si="2642">I726+L726</f>
        <v>0</v>
      </c>
      <c r="P726" s="60">
        <f t="shared" ref="P726" si="2643">J726+M726</f>
        <v>0</v>
      </c>
      <c r="Q726" s="60"/>
      <c r="R726" s="60"/>
      <c r="S726" s="60"/>
      <c r="T726" s="60">
        <f t="shared" si="2550"/>
        <v>8983.64</v>
      </c>
      <c r="U726" s="60">
        <f t="shared" si="2551"/>
        <v>0</v>
      </c>
      <c r="V726" s="60">
        <f t="shared" si="2552"/>
        <v>0</v>
      </c>
      <c r="W726" s="60"/>
      <c r="X726" s="60"/>
      <c r="Y726" s="60"/>
      <c r="Z726" s="60">
        <f t="shared" si="2598"/>
        <v>8983.64</v>
      </c>
      <c r="AA726" s="60">
        <f t="shared" si="2599"/>
        <v>0</v>
      </c>
      <c r="AB726" s="60">
        <f t="shared" si="2600"/>
        <v>0</v>
      </c>
      <c r="AC726" s="60"/>
      <c r="AD726" s="60"/>
      <c r="AE726" s="60"/>
      <c r="AF726" s="60">
        <f t="shared" si="2602"/>
        <v>8983.64</v>
      </c>
      <c r="AG726" s="60">
        <f t="shared" si="2603"/>
        <v>0</v>
      </c>
      <c r="AH726" s="60">
        <f t="shared" si="2604"/>
        <v>0</v>
      </c>
      <c r="AI726" s="60">
        <v>6000</v>
      </c>
      <c r="AJ726" s="60"/>
      <c r="AK726" s="60"/>
      <c r="AL726" s="60">
        <f t="shared" si="2606"/>
        <v>14983.64</v>
      </c>
      <c r="AM726" s="60">
        <f t="shared" si="2607"/>
        <v>0</v>
      </c>
      <c r="AN726" s="60">
        <f t="shared" si="2608"/>
        <v>0</v>
      </c>
      <c r="AO726" s="60"/>
      <c r="AP726" s="60"/>
      <c r="AQ726" s="60"/>
      <c r="AR726" s="60">
        <f t="shared" si="2610"/>
        <v>14983.64</v>
      </c>
      <c r="AS726" s="60">
        <f t="shared" si="2611"/>
        <v>0</v>
      </c>
      <c r="AT726" s="60">
        <f t="shared" si="2612"/>
        <v>0</v>
      </c>
      <c r="AU726" s="60">
        <v>15000</v>
      </c>
      <c r="AV726" s="60"/>
      <c r="AW726" s="60"/>
      <c r="AX726" s="60">
        <f t="shared" si="2614"/>
        <v>29983.64</v>
      </c>
      <c r="AY726" s="60">
        <f t="shared" si="2615"/>
        <v>0</v>
      </c>
      <c r="AZ726" s="60">
        <f t="shared" si="2616"/>
        <v>0</v>
      </c>
    </row>
    <row r="727" spans="1:52" customFormat="1">
      <c r="A727" s="301"/>
      <c r="B727" s="187" t="s">
        <v>56</v>
      </c>
      <c r="C727" s="73" t="s">
        <v>53</v>
      </c>
      <c r="D727" s="73" t="s">
        <v>21</v>
      </c>
      <c r="E727" s="73" t="s">
        <v>100</v>
      </c>
      <c r="F727" s="35" t="s">
        <v>338</v>
      </c>
      <c r="G727" s="36" t="s">
        <v>57</v>
      </c>
      <c r="H727" s="60">
        <v>75000</v>
      </c>
      <c r="I727" s="60">
        <v>75000</v>
      </c>
      <c r="J727" s="60">
        <v>75000</v>
      </c>
      <c r="K727" s="60">
        <v>1000000</v>
      </c>
      <c r="L727" s="60"/>
      <c r="M727" s="60"/>
      <c r="N727" s="60">
        <f t="shared" si="2590"/>
        <v>1075000</v>
      </c>
      <c r="O727" s="60">
        <f t="shared" si="2591"/>
        <v>75000</v>
      </c>
      <c r="P727" s="60">
        <f t="shared" si="2592"/>
        <v>75000</v>
      </c>
      <c r="Q727" s="60"/>
      <c r="R727" s="60"/>
      <c r="S727" s="60"/>
      <c r="T727" s="60">
        <f t="shared" si="2550"/>
        <v>1075000</v>
      </c>
      <c r="U727" s="60">
        <f t="shared" si="2551"/>
        <v>75000</v>
      </c>
      <c r="V727" s="60">
        <f t="shared" si="2552"/>
        <v>75000</v>
      </c>
      <c r="W727" s="60"/>
      <c r="X727" s="60"/>
      <c r="Y727" s="60"/>
      <c r="Z727" s="60">
        <f t="shared" si="2598"/>
        <v>1075000</v>
      </c>
      <c r="AA727" s="60">
        <f t="shared" si="2599"/>
        <v>75000</v>
      </c>
      <c r="AB727" s="60">
        <f t="shared" si="2600"/>
        <v>75000</v>
      </c>
      <c r="AC727" s="60">
        <v>300000</v>
      </c>
      <c r="AD727" s="60"/>
      <c r="AE727" s="60"/>
      <c r="AF727" s="60">
        <f t="shared" si="2602"/>
        <v>1375000</v>
      </c>
      <c r="AG727" s="60">
        <f t="shared" si="2603"/>
        <v>75000</v>
      </c>
      <c r="AH727" s="60">
        <f t="shared" si="2604"/>
        <v>75000</v>
      </c>
      <c r="AI727" s="60">
        <v>-6000</v>
      </c>
      <c r="AJ727" s="60"/>
      <c r="AK727" s="60"/>
      <c r="AL727" s="60">
        <f t="shared" si="2606"/>
        <v>1369000</v>
      </c>
      <c r="AM727" s="60">
        <f t="shared" si="2607"/>
        <v>75000</v>
      </c>
      <c r="AN727" s="60">
        <f t="shared" si="2608"/>
        <v>75000</v>
      </c>
      <c r="AO727" s="60">
        <v>60000</v>
      </c>
      <c r="AP727" s="60"/>
      <c r="AQ727" s="60"/>
      <c r="AR727" s="60">
        <f t="shared" si="2610"/>
        <v>1429000</v>
      </c>
      <c r="AS727" s="60">
        <f t="shared" si="2611"/>
        <v>75000</v>
      </c>
      <c r="AT727" s="60">
        <f t="shared" si="2612"/>
        <v>75000</v>
      </c>
      <c r="AU727" s="60">
        <v>30000</v>
      </c>
      <c r="AV727" s="60"/>
      <c r="AW727" s="60"/>
      <c r="AX727" s="60">
        <f t="shared" si="2614"/>
        <v>1459000</v>
      </c>
      <c r="AY727" s="60">
        <f t="shared" si="2615"/>
        <v>75000</v>
      </c>
      <c r="AZ727" s="60">
        <f t="shared" si="2616"/>
        <v>75000</v>
      </c>
    </row>
    <row r="728" spans="1:52" customFormat="1" ht="26.4">
      <c r="A728" s="301"/>
      <c r="B728" s="156" t="s">
        <v>266</v>
      </c>
      <c r="C728" s="35" t="s">
        <v>53</v>
      </c>
      <c r="D728" s="35" t="s">
        <v>21</v>
      </c>
      <c r="E728" s="35" t="s">
        <v>100</v>
      </c>
      <c r="F728" s="35" t="s">
        <v>123</v>
      </c>
      <c r="G728" s="36"/>
      <c r="H728" s="60">
        <f>H731+H729</f>
        <v>271000</v>
      </c>
      <c r="I728" s="60">
        <f t="shared" ref="I728:J728" si="2644">I731+I729</f>
        <v>221000</v>
      </c>
      <c r="J728" s="60">
        <f t="shared" si="2644"/>
        <v>221000</v>
      </c>
      <c r="K728" s="60">
        <f t="shared" ref="K728:M728" si="2645">K731+K729</f>
        <v>0</v>
      </c>
      <c r="L728" s="60">
        <f t="shared" si="2645"/>
        <v>0</v>
      </c>
      <c r="M728" s="60">
        <f t="shared" si="2645"/>
        <v>0</v>
      </c>
      <c r="N728" s="60">
        <f t="shared" si="2590"/>
        <v>271000</v>
      </c>
      <c r="O728" s="60">
        <f t="shared" si="2591"/>
        <v>221000</v>
      </c>
      <c r="P728" s="60">
        <f t="shared" si="2592"/>
        <v>221000</v>
      </c>
      <c r="Q728" s="60">
        <f t="shared" ref="Q728:S728" si="2646">Q731+Q729</f>
        <v>0</v>
      </c>
      <c r="R728" s="60">
        <f t="shared" si="2646"/>
        <v>0</v>
      </c>
      <c r="S728" s="60">
        <f t="shared" si="2646"/>
        <v>0</v>
      </c>
      <c r="T728" s="60">
        <f t="shared" si="2550"/>
        <v>271000</v>
      </c>
      <c r="U728" s="60">
        <f t="shared" si="2551"/>
        <v>221000</v>
      </c>
      <c r="V728" s="60">
        <f t="shared" si="2552"/>
        <v>221000</v>
      </c>
      <c r="W728" s="60">
        <f t="shared" ref="W728:Y728" si="2647">W731+W729</f>
        <v>0</v>
      </c>
      <c r="X728" s="60">
        <f t="shared" si="2647"/>
        <v>0</v>
      </c>
      <c r="Y728" s="60">
        <f t="shared" si="2647"/>
        <v>0</v>
      </c>
      <c r="Z728" s="60">
        <f t="shared" si="2598"/>
        <v>271000</v>
      </c>
      <c r="AA728" s="60">
        <f t="shared" si="2599"/>
        <v>221000</v>
      </c>
      <c r="AB728" s="60">
        <f t="shared" si="2600"/>
        <v>221000</v>
      </c>
      <c r="AC728" s="60">
        <f t="shared" ref="AC728:AE728" si="2648">AC731+AC729</f>
        <v>0</v>
      </c>
      <c r="AD728" s="60">
        <f t="shared" si="2648"/>
        <v>0</v>
      </c>
      <c r="AE728" s="60">
        <f t="shared" si="2648"/>
        <v>0</v>
      </c>
      <c r="AF728" s="60">
        <f t="shared" si="2602"/>
        <v>271000</v>
      </c>
      <c r="AG728" s="60">
        <f t="shared" si="2603"/>
        <v>221000</v>
      </c>
      <c r="AH728" s="60">
        <f t="shared" si="2604"/>
        <v>221000</v>
      </c>
      <c r="AI728" s="60">
        <f>AI731+AI729+AI733</f>
        <v>0</v>
      </c>
      <c r="AJ728" s="60">
        <f t="shared" ref="AJ728:AK728" si="2649">AJ731+AJ729</f>
        <v>0</v>
      </c>
      <c r="AK728" s="60">
        <f t="shared" si="2649"/>
        <v>0</v>
      </c>
      <c r="AL728" s="60">
        <f t="shared" si="2606"/>
        <v>271000</v>
      </c>
      <c r="AM728" s="60">
        <f t="shared" si="2607"/>
        <v>221000</v>
      </c>
      <c r="AN728" s="60">
        <f t="shared" si="2608"/>
        <v>221000</v>
      </c>
      <c r="AO728" s="60">
        <f>AO731+AO729+AO733</f>
        <v>0</v>
      </c>
      <c r="AP728" s="60">
        <f t="shared" ref="AP728:AQ728" si="2650">AP731+AP729</f>
        <v>0</v>
      </c>
      <c r="AQ728" s="60">
        <f t="shared" si="2650"/>
        <v>0</v>
      </c>
      <c r="AR728" s="60">
        <f t="shared" si="2610"/>
        <v>271000</v>
      </c>
      <c r="AS728" s="60">
        <f t="shared" si="2611"/>
        <v>221000</v>
      </c>
      <c r="AT728" s="60">
        <f t="shared" si="2612"/>
        <v>221000</v>
      </c>
      <c r="AU728" s="60">
        <f>AU731+AU729+AU733</f>
        <v>0</v>
      </c>
      <c r="AV728" s="60">
        <f t="shared" ref="AV728:AW728" si="2651">AV731+AV729</f>
        <v>0</v>
      </c>
      <c r="AW728" s="60">
        <f t="shared" si="2651"/>
        <v>0</v>
      </c>
      <c r="AX728" s="60">
        <f t="shared" si="2614"/>
        <v>271000</v>
      </c>
      <c r="AY728" s="60">
        <f t="shared" si="2615"/>
        <v>221000</v>
      </c>
      <c r="AZ728" s="60">
        <f t="shared" si="2616"/>
        <v>221000</v>
      </c>
    </row>
    <row r="729" spans="1:52" customFormat="1" ht="39.6">
      <c r="A729" s="301"/>
      <c r="B729" s="71" t="s">
        <v>51</v>
      </c>
      <c r="C729" s="35" t="s">
        <v>53</v>
      </c>
      <c r="D729" s="35" t="s">
        <v>21</v>
      </c>
      <c r="E729" s="35" t="s">
        <v>100</v>
      </c>
      <c r="F729" s="35" t="s">
        <v>123</v>
      </c>
      <c r="G729" s="36" t="s">
        <v>49</v>
      </c>
      <c r="H729" s="60">
        <f>H730</f>
        <v>125000</v>
      </c>
      <c r="I729" s="60">
        <f t="shared" ref="I729:M729" si="2652">I730</f>
        <v>75000</v>
      </c>
      <c r="J729" s="60">
        <f t="shared" si="2652"/>
        <v>75000</v>
      </c>
      <c r="K729" s="60">
        <f t="shared" si="2652"/>
        <v>70000</v>
      </c>
      <c r="L729" s="60">
        <f t="shared" si="2652"/>
        <v>0</v>
      </c>
      <c r="M729" s="60">
        <f t="shared" si="2652"/>
        <v>0</v>
      </c>
      <c r="N729" s="60">
        <f t="shared" si="2590"/>
        <v>195000</v>
      </c>
      <c r="O729" s="60">
        <f t="shared" si="2591"/>
        <v>75000</v>
      </c>
      <c r="P729" s="60">
        <f t="shared" si="2592"/>
        <v>75000</v>
      </c>
      <c r="Q729" s="60">
        <f t="shared" ref="Q729:S729" si="2653">Q730</f>
        <v>0</v>
      </c>
      <c r="R729" s="60">
        <f t="shared" si="2653"/>
        <v>0</v>
      </c>
      <c r="S729" s="60">
        <f t="shared" si="2653"/>
        <v>0</v>
      </c>
      <c r="T729" s="60">
        <f t="shared" si="2550"/>
        <v>195000</v>
      </c>
      <c r="U729" s="60">
        <f t="shared" si="2551"/>
        <v>75000</v>
      </c>
      <c r="V729" s="60">
        <f t="shared" si="2552"/>
        <v>75000</v>
      </c>
      <c r="W729" s="60">
        <f t="shared" ref="W729:Y729" si="2654">W730</f>
        <v>0</v>
      </c>
      <c r="X729" s="60">
        <f t="shared" si="2654"/>
        <v>0</v>
      </c>
      <c r="Y729" s="60">
        <f t="shared" si="2654"/>
        <v>0</v>
      </c>
      <c r="Z729" s="60">
        <f t="shared" si="2598"/>
        <v>195000</v>
      </c>
      <c r="AA729" s="60">
        <f t="shared" si="2599"/>
        <v>75000</v>
      </c>
      <c r="AB729" s="60">
        <f t="shared" si="2600"/>
        <v>75000</v>
      </c>
      <c r="AC729" s="60">
        <f t="shared" ref="AC729:AE729" si="2655">AC730</f>
        <v>20000</v>
      </c>
      <c r="AD729" s="60">
        <f t="shared" si="2655"/>
        <v>0</v>
      </c>
      <c r="AE729" s="60">
        <f t="shared" si="2655"/>
        <v>0</v>
      </c>
      <c r="AF729" s="60">
        <f t="shared" si="2602"/>
        <v>215000</v>
      </c>
      <c r="AG729" s="60">
        <f t="shared" si="2603"/>
        <v>75000</v>
      </c>
      <c r="AH729" s="60">
        <f t="shared" si="2604"/>
        <v>75000</v>
      </c>
      <c r="AI729" s="60">
        <f t="shared" ref="AI729:AK729" si="2656">AI730</f>
        <v>0</v>
      </c>
      <c r="AJ729" s="60">
        <f t="shared" si="2656"/>
        <v>0</v>
      </c>
      <c r="AK729" s="60">
        <f t="shared" si="2656"/>
        <v>0</v>
      </c>
      <c r="AL729" s="60">
        <f t="shared" si="2606"/>
        <v>215000</v>
      </c>
      <c r="AM729" s="60">
        <f t="shared" si="2607"/>
        <v>75000</v>
      </c>
      <c r="AN729" s="60">
        <f t="shared" si="2608"/>
        <v>75000</v>
      </c>
      <c r="AO729" s="60">
        <f t="shared" ref="AO729:AQ729" si="2657">AO730</f>
        <v>0</v>
      </c>
      <c r="AP729" s="60">
        <f t="shared" si="2657"/>
        <v>0</v>
      </c>
      <c r="AQ729" s="60">
        <f t="shared" si="2657"/>
        <v>0</v>
      </c>
      <c r="AR729" s="60">
        <f t="shared" si="2610"/>
        <v>215000</v>
      </c>
      <c r="AS729" s="60">
        <f t="shared" si="2611"/>
        <v>75000</v>
      </c>
      <c r="AT729" s="60">
        <f t="shared" si="2612"/>
        <v>75000</v>
      </c>
      <c r="AU729" s="60">
        <f t="shared" ref="AU729:AW729" si="2658">AU730</f>
        <v>0</v>
      </c>
      <c r="AV729" s="60">
        <f t="shared" si="2658"/>
        <v>0</v>
      </c>
      <c r="AW729" s="60">
        <f t="shared" si="2658"/>
        <v>0</v>
      </c>
      <c r="AX729" s="60">
        <f t="shared" si="2614"/>
        <v>215000</v>
      </c>
      <c r="AY729" s="60">
        <f t="shared" si="2615"/>
        <v>75000</v>
      </c>
      <c r="AZ729" s="60">
        <f t="shared" si="2616"/>
        <v>75000</v>
      </c>
    </row>
    <row r="730" spans="1:52" customFormat="1">
      <c r="A730" s="301"/>
      <c r="B730" s="71" t="s">
        <v>52</v>
      </c>
      <c r="C730" s="35" t="s">
        <v>53</v>
      </c>
      <c r="D730" s="35" t="s">
        <v>21</v>
      </c>
      <c r="E730" s="35" t="s">
        <v>100</v>
      </c>
      <c r="F730" s="35" t="s">
        <v>123</v>
      </c>
      <c r="G730" s="36" t="s">
        <v>50</v>
      </c>
      <c r="H730" s="60">
        <v>125000</v>
      </c>
      <c r="I730" s="60">
        <v>75000</v>
      </c>
      <c r="J730" s="60">
        <v>75000</v>
      </c>
      <c r="K730" s="60">
        <v>70000</v>
      </c>
      <c r="L730" s="60"/>
      <c r="M730" s="60"/>
      <c r="N730" s="60">
        <f t="shared" si="2590"/>
        <v>195000</v>
      </c>
      <c r="O730" s="60">
        <f t="shared" si="2591"/>
        <v>75000</v>
      </c>
      <c r="P730" s="60">
        <f t="shared" si="2592"/>
        <v>75000</v>
      </c>
      <c r="Q730" s="60"/>
      <c r="R730" s="60"/>
      <c r="S730" s="60"/>
      <c r="T730" s="60">
        <f t="shared" si="2550"/>
        <v>195000</v>
      </c>
      <c r="U730" s="60">
        <f t="shared" si="2551"/>
        <v>75000</v>
      </c>
      <c r="V730" s="60">
        <f t="shared" si="2552"/>
        <v>75000</v>
      </c>
      <c r="W730" s="60"/>
      <c r="X730" s="60"/>
      <c r="Y730" s="60"/>
      <c r="Z730" s="60">
        <f t="shared" si="2598"/>
        <v>195000</v>
      </c>
      <c r="AA730" s="60">
        <f t="shared" si="2599"/>
        <v>75000</v>
      </c>
      <c r="AB730" s="60">
        <f t="shared" si="2600"/>
        <v>75000</v>
      </c>
      <c r="AC730" s="60">
        <v>20000</v>
      </c>
      <c r="AD730" s="60"/>
      <c r="AE730" s="60"/>
      <c r="AF730" s="60">
        <f t="shared" si="2602"/>
        <v>215000</v>
      </c>
      <c r="AG730" s="60">
        <f t="shared" si="2603"/>
        <v>75000</v>
      </c>
      <c r="AH730" s="60">
        <f t="shared" si="2604"/>
        <v>75000</v>
      </c>
      <c r="AI730" s="60"/>
      <c r="AJ730" s="60"/>
      <c r="AK730" s="60"/>
      <c r="AL730" s="60">
        <f t="shared" si="2606"/>
        <v>215000</v>
      </c>
      <c r="AM730" s="60">
        <f t="shared" si="2607"/>
        <v>75000</v>
      </c>
      <c r="AN730" s="60">
        <f t="shared" si="2608"/>
        <v>75000</v>
      </c>
      <c r="AO730" s="60"/>
      <c r="AP730" s="60"/>
      <c r="AQ730" s="60"/>
      <c r="AR730" s="60">
        <f t="shared" si="2610"/>
        <v>215000</v>
      </c>
      <c r="AS730" s="60">
        <f t="shared" si="2611"/>
        <v>75000</v>
      </c>
      <c r="AT730" s="60">
        <f t="shared" si="2612"/>
        <v>75000</v>
      </c>
      <c r="AU730" s="60"/>
      <c r="AV730" s="60"/>
      <c r="AW730" s="60"/>
      <c r="AX730" s="60">
        <f t="shared" si="2614"/>
        <v>215000</v>
      </c>
      <c r="AY730" s="60">
        <f t="shared" si="2615"/>
        <v>75000</v>
      </c>
      <c r="AZ730" s="60">
        <f t="shared" si="2616"/>
        <v>75000</v>
      </c>
    </row>
    <row r="731" spans="1:52" customFormat="1" ht="26.4">
      <c r="A731" s="301"/>
      <c r="B731" s="123" t="s">
        <v>186</v>
      </c>
      <c r="C731" s="35" t="s">
        <v>53</v>
      </c>
      <c r="D731" s="35" t="s">
        <v>21</v>
      </c>
      <c r="E731" s="35" t="s">
        <v>100</v>
      </c>
      <c r="F731" s="35" t="s">
        <v>123</v>
      </c>
      <c r="G731" s="36" t="s">
        <v>32</v>
      </c>
      <c r="H731" s="60">
        <f>H732</f>
        <v>146000</v>
      </c>
      <c r="I731" s="60">
        <f t="shared" ref="I731:M731" si="2659">I732</f>
        <v>146000</v>
      </c>
      <c r="J731" s="60">
        <f t="shared" si="2659"/>
        <v>146000</v>
      </c>
      <c r="K731" s="60">
        <f t="shared" si="2659"/>
        <v>-70000</v>
      </c>
      <c r="L731" s="60">
        <f t="shared" si="2659"/>
        <v>0</v>
      </c>
      <c r="M731" s="60">
        <f t="shared" si="2659"/>
        <v>0</v>
      </c>
      <c r="N731" s="60">
        <f t="shared" si="2590"/>
        <v>76000</v>
      </c>
      <c r="O731" s="60">
        <f t="shared" si="2591"/>
        <v>146000</v>
      </c>
      <c r="P731" s="60">
        <f t="shared" si="2592"/>
        <v>146000</v>
      </c>
      <c r="Q731" s="60">
        <f t="shared" ref="Q731:S731" si="2660">Q732</f>
        <v>0</v>
      </c>
      <c r="R731" s="60">
        <f t="shared" si="2660"/>
        <v>0</v>
      </c>
      <c r="S731" s="60">
        <f t="shared" si="2660"/>
        <v>0</v>
      </c>
      <c r="T731" s="60">
        <f t="shared" si="2550"/>
        <v>76000</v>
      </c>
      <c r="U731" s="60">
        <f t="shared" si="2551"/>
        <v>146000</v>
      </c>
      <c r="V731" s="60">
        <f t="shared" si="2552"/>
        <v>146000</v>
      </c>
      <c r="W731" s="60">
        <f t="shared" ref="W731:Y731" si="2661">W732</f>
        <v>0</v>
      </c>
      <c r="X731" s="60">
        <f t="shared" si="2661"/>
        <v>0</v>
      </c>
      <c r="Y731" s="60">
        <f t="shared" si="2661"/>
        <v>0</v>
      </c>
      <c r="Z731" s="60">
        <f t="shared" si="2598"/>
        <v>76000</v>
      </c>
      <c r="AA731" s="60">
        <f t="shared" si="2599"/>
        <v>146000</v>
      </c>
      <c r="AB731" s="60">
        <f t="shared" si="2600"/>
        <v>146000</v>
      </c>
      <c r="AC731" s="60">
        <f t="shared" ref="AC731:AE731" si="2662">AC732</f>
        <v>-20000</v>
      </c>
      <c r="AD731" s="60">
        <f t="shared" si="2662"/>
        <v>0</v>
      </c>
      <c r="AE731" s="60">
        <f t="shared" si="2662"/>
        <v>0</v>
      </c>
      <c r="AF731" s="60">
        <f t="shared" si="2602"/>
        <v>56000</v>
      </c>
      <c r="AG731" s="60">
        <f t="shared" si="2603"/>
        <v>146000</v>
      </c>
      <c r="AH731" s="60">
        <f t="shared" si="2604"/>
        <v>146000</v>
      </c>
      <c r="AI731" s="60">
        <f t="shared" ref="AI731:AK731" si="2663">AI732</f>
        <v>-15</v>
      </c>
      <c r="AJ731" s="60">
        <f t="shared" si="2663"/>
        <v>0</v>
      </c>
      <c r="AK731" s="60">
        <f t="shared" si="2663"/>
        <v>0</v>
      </c>
      <c r="AL731" s="60">
        <f t="shared" si="2606"/>
        <v>55985</v>
      </c>
      <c r="AM731" s="60">
        <f t="shared" si="2607"/>
        <v>146000</v>
      </c>
      <c r="AN731" s="60">
        <f t="shared" si="2608"/>
        <v>146000</v>
      </c>
      <c r="AO731" s="60">
        <f t="shared" ref="AO731:AQ731" si="2664">AO732</f>
        <v>0</v>
      </c>
      <c r="AP731" s="60">
        <f t="shared" si="2664"/>
        <v>0</v>
      </c>
      <c r="AQ731" s="60">
        <f t="shared" si="2664"/>
        <v>0</v>
      </c>
      <c r="AR731" s="60">
        <f t="shared" si="2610"/>
        <v>55985</v>
      </c>
      <c r="AS731" s="60">
        <f t="shared" si="2611"/>
        <v>146000</v>
      </c>
      <c r="AT731" s="60">
        <f t="shared" si="2612"/>
        <v>146000</v>
      </c>
      <c r="AU731" s="60">
        <f t="shared" ref="AU731:AW731" si="2665">AU732</f>
        <v>0</v>
      </c>
      <c r="AV731" s="60">
        <f t="shared" si="2665"/>
        <v>0</v>
      </c>
      <c r="AW731" s="60">
        <f t="shared" si="2665"/>
        <v>0</v>
      </c>
      <c r="AX731" s="60">
        <f t="shared" si="2614"/>
        <v>55985</v>
      </c>
      <c r="AY731" s="60">
        <f t="shared" si="2615"/>
        <v>146000</v>
      </c>
      <c r="AZ731" s="60">
        <f t="shared" si="2616"/>
        <v>146000</v>
      </c>
    </row>
    <row r="732" spans="1:52" customFormat="1" ht="26.4">
      <c r="A732" s="301"/>
      <c r="B732" s="248" t="s">
        <v>34</v>
      </c>
      <c r="C732" s="35" t="s">
        <v>53</v>
      </c>
      <c r="D732" s="35" t="s">
        <v>21</v>
      </c>
      <c r="E732" s="35" t="s">
        <v>100</v>
      </c>
      <c r="F732" s="35" t="s">
        <v>123</v>
      </c>
      <c r="G732" s="36" t="s">
        <v>33</v>
      </c>
      <c r="H732" s="60">
        <v>146000</v>
      </c>
      <c r="I732" s="60">
        <v>146000</v>
      </c>
      <c r="J732" s="60">
        <v>146000</v>
      </c>
      <c r="K732" s="60">
        <v>-70000</v>
      </c>
      <c r="L732" s="60"/>
      <c r="M732" s="60"/>
      <c r="N732" s="60">
        <f t="shared" si="2590"/>
        <v>76000</v>
      </c>
      <c r="O732" s="60">
        <f t="shared" si="2591"/>
        <v>146000</v>
      </c>
      <c r="P732" s="60">
        <f t="shared" si="2592"/>
        <v>146000</v>
      </c>
      <c r="Q732" s="60"/>
      <c r="R732" s="60"/>
      <c r="S732" s="60"/>
      <c r="T732" s="60">
        <f t="shared" si="2550"/>
        <v>76000</v>
      </c>
      <c r="U732" s="60">
        <f t="shared" si="2551"/>
        <v>146000</v>
      </c>
      <c r="V732" s="60">
        <f t="shared" si="2552"/>
        <v>146000</v>
      </c>
      <c r="W732" s="60"/>
      <c r="X732" s="60"/>
      <c r="Y732" s="60"/>
      <c r="Z732" s="60">
        <f t="shared" si="2598"/>
        <v>76000</v>
      </c>
      <c r="AA732" s="60">
        <f t="shared" si="2599"/>
        <v>146000</v>
      </c>
      <c r="AB732" s="60">
        <f t="shared" si="2600"/>
        <v>146000</v>
      </c>
      <c r="AC732" s="60">
        <v>-20000</v>
      </c>
      <c r="AD732" s="60"/>
      <c r="AE732" s="60"/>
      <c r="AF732" s="60">
        <f t="shared" si="2602"/>
        <v>56000</v>
      </c>
      <c r="AG732" s="60">
        <f t="shared" si="2603"/>
        <v>146000</v>
      </c>
      <c r="AH732" s="60">
        <f t="shared" si="2604"/>
        <v>146000</v>
      </c>
      <c r="AI732" s="60">
        <v>-15</v>
      </c>
      <c r="AJ732" s="60"/>
      <c r="AK732" s="60"/>
      <c r="AL732" s="60">
        <f t="shared" si="2606"/>
        <v>55985</v>
      </c>
      <c r="AM732" s="60">
        <f t="shared" si="2607"/>
        <v>146000</v>
      </c>
      <c r="AN732" s="60">
        <f t="shared" si="2608"/>
        <v>146000</v>
      </c>
      <c r="AO732" s="60"/>
      <c r="AP732" s="60"/>
      <c r="AQ732" s="60"/>
      <c r="AR732" s="60">
        <f t="shared" si="2610"/>
        <v>55985</v>
      </c>
      <c r="AS732" s="60">
        <f t="shared" si="2611"/>
        <v>146000</v>
      </c>
      <c r="AT732" s="60">
        <f t="shared" si="2612"/>
        <v>146000</v>
      </c>
      <c r="AU732" s="60"/>
      <c r="AV732" s="60"/>
      <c r="AW732" s="60"/>
      <c r="AX732" s="60">
        <f t="shared" si="2614"/>
        <v>55985</v>
      </c>
      <c r="AY732" s="60">
        <f t="shared" si="2615"/>
        <v>146000</v>
      </c>
      <c r="AZ732" s="60">
        <f t="shared" si="2616"/>
        <v>146000</v>
      </c>
    </row>
    <row r="733" spans="1:52" customFormat="1">
      <c r="A733" s="301"/>
      <c r="B733" s="249" t="s">
        <v>47</v>
      </c>
      <c r="C733" s="35" t="s">
        <v>53</v>
      </c>
      <c r="D733" s="35" t="s">
        <v>21</v>
      </c>
      <c r="E733" s="35" t="s">
        <v>100</v>
      </c>
      <c r="F733" s="35" t="s">
        <v>123</v>
      </c>
      <c r="G733" s="37" t="s">
        <v>45</v>
      </c>
      <c r="H733" s="60"/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  <c r="AB733" s="60"/>
      <c r="AC733" s="60"/>
      <c r="AD733" s="60"/>
      <c r="AE733" s="60"/>
      <c r="AF733" s="60"/>
      <c r="AG733" s="60"/>
      <c r="AH733" s="60"/>
      <c r="AI733" s="60">
        <v>15</v>
      </c>
      <c r="AJ733" s="60"/>
      <c r="AK733" s="60"/>
      <c r="AL733" s="60">
        <f t="shared" si="2606"/>
        <v>15</v>
      </c>
      <c r="AM733" s="60">
        <f t="shared" si="2607"/>
        <v>0</v>
      </c>
      <c r="AN733" s="60">
        <f t="shared" si="2608"/>
        <v>0</v>
      </c>
      <c r="AO733" s="60">
        <f>AO734</f>
        <v>0</v>
      </c>
      <c r="AP733" s="60">
        <f t="shared" ref="AP733:AQ733" si="2666">AP734</f>
        <v>0</v>
      </c>
      <c r="AQ733" s="60">
        <f t="shared" si="2666"/>
        <v>0</v>
      </c>
      <c r="AR733" s="60">
        <f t="shared" si="2610"/>
        <v>15</v>
      </c>
      <c r="AS733" s="60">
        <f t="shared" si="2611"/>
        <v>0</v>
      </c>
      <c r="AT733" s="60">
        <f t="shared" si="2612"/>
        <v>0</v>
      </c>
      <c r="AU733" s="60">
        <f>AU734</f>
        <v>0</v>
      </c>
      <c r="AV733" s="60">
        <f t="shared" ref="AV733:AW733" si="2667">AV734</f>
        <v>0</v>
      </c>
      <c r="AW733" s="60">
        <f t="shared" si="2667"/>
        <v>0</v>
      </c>
      <c r="AX733" s="60">
        <f t="shared" si="2614"/>
        <v>15</v>
      </c>
      <c r="AY733" s="60">
        <f t="shared" si="2615"/>
        <v>0</v>
      </c>
      <c r="AZ733" s="60">
        <f t="shared" si="2616"/>
        <v>0</v>
      </c>
    </row>
    <row r="734" spans="1:52" customFormat="1">
      <c r="A734" s="301"/>
      <c r="B734" s="249" t="s">
        <v>56</v>
      </c>
      <c r="C734" s="35" t="s">
        <v>53</v>
      </c>
      <c r="D734" s="35" t="s">
        <v>21</v>
      </c>
      <c r="E734" s="35" t="s">
        <v>100</v>
      </c>
      <c r="F734" s="35" t="s">
        <v>123</v>
      </c>
      <c r="G734" s="37" t="s">
        <v>57</v>
      </c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  <c r="AD734" s="60"/>
      <c r="AE734" s="60"/>
      <c r="AF734" s="60"/>
      <c r="AG734" s="60"/>
      <c r="AH734" s="60"/>
      <c r="AI734" s="60">
        <v>15</v>
      </c>
      <c r="AJ734" s="60"/>
      <c r="AK734" s="60"/>
      <c r="AL734" s="60">
        <f t="shared" si="2606"/>
        <v>15</v>
      </c>
      <c r="AM734" s="60">
        <f t="shared" si="2607"/>
        <v>0</v>
      </c>
      <c r="AN734" s="60">
        <f t="shared" si="2608"/>
        <v>0</v>
      </c>
      <c r="AO734" s="60"/>
      <c r="AP734" s="60"/>
      <c r="AQ734" s="60"/>
      <c r="AR734" s="60">
        <f t="shared" si="2610"/>
        <v>15</v>
      </c>
      <c r="AS734" s="60">
        <f t="shared" si="2611"/>
        <v>0</v>
      </c>
      <c r="AT734" s="60">
        <f t="shared" si="2612"/>
        <v>0</v>
      </c>
      <c r="AU734" s="60"/>
      <c r="AV734" s="60"/>
      <c r="AW734" s="60"/>
      <c r="AX734" s="60">
        <f t="shared" si="2614"/>
        <v>15</v>
      </c>
      <c r="AY734" s="60">
        <f t="shared" si="2615"/>
        <v>0</v>
      </c>
      <c r="AZ734" s="60">
        <f t="shared" si="2616"/>
        <v>0</v>
      </c>
    </row>
    <row r="735" spans="1:52" customFormat="1" ht="39.6">
      <c r="A735" s="301"/>
      <c r="B735" s="250" t="s">
        <v>167</v>
      </c>
      <c r="C735" s="35" t="s">
        <v>53</v>
      </c>
      <c r="D735" s="35" t="s">
        <v>21</v>
      </c>
      <c r="E735" s="35" t="s">
        <v>100</v>
      </c>
      <c r="F735" s="35" t="s">
        <v>166</v>
      </c>
      <c r="G735" s="112"/>
      <c r="H735" s="60">
        <f>H736</f>
        <v>2692514.8</v>
      </c>
      <c r="I735" s="60">
        <f t="shared" ref="I735:M736" si="2668">I736</f>
        <v>1000000</v>
      </c>
      <c r="J735" s="60">
        <f t="shared" si="2668"/>
        <v>0</v>
      </c>
      <c r="K735" s="60">
        <f t="shared" si="2668"/>
        <v>0</v>
      </c>
      <c r="L735" s="60">
        <f t="shared" si="2668"/>
        <v>0</v>
      </c>
      <c r="M735" s="60">
        <f t="shared" si="2668"/>
        <v>0</v>
      </c>
      <c r="N735" s="60">
        <f t="shared" si="2590"/>
        <v>2692514.8</v>
      </c>
      <c r="O735" s="60">
        <f t="shared" si="2591"/>
        <v>1000000</v>
      </c>
      <c r="P735" s="60">
        <f t="shared" si="2592"/>
        <v>0</v>
      </c>
      <c r="Q735" s="60">
        <f t="shared" ref="Q735:S736" si="2669">Q736</f>
        <v>-719213.05</v>
      </c>
      <c r="R735" s="60">
        <f t="shared" si="2669"/>
        <v>-199104</v>
      </c>
      <c r="S735" s="60">
        <f t="shared" si="2669"/>
        <v>0</v>
      </c>
      <c r="T735" s="60">
        <f t="shared" si="2550"/>
        <v>1973301.7499999998</v>
      </c>
      <c r="U735" s="60">
        <f t="shared" si="2551"/>
        <v>800896</v>
      </c>
      <c r="V735" s="60">
        <f t="shared" si="2552"/>
        <v>0</v>
      </c>
      <c r="W735" s="60">
        <f t="shared" ref="W735:Y736" si="2670">W736</f>
        <v>-357534.02999999991</v>
      </c>
      <c r="X735" s="60">
        <f t="shared" si="2670"/>
        <v>0</v>
      </c>
      <c r="Y735" s="60">
        <f t="shared" si="2670"/>
        <v>0</v>
      </c>
      <c r="Z735" s="60">
        <f t="shared" si="2598"/>
        <v>1615767.7199999997</v>
      </c>
      <c r="AA735" s="60">
        <f t="shared" si="2599"/>
        <v>800896</v>
      </c>
      <c r="AB735" s="60">
        <f t="shared" si="2600"/>
        <v>0</v>
      </c>
      <c r="AC735" s="60">
        <f t="shared" ref="AC735:AE736" si="2671">AC736</f>
        <v>-693623.34</v>
      </c>
      <c r="AD735" s="60">
        <f t="shared" si="2671"/>
        <v>199104</v>
      </c>
      <c r="AE735" s="60">
        <f t="shared" si="2671"/>
        <v>0</v>
      </c>
      <c r="AF735" s="60">
        <f t="shared" si="2602"/>
        <v>922144.37999999977</v>
      </c>
      <c r="AG735" s="60">
        <f t="shared" si="2603"/>
        <v>1000000</v>
      </c>
      <c r="AH735" s="60">
        <f t="shared" si="2604"/>
        <v>0</v>
      </c>
      <c r="AI735" s="60">
        <f t="shared" ref="AI735:AK736" si="2672">AI736</f>
        <v>0</v>
      </c>
      <c r="AJ735" s="60">
        <f t="shared" si="2672"/>
        <v>0</v>
      </c>
      <c r="AK735" s="60">
        <f t="shared" si="2672"/>
        <v>0</v>
      </c>
      <c r="AL735" s="60">
        <f t="shared" si="2606"/>
        <v>922144.37999999977</v>
      </c>
      <c r="AM735" s="60">
        <f t="shared" si="2607"/>
        <v>1000000</v>
      </c>
      <c r="AN735" s="60">
        <f t="shared" si="2608"/>
        <v>0</v>
      </c>
      <c r="AO735" s="60">
        <f t="shared" ref="AO735:AQ736" si="2673">AO736</f>
        <v>-922144.38</v>
      </c>
      <c r="AP735" s="60">
        <f t="shared" si="2673"/>
        <v>-176360.53</v>
      </c>
      <c r="AQ735" s="60">
        <f t="shared" si="2673"/>
        <v>0</v>
      </c>
      <c r="AR735" s="60">
        <f t="shared" si="2610"/>
        <v>0</v>
      </c>
      <c r="AS735" s="60">
        <f t="shared" si="2611"/>
        <v>823639.47</v>
      </c>
      <c r="AT735" s="60">
        <f t="shared" si="2612"/>
        <v>0</v>
      </c>
      <c r="AU735" s="60">
        <f t="shared" ref="AU735:AW736" si="2674">AU736</f>
        <v>13829.66</v>
      </c>
      <c r="AV735" s="60">
        <f t="shared" si="2674"/>
        <v>-13829.66</v>
      </c>
      <c r="AW735" s="60">
        <f t="shared" si="2674"/>
        <v>0</v>
      </c>
      <c r="AX735" s="60">
        <f t="shared" si="2614"/>
        <v>13829.66</v>
      </c>
      <c r="AY735" s="60">
        <f t="shared" si="2615"/>
        <v>809809.80999999994</v>
      </c>
      <c r="AZ735" s="60">
        <f t="shared" si="2616"/>
        <v>0</v>
      </c>
    </row>
    <row r="736" spans="1:52" customFormat="1">
      <c r="A736" s="301"/>
      <c r="B736" s="82" t="s">
        <v>47</v>
      </c>
      <c r="C736" s="35" t="s">
        <v>53</v>
      </c>
      <c r="D736" s="35" t="s">
        <v>21</v>
      </c>
      <c r="E736" s="35" t="s">
        <v>100</v>
      </c>
      <c r="F736" s="35" t="s">
        <v>166</v>
      </c>
      <c r="G736" s="112" t="s">
        <v>45</v>
      </c>
      <c r="H736" s="60">
        <f>H737</f>
        <v>2692514.8</v>
      </c>
      <c r="I736" s="60">
        <f t="shared" si="2668"/>
        <v>1000000</v>
      </c>
      <c r="J736" s="60">
        <f t="shared" si="2668"/>
        <v>0</v>
      </c>
      <c r="K736" s="60">
        <f t="shared" si="2668"/>
        <v>0</v>
      </c>
      <c r="L736" s="60">
        <f t="shared" si="2668"/>
        <v>0</v>
      </c>
      <c r="M736" s="60">
        <f t="shared" si="2668"/>
        <v>0</v>
      </c>
      <c r="N736" s="60">
        <f t="shared" si="2590"/>
        <v>2692514.8</v>
      </c>
      <c r="O736" s="60">
        <f t="shared" si="2591"/>
        <v>1000000</v>
      </c>
      <c r="P736" s="60">
        <f t="shared" si="2592"/>
        <v>0</v>
      </c>
      <c r="Q736" s="60">
        <f t="shared" si="2669"/>
        <v>-719213.05</v>
      </c>
      <c r="R736" s="60">
        <f t="shared" si="2669"/>
        <v>-199104</v>
      </c>
      <c r="S736" s="60">
        <f t="shared" si="2669"/>
        <v>0</v>
      </c>
      <c r="T736" s="60">
        <f t="shared" si="2550"/>
        <v>1973301.7499999998</v>
      </c>
      <c r="U736" s="60">
        <f t="shared" si="2551"/>
        <v>800896</v>
      </c>
      <c r="V736" s="60">
        <f t="shared" si="2552"/>
        <v>0</v>
      </c>
      <c r="W736" s="60">
        <f t="shared" si="2670"/>
        <v>-357534.02999999991</v>
      </c>
      <c r="X736" s="60">
        <f t="shared" si="2670"/>
        <v>0</v>
      </c>
      <c r="Y736" s="60">
        <f t="shared" si="2670"/>
        <v>0</v>
      </c>
      <c r="Z736" s="60">
        <f t="shared" si="2598"/>
        <v>1615767.7199999997</v>
      </c>
      <c r="AA736" s="60">
        <f t="shared" si="2599"/>
        <v>800896</v>
      </c>
      <c r="AB736" s="60">
        <f t="shared" si="2600"/>
        <v>0</v>
      </c>
      <c r="AC736" s="60">
        <f t="shared" si="2671"/>
        <v>-693623.34</v>
      </c>
      <c r="AD736" s="60">
        <f t="shared" si="2671"/>
        <v>199104</v>
      </c>
      <c r="AE736" s="60">
        <f t="shared" si="2671"/>
        <v>0</v>
      </c>
      <c r="AF736" s="60">
        <f t="shared" si="2602"/>
        <v>922144.37999999977</v>
      </c>
      <c r="AG736" s="60">
        <f t="shared" si="2603"/>
        <v>1000000</v>
      </c>
      <c r="AH736" s="60">
        <f t="shared" si="2604"/>
        <v>0</v>
      </c>
      <c r="AI736" s="60">
        <f t="shared" si="2672"/>
        <v>0</v>
      </c>
      <c r="AJ736" s="60">
        <f t="shared" si="2672"/>
        <v>0</v>
      </c>
      <c r="AK736" s="60">
        <f t="shared" si="2672"/>
        <v>0</v>
      </c>
      <c r="AL736" s="60">
        <f t="shared" si="2606"/>
        <v>922144.37999999977</v>
      </c>
      <c r="AM736" s="60">
        <f t="shared" si="2607"/>
        <v>1000000</v>
      </c>
      <c r="AN736" s="60">
        <f t="shared" si="2608"/>
        <v>0</v>
      </c>
      <c r="AO736" s="60">
        <f t="shared" si="2673"/>
        <v>-922144.38</v>
      </c>
      <c r="AP736" s="60">
        <f t="shared" si="2673"/>
        <v>-176360.53</v>
      </c>
      <c r="AQ736" s="60">
        <f t="shared" si="2673"/>
        <v>0</v>
      </c>
      <c r="AR736" s="60">
        <f t="shared" si="2610"/>
        <v>0</v>
      </c>
      <c r="AS736" s="60">
        <f t="shared" si="2611"/>
        <v>823639.47</v>
      </c>
      <c r="AT736" s="60">
        <f t="shared" si="2612"/>
        <v>0</v>
      </c>
      <c r="AU736" s="60">
        <f t="shared" si="2674"/>
        <v>13829.66</v>
      </c>
      <c r="AV736" s="60">
        <f t="shared" si="2674"/>
        <v>-13829.66</v>
      </c>
      <c r="AW736" s="60">
        <f t="shared" si="2674"/>
        <v>0</v>
      </c>
      <c r="AX736" s="60">
        <f t="shared" si="2614"/>
        <v>13829.66</v>
      </c>
      <c r="AY736" s="60">
        <f t="shared" si="2615"/>
        <v>809809.80999999994</v>
      </c>
      <c r="AZ736" s="60">
        <f t="shared" si="2616"/>
        <v>0</v>
      </c>
    </row>
    <row r="737" spans="1:52" customFormat="1">
      <c r="A737" s="301"/>
      <c r="B737" s="82" t="s">
        <v>61</v>
      </c>
      <c r="C737" s="35" t="s">
        <v>53</v>
      </c>
      <c r="D737" s="35" t="s">
        <v>21</v>
      </c>
      <c r="E737" s="35" t="s">
        <v>100</v>
      </c>
      <c r="F737" s="35" t="s">
        <v>166</v>
      </c>
      <c r="G737" s="112" t="s">
        <v>62</v>
      </c>
      <c r="H737" s="60">
        <v>2692514.8</v>
      </c>
      <c r="I737" s="60">
        <v>1000000</v>
      </c>
      <c r="J737" s="60"/>
      <c r="K737" s="60"/>
      <c r="L737" s="60"/>
      <c r="M737" s="60"/>
      <c r="N737" s="60">
        <f t="shared" si="2590"/>
        <v>2692514.8</v>
      </c>
      <c r="O737" s="60">
        <f t="shared" si="2591"/>
        <v>1000000</v>
      </c>
      <c r="P737" s="60">
        <f t="shared" si="2592"/>
        <v>0</v>
      </c>
      <c r="Q737" s="60">
        <v>-719213.05</v>
      </c>
      <c r="R737" s="60">
        <v>-199104</v>
      </c>
      <c r="S737" s="60"/>
      <c r="T737" s="60">
        <f t="shared" si="2550"/>
        <v>1973301.7499999998</v>
      </c>
      <c r="U737" s="60">
        <f t="shared" si="2551"/>
        <v>800896</v>
      </c>
      <c r="V737" s="60">
        <f t="shared" si="2552"/>
        <v>0</v>
      </c>
      <c r="W737" s="60">
        <v>-357534.02999999991</v>
      </c>
      <c r="X737" s="60"/>
      <c r="Y737" s="60"/>
      <c r="Z737" s="60">
        <f t="shared" si="2598"/>
        <v>1615767.7199999997</v>
      </c>
      <c r="AA737" s="60">
        <f t="shared" si="2599"/>
        <v>800896</v>
      </c>
      <c r="AB737" s="60">
        <f t="shared" si="2600"/>
        <v>0</v>
      </c>
      <c r="AC737" s="60">
        <v>-693623.34</v>
      </c>
      <c r="AD737" s="60">
        <v>199104</v>
      </c>
      <c r="AE737" s="60"/>
      <c r="AF737" s="60">
        <f t="shared" si="2602"/>
        <v>922144.37999999977</v>
      </c>
      <c r="AG737" s="60">
        <f t="shared" si="2603"/>
        <v>1000000</v>
      </c>
      <c r="AH737" s="60">
        <f t="shared" si="2604"/>
        <v>0</v>
      </c>
      <c r="AI737" s="60"/>
      <c r="AJ737" s="60"/>
      <c r="AK737" s="60"/>
      <c r="AL737" s="60">
        <f t="shared" si="2606"/>
        <v>922144.37999999977</v>
      </c>
      <c r="AM737" s="60">
        <f t="shared" si="2607"/>
        <v>1000000</v>
      </c>
      <c r="AN737" s="60">
        <f t="shared" si="2608"/>
        <v>0</v>
      </c>
      <c r="AO737" s="60">
        <f>-364926.64+176360.53+414-733992.27</f>
        <v>-922144.38</v>
      </c>
      <c r="AP737" s="60">
        <v>-176360.53</v>
      </c>
      <c r="AQ737" s="60"/>
      <c r="AR737" s="60">
        <f t="shared" si="2610"/>
        <v>0</v>
      </c>
      <c r="AS737" s="60">
        <f t="shared" si="2611"/>
        <v>823639.47</v>
      </c>
      <c r="AT737" s="60">
        <f t="shared" si="2612"/>
        <v>0</v>
      </c>
      <c r="AU737" s="60">
        <v>13829.66</v>
      </c>
      <c r="AV737" s="60">
        <v>-13829.66</v>
      </c>
      <c r="AW737" s="60"/>
      <c r="AX737" s="60">
        <f t="shared" si="2614"/>
        <v>13829.66</v>
      </c>
      <c r="AY737" s="60">
        <f t="shared" si="2615"/>
        <v>809809.80999999994</v>
      </c>
      <c r="AZ737" s="60">
        <f t="shared" si="2616"/>
        <v>0</v>
      </c>
    </row>
    <row r="738" spans="1:52" customFormat="1">
      <c r="A738" s="301"/>
      <c r="B738" s="85" t="s">
        <v>63</v>
      </c>
      <c r="C738" s="35" t="s">
        <v>53</v>
      </c>
      <c r="D738" s="35" t="s">
        <v>21</v>
      </c>
      <c r="E738" s="35" t="s">
        <v>100</v>
      </c>
      <c r="F738" s="40" t="s">
        <v>124</v>
      </c>
      <c r="G738" s="41"/>
      <c r="H738" s="60">
        <f>H739+H741+H743</f>
        <v>72196144</v>
      </c>
      <c r="I738" s="60">
        <f t="shared" ref="I738:J738" si="2675">I739+I741+I743</f>
        <v>73091246.950000003</v>
      </c>
      <c r="J738" s="60">
        <f t="shared" si="2675"/>
        <v>73571976.810000002</v>
      </c>
      <c r="K738" s="60">
        <f t="shared" ref="K738:M738" si="2676">K739+K741+K743</f>
        <v>0</v>
      </c>
      <c r="L738" s="60">
        <f t="shared" si="2676"/>
        <v>0</v>
      </c>
      <c r="M738" s="60">
        <f t="shared" si="2676"/>
        <v>0</v>
      </c>
      <c r="N738" s="60">
        <f t="shared" si="2590"/>
        <v>72196144</v>
      </c>
      <c r="O738" s="60">
        <f t="shared" si="2591"/>
        <v>73091246.950000003</v>
      </c>
      <c r="P738" s="60">
        <f t="shared" si="2592"/>
        <v>73571976.810000002</v>
      </c>
      <c r="Q738" s="60">
        <f t="shared" ref="Q738:S738" si="2677">Q739+Q741+Q743</f>
        <v>0</v>
      </c>
      <c r="R738" s="60">
        <f t="shared" si="2677"/>
        <v>0</v>
      </c>
      <c r="S738" s="60">
        <f t="shared" si="2677"/>
        <v>0</v>
      </c>
      <c r="T738" s="60">
        <f t="shared" si="2550"/>
        <v>72196144</v>
      </c>
      <c r="U738" s="60">
        <f t="shared" si="2551"/>
        <v>73091246.950000003</v>
      </c>
      <c r="V738" s="60">
        <f t="shared" si="2552"/>
        <v>73571976.810000002</v>
      </c>
      <c r="W738" s="60">
        <f t="shared" ref="W738:Y738" si="2678">W739+W741+W743</f>
        <v>-450000</v>
      </c>
      <c r="X738" s="60">
        <f t="shared" si="2678"/>
        <v>0</v>
      </c>
      <c r="Y738" s="60">
        <f t="shared" si="2678"/>
        <v>0</v>
      </c>
      <c r="Z738" s="60">
        <f t="shared" si="2598"/>
        <v>71746144</v>
      </c>
      <c r="AA738" s="60">
        <f t="shared" si="2599"/>
        <v>73091246.950000003</v>
      </c>
      <c r="AB738" s="60">
        <f t="shared" si="2600"/>
        <v>73571976.810000002</v>
      </c>
      <c r="AC738" s="60">
        <f t="shared" ref="AC738:AE738" si="2679">AC739+AC741+AC743</f>
        <v>415000</v>
      </c>
      <c r="AD738" s="60">
        <f t="shared" si="2679"/>
        <v>0</v>
      </c>
      <c r="AE738" s="60">
        <f t="shared" si="2679"/>
        <v>0</v>
      </c>
      <c r="AF738" s="60">
        <f t="shared" si="2602"/>
        <v>72161144</v>
      </c>
      <c r="AG738" s="60">
        <f t="shared" si="2603"/>
        <v>73091246.950000003</v>
      </c>
      <c r="AH738" s="60">
        <f t="shared" si="2604"/>
        <v>73571976.810000002</v>
      </c>
      <c r="AI738" s="60">
        <f t="shared" ref="AI738:AK738" si="2680">AI739+AI741+AI743</f>
        <v>0</v>
      </c>
      <c r="AJ738" s="60">
        <f t="shared" si="2680"/>
        <v>0</v>
      </c>
      <c r="AK738" s="60">
        <f t="shared" si="2680"/>
        <v>0</v>
      </c>
      <c r="AL738" s="60">
        <f t="shared" si="2606"/>
        <v>72161144</v>
      </c>
      <c r="AM738" s="60">
        <f t="shared" si="2607"/>
        <v>73091246.950000003</v>
      </c>
      <c r="AN738" s="60">
        <f t="shared" si="2608"/>
        <v>73571976.810000002</v>
      </c>
      <c r="AO738" s="60">
        <f t="shared" ref="AO738:AQ738" si="2681">AO739+AO741+AO743</f>
        <v>18000</v>
      </c>
      <c r="AP738" s="60">
        <f t="shared" si="2681"/>
        <v>0</v>
      </c>
      <c r="AQ738" s="60">
        <f t="shared" si="2681"/>
        <v>0</v>
      </c>
      <c r="AR738" s="60">
        <f t="shared" si="2610"/>
        <v>72179144</v>
      </c>
      <c r="AS738" s="60">
        <f t="shared" si="2611"/>
        <v>73091246.950000003</v>
      </c>
      <c r="AT738" s="60">
        <f t="shared" si="2612"/>
        <v>73571976.810000002</v>
      </c>
      <c r="AU738" s="60">
        <f t="shared" ref="AU738:AW738" si="2682">AU739+AU741+AU743</f>
        <v>-143252.81</v>
      </c>
      <c r="AV738" s="60">
        <f t="shared" si="2682"/>
        <v>0</v>
      </c>
      <c r="AW738" s="60">
        <f t="shared" si="2682"/>
        <v>0</v>
      </c>
      <c r="AX738" s="60">
        <f t="shared" si="2614"/>
        <v>72035891.189999998</v>
      </c>
      <c r="AY738" s="60">
        <f t="shared" si="2615"/>
        <v>73091246.950000003</v>
      </c>
      <c r="AZ738" s="60">
        <f t="shared" si="2616"/>
        <v>73571976.810000002</v>
      </c>
    </row>
    <row r="739" spans="1:52" customFormat="1" ht="39.6">
      <c r="A739" s="301"/>
      <c r="B739" s="86" t="s">
        <v>51</v>
      </c>
      <c r="C739" s="35" t="s">
        <v>53</v>
      </c>
      <c r="D739" s="35" t="s">
        <v>21</v>
      </c>
      <c r="E739" s="35" t="s">
        <v>100</v>
      </c>
      <c r="F739" s="40" t="s">
        <v>124</v>
      </c>
      <c r="G739" s="41" t="s">
        <v>49</v>
      </c>
      <c r="H739" s="60">
        <f>H740</f>
        <v>57790006</v>
      </c>
      <c r="I739" s="60">
        <f t="shared" ref="I739:M739" si="2683">I740</f>
        <v>58224986.149999999</v>
      </c>
      <c r="J739" s="60">
        <f t="shared" si="2683"/>
        <v>58751716.009999998</v>
      </c>
      <c r="K739" s="60">
        <f t="shared" si="2683"/>
        <v>0</v>
      </c>
      <c r="L739" s="60">
        <f t="shared" si="2683"/>
        <v>0</v>
      </c>
      <c r="M739" s="60">
        <f t="shared" si="2683"/>
        <v>0</v>
      </c>
      <c r="N739" s="60">
        <f t="shared" si="2590"/>
        <v>57790006</v>
      </c>
      <c r="O739" s="60">
        <f t="shared" si="2591"/>
        <v>58224986.149999999</v>
      </c>
      <c r="P739" s="60">
        <f t="shared" si="2592"/>
        <v>58751716.009999998</v>
      </c>
      <c r="Q739" s="60">
        <f t="shared" ref="Q739:S739" si="2684">Q740</f>
        <v>0</v>
      </c>
      <c r="R739" s="60">
        <f t="shared" si="2684"/>
        <v>0</v>
      </c>
      <c r="S739" s="60">
        <f t="shared" si="2684"/>
        <v>0</v>
      </c>
      <c r="T739" s="60">
        <f t="shared" si="2550"/>
        <v>57790006</v>
      </c>
      <c r="U739" s="60">
        <f t="shared" si="2551"/>
        <v>58224986.149999999</v>
      </c>
      <c r="V739" s="60">
        <f t="shared" si="2552"/>
        <v>58751716.009999998</v>
      </c>
      <c r="W739" s="60">
        <f t="shared" ref="W739:Y739" si="2685">W740</f>
        <v>-450000</v>
      </c>
      <c r="X739" s="60">
        <f t="shared" si="2685"/>
        <v>0</v>
      </c>
      <c r="Y739" s="60">
        <f t="shared" si="2685"/>
        <v>0</v>
      </c>
      <c r="Z739" s="60">
        <f t="shared" si="2598"/>
        <v>57340006</v>
      </c>
      <c r="AA739" s="60">
        <f t="shared" si="2599"/>
        <v>58224986.149999999</v>
      </c>
      <c r="AB739" s="60">
        <f t="shared" si="2600"/>
        <v>58751716.009999998</v>
      </c>
      <c r="AC739" s="60">
        <f t="shared" ref="AC739:AE739" si="2686">AC740</f>
        <v>0</v>
      </c>
      <c r="AD739" s="60">
        <f t="shared" si="2686"/>
        <v>0</v>
      </c>
      <c r="AE739" s="60">
        <f t="shared" si="2686"/>
        <v>0</v>
      </c>
      <c r="AF739" s="60">
        <f t="shared" si="2602"/>
        <v>57340006</v>
      </c>
      <c r="AG739" s="60">
        <f t="shared" si="2603"/>
        <v>58224986.149999999</v>
      </c>
      <c r="AH739" s="60">
        <f t="shared" si="2604"/>
        <v>58751716.009999998</v>
      </c>
      <c r="AI739" s="60">
        <f t="shared" ref="AI739:AK739" si="2687">AI740</f>
        <v>0</v>
      </c>
      <c r="AJ739" s="60">
        <f t="shared" si="2687"/>
        <v>0</v>
      </c>
      <c r="AK739" s="60">
        <f t="shared" si="2687"/>
        <v>0</v>
      </c>
      <c r="AL739" s="60">
        <f t="shared" si="2606"/>
        <v>57340006</v>
      </c>
      <c r="AM739" s="60">
        <f t="shared" si="2607"/>
        <v>58224986.149999999</v>
      </c>
      <c r="AN739" s="60">
        <f t="shared" si="2608"/>
        <v>58751716.009999998</v>
      </c>
      <c r="AO739" s="60">
        <f t="shared" ref="AO739:AQ739" si="2688">AO740</f>
        <v>0</v>
      </c>
      <c r="AP739" s="60">
        <f t="shared" si="2688"/>
        <v>0</v>
      </c>
      <c r="AQ739" s="60">
        <f t="shared" si="2688"/>
        <v>0</v>
      </c>
      <c r="AR739" s="60">
        <f t="shared" si="2610"/>
        <v>57340006</v>
      </c>
      <c r="AS739" s="60">
        <f t="shared" si="2611"/>
        <v>58224986.149999999</v>
      </c>
      <c r="AT739" s="60">
        <f t="shared" si="2612"/>
        <v>58751716.009999998</v>
      </c>
      <c r="AU739" s="60">
        <f t="shared" ref="AU739:AW739" si="2689">AU740</f>
        <v>0</v>
      </c>
      <c r="AV739" s="60">
        <f t="shared" si="2689"/>
        <v>0</v>
      </c>
      <c r="AW739" s="60">
        <f t="shared" si="2689"/>
        <v>0</v>
      </c>
      <c r="AX739" s="60">
        <f t="shared" si="2614"/>
        <v>57340006</v>
      </c>
      <c r="AY739" s="60">
        <f t="shared" si="2615"/>
        <v>58224986.149999999</v>
      </c>
      <c r="AZ739" s="60">
        <f t="shared" si="2616"/>
        <v>58751716.009999998</v>
      </c>
    </row>
    <row r="740" spans="1:52" customFormat="1">
      <c r="A740" s="301"/>
      <c r="B740" s="86" t="s">
        <v>64</v>
      </c>
      <c r="C740" s="35" t="s">
        <v>53</v>
      </c>
      <c r="D740" s="35" t="s">
        <v>21</v>
      </c>
      <c r="E740" s="35" t="s">
        <v>100</v>
      </c>
      <c r="F740" s="40" t="s">
        <v>124</v>
      </c>
      <c r="G740" s="41" t="s">
        <v>65</v>
      </c>
      <c r="H740" s="60">
        <v>57790006</v>
      </c>
      <c r="I740" s="60">
        <v>58224986.149999999</v>
      </c>
      <c r="J740" s="60">
        <v>58751716.009999998</v>
      </c>
      <c r="K740" s="60"/>
      <c r="L740" s="60"/>
      <c r="M740" s="60"/>
      <c r="N740" s="60">
        <f t="shared" si="2590"/>
        <v>57790006</v>
      </c>
      <c r="O740" s="60">
        <f t="shared" si="2591"/>
        <v>58224986.149999999</v>
      </c>
      <c r="P740" s="60">
        <f t="shared" si="2592"/>
        <v>58751716.009999998</v>
      </c>
      <c r="Q740" s="60"/>
      <c r="R740" s="60"/>
      <c r="S740" s="60"/>
      <c r="T740" s="60">
        <f t="shared" si="2550"/>
        <v>57790006</v>
      </c>
      <c r="U740" s="60">
        <f t="shared" si="2551"/>
        <v>58224986.149999999</v>
      </c>
      <c r="V740" s="60">
        <f t="shared" si="2552"/>
        <v>58751716.009999998</v>
      </c>
      <c r="W740" s="60">
        <v>-450000</v>
      </c>
      <c r="X740" s="60"/>
      <c r="Y740" s="60"/>
      <c r="Z740" s="60">
        <f t="shared" si="2598"/>
        <v>57340006</v>
      </c>
      <c r="AA740" s="60">
        <f t="shared" si="2599"/>
        <v>58224986.149999999</v>
      </c>
      <c r="AB740" s="60">
        <f t="shared" si="2600"/>
        <v>58751716.009999998</v>
      </c>
      <c r="AC740" s="60"/>
      <c r="AD740" s="60"/>
      <c r="AE740" s="60"/>
      <c r="AF740" s="60">
        <f t="shared" si="2602"/>
        <v>57340006</v>
      </c>
      <c r="AG740" s="60">
        <f t="shared" si="2603"/>
        <v>58224986.149999999</v>
      </c>
      <c r="AH740" s="60">
        <f t="shared" si="2604"/>
        <v>58751716.009999998</v>
      </c>
      <c r="AI740" s="60"/>
      <c r="AJ740" s="60"/>
      <c r="AK740" s="60"/>
      <c r="AL740" s="60">
        <f t="shared" si="2606"/>
        <v>57340006</v>
      </c>
      <c r="AM740" s="60">
        <f t="shared" si="2607"/>
        <v>58224986.149999999</v>
      </c>
      <c r="AN740" s="60">
        <f t="shared" si="2608"/>
        <v>58751716.009999998</v>
      </c>
      <c r="AO740" s="60"/>
      <c r="AP740" s="60"/>
      <c r="AQ740" s="60"/>
      <c r="AR740" s="60">
        <f t="shared" si="2610"/>
        <v>57340006</v>
      </c>
      <c r="AS740" s="60">
        <f t="shared" si="2611"/>
        <v>58224986.149999999</v>
      </c>
      <c r="AT740" s="60">
        <f t="shared" si="2612"/>
        <v>58751716.009999998</v>
      </c>
      <c r="AU740" s="60"/>
      <c r="AV740" s="60"/>
      <c r="AW740" s="60"/>
      <c r="AX740" s="60">
        <f t="shared" si="2614"/>
        <v>57340006</v>
      </c>
      <c r="AY740" s="60">
        <f t="shared" si="2615"/>
        <v>58224986.149999999</v>
      </c>
      <c r="AZ740" s="60">
        <f t="shared" si="2616"/>
        <v>58751716.009999998</v>
      </c>
    </row>
    <row r="741" spans="1:52" customFormat="1" ht="26.4">
      <c r="A741" s="301"/>
      <c r="B741" s="82" t="s">
        <v>186</v>
      </c>
      <c r="C741" s="35" t="s">
        <v>53</v>
      </c>
      <c r="D741" s="35" t="s">
        <v>21</v>
      </c>
      <c r="E741" s="35" t="s">
        <v>100</v>
      </c>
      <c r="F741" s="40" t="s">
        <v>124</v>
      </c>
      <c r="G741" s="41" t="s">
        <v>32</v>
      </c>
      <c r="H741" s="60">
        <f>H742</f>
        <v>14372530</v>
      </c>
      <c r="I741" s="60">
        <f t="shared" ref="I741:M741" si="2690">I742</f>
        <v>14832652.800000001</v>
      </c>
      <c r="J741" s="60">
        <f t="shared" si="2690"/>
        <v>14786652.800000001</v>
      </c>
      <c r="K741" s="60">
        <f t="shared" si="2690"/>
        <v>0</v>
      </c>
      <c r="L741" s="60">
        <f t="shared" si="2690"/>
        <v>0</v>
      </c>
      <c r="M741" s="60">
        <f t="shared" si="2690"/>
        <v>0</v>
      </c>
      <c r="N741" s="60">
        <f t="shared" si="2590"/>
        <v>14372530</v>
      </c>
      <c r="O741" s="60">
        <f t="shared" si="2591"/>
        <v>14832652.800000001</v>
      </c>
      <c r="P741" s="60">
        <f t="shared" si="2592"/>
        <v>14786652.800000001</v>
      </c>
      <c r="Q741" s="60">
        <f t="shared" ref="Q741:S741" si="2691">Q742</f>
        <v>0</v>
      </c>
      <c r="R741" s="60">
        <f t="shared" si="2691"/>
        <v>0</v>
      </c>
      <c r="S741" s="60">
        <f t="shared" si="2691"/>
        <v>0</v>
      </c>
      <c r="T741" s="60">
        <f t="shared" si="2550"/>
        <v>14372530</v>
      </c>
      <c r="U741" s="60">
        <f t="shared" si="2551"/>
        <v>14832652.800000001</v>
      </c>
      <c r="V741" s="60">
        <f t="shared" si="2552"/>
        <v>14786652.800000001</v>
      </c>
      <c r="W741" s="60">
        <f t="shared" ref="W741:Y741" si="2692">W742</f>
        <v>-14000</v>
      </c>
      <c r="X741" s="60">
        <f t="shared" si="2692"/>
        <v>0</v>
      </c>
      <c r="Y741" s="60">
        <f t="shared" si="2692"/>
        <v>0</v>
      </c>
      <c r="Z741" s="60">
        <f t="shared" si="2598"/>
        <v>14358530</v>
      </c>
      <c r="AA741" s="60">
        <f t="shared" si="2599"/>
        <v>14832652.800000001</v>
      </c>
      <c r="AB741" s="60">
        <f t="shared" si="2600"/>
        <v>14786652.800000001</v>
      </c>
      <c r="AC741" s="60">
        <f t="shared" ref="AC741:AE741" si="2693">AC742</f>
        <v>415000</v>
      </c>
      <c r="AD741" s="60">
        <f t="shared" si="2693"/>
        <v>0</v>
      </c>
      <c r="AE741" s="60">
        <f t="shared" si="2693"/>
        <v>0</v>
      </c>
      <c r="AF741" s="60">
        <f t="shared" si="2602"/>
        <v>14773530</v>
      </c>
      <c r="AG741" s="60">
        <f t="shared" si="2603"/>
        <v>14832652.800000001</v>
      </c>
      <c r="AH741" s="60">
        <f t="shared" si="2604"/>
        <v>14786652.800000001</v>
      </c>
      <c r="AI741" s="60">
        <f t="shared" ref="AI741:AK741" si="2694">AI742</f>
        <v>0</v>
      </c>
      <c r="AJ741" s="60">
        <f t="shared" si="2694"/>
        <v>0</v>
      </c>
      <c r="AK741" s="60">
        <f t="shared" si="2694"/>
        <v>0</v>
      </c>
      <c r="AL741" s="60">
        <f t="shared" si="2606"/>
        <v>14773530</v>
      </c>
      <c r="AM741" s="60">
        <f t="shared" si="2607"/>
        <v>14832652.800000001</v>
      </c>
      <c r="AN741" s="60">
        <f t="shared" si="2608"/>
        <v>14786652.800000001</v>
      </c>
      <c r="AO741" s="60">
        <f t="shared" ref="AO741:AQ741" si="2695">AO742</f>
        <v>18000</v>
      </c>
      <c r="AP741" s="60">
        <f t="shared" si="2695"/>
        <v>0</v>
      </c>
      <c r="AQ741" s="60">
        <f t="shared" si="2695"/>
        <v>0</v>
      </c>
      <c r="AR741" s="60">
        <f t="shared" si="2610"/>
        <v>14791530</v>
      </c>
      <c r="AS741" s="60">
        <f t="shared" si="2611"/>
        <v>14832652.800000001</v>
      </c>
      <c r="AT741" s="60">
        <f t="shared" si="2612"/>
        <v>14786652.800000001</v>
      </c>
      <c r="AU741" s="60">
        <f t="shared" ref="AU741:AW741" si="2696">AU742</f>
        <v>-143252.81</v>
      </c>
      <c r="AV741" s="60">
        <f t="shared" si="2696"/>
        <v>0</v>
      </c>
      <c r="AW741" s="60">
        <f t="shared" si="2696"/>
        <v>0</v>
      </c>
      <c r="AX741" s="60">
        <f t="shared" si="2614"/>
        <v>14648277.189999999</v>
      </c>
      <c r="AY741" s="60">
        <f t="shared" si="2615"/>
        <v>14832652.800000001</v>
      </c>
      <c r="AZ741" s="60">
        <f t="shared" si="2616"/>
        <v>14786652.800000001</v>
      </c>
    </row>
    <row r="742" spans="1:52" customFormat="1" ht="26.4">
      <c r="A742" s="301"/>
      <c r="B742" s="86" t="s">
        <v>34</v>
      </c>
      <c r="C742" s="35" t="s">
        <v>53</v>
      </c>
      <c r="D742" s="35" t="s">
        <v>21</v>
      </c>
      <c r="E742" s="35" t="s">
        <v>100</v>
      </c>
      <c r="F742" s="40" t="s">
        <v>124</v>
      </c>
      <c r="G742" s="41" t="s">
        <v>33</v>
      </c>
      <c r="H742" s="60">
        <v>14372530</v>
      </c>
      <c r="I742" s="60">
        <v>14832652.800000001</v>
      </c>
      <c r="J742" s="60">
        <v>14786652.800000001</v>
      </c>
      <c r="K742" s="60"/>
      <c r="L742" s="60"/>
      <c r="M742" s="60"/>
      <c r="N742" s="60">
        <f t="shared" si="2590"/>
        <v>14372530</v>
      </c>
      <c r="O742" s="60">
        <f t="shared" si="2591"/>
        <v>14832652.800000001</v>
      </c>
      <c r="P742" s="60">
        <f t="shared" si="2592"/>
        <v>14786652.800000001</v>
      </c>
      <c r="Q742" s="60"/>
      <c r="R742" s="60"/>
      <c r="S742" s="60"/>
      <c r="T742" s="60">
        <f t="shared" si="2550"/>
        <v>14372530</v>
      </c>
      <c r="U742" s="60">
        <f t="shared" si="2551"/>
        <v>14832652.800000001</v>
      </c>
      <c r="V742" s="60">
        <f t="shared" si="2552"/>
        <v>14786652.800000001</v>
      </c>
      <c r="W742" s="60">
        <v>-14000</v>
      </c>
      <c r="X742" s="60"/>
      <c r="Y742" s="60"/>
      <c r="Z742" s="60">
        <f t="shared" si="2598"/>
        <v>14358530</v>
      </c>
      <c r="AA742" s="60">
        <f t="shared" si="2599"/>
        <v>14832652.800000001</v>
      </c>
      <c r="AB742" s="60">
        <f t="shared" si="2600"/>
        <v>14786652.800000001</v>
      </c>
      <c r="AC742" s="60">
        <v>415000</v>
      </c>
      <c r="AD742" s="60"/>
      <c r="AE742" s="60"/>
      <c r="AF742" s="60">
        <f t="shared" si="2602"/>
        <v>14773530</v>
      </c>
      <c r="AG742" s="60">
        <f t="shared" si="2603"/>
        <v>14832652.800000001</v>
      </c>
      <c r="AH742" s="60">
        <f t="shared" si="2604"/>
        <v>14786652.800000001</v>
      </c>
      <c r="AI742" s="60"/>
      <c r="AJ742" s="60"/>
      <c r="AK742" s="60"/>
      <c r="AL742" s="60">
        <f t="shared" si="2606"/>
        <v>14773530</v>
      </c>
      <c r="AM742" s="60">
        <f t="shared" si="2607"/>
        <v>14832652.800000001</v>
      </c>
      <c r="AN742" s="60">
        <f t="shared" si="2608"/>
        <v>14786652.800000001</v>
      </c>
      <c r="AO742" s="60">
        <v>18000</v>
      </c>
      <c r="AP742" s="60"/>
      <c r="AQ742" s="60"/>
      <c r="AR742" s="60">
        <f t="shared" si="2610"/>
        <v>14791530</v>
      </c>
      <c r="AS742" s="60">
        <f t="shared" si="2611"/>
        <v>14832652.800000001</v>
      </c>
      <c r="AT742" s="60">
        <f t="shared" si="2612"/>
        <v>14786652.800000001</v>
      </c>
      <c r="AU742" s="60">
        <v>-143252.81</v>
      </c>
      <c r="AV742" s="60"/>
      <c r="AW742" s="60"/>
      <c r="AX742" s="60">
        <f t="shared" si="2614"/>
        <v>14648277.189999999</v>
      </c>
      <c r="AY742" s="60">
        <f t="shared" si="2615"/>
        <v>14832652.800000001</v>
      </c>
      <c r="AZ742" s="60">
        <f t="shared" si="2616"/>
        <v>14786652.800000001</v>
      </c>
    </row>
    <row r="743" spans="1:52" customFormat="1">
      <c r="A743" s="301"/>
      <c r="B743" s="71" t="s">
        <v>47</v>
      </c>
      <c r="C743" s="35" t="s">
        <v>53</v>
      </c>
      <c r="D743" s="35" t="s">
        <v>21</v>
      </c>
      <c r="E743" s="35" t="s">
        <v>100</v>
      </c>
      <c r="F743" s="40" t="s">
        <v>124</v>
      </c>
      <c r="G743" s="70" t="s">
        <v>45</v>
      </c>
      <c r="H743" s="60">
        <f>H744</f>
        <v>33608</v>
      </c>
      <c r="I743" s="60">
        <f t="shared" ref="I743:M743" si="2697">I744</f>
        <v>33608</v>
      </c>
      <c r="J743" s="60">
        <f t="shared" si="2697"/>
        <v>33608</v>
      </c>
      <c r="K743" s="60">
        <f t="shared" si="2697"/>
        <v>0</v>
      </c>
      <c r="L743" s="60">
        <f t="shared" si="2697"/>
        <v>0</v>
      </c>
      <c r="M743" s="60">
        <f t="shared" si="2697"/>
        <v>0</v>
      </c>
      <c r="N743" s="60">
        <f t="shared" si="2590"/>
        <v>33608</v>
      </c>
      <c r="O743" s="60">
        <f t="shared" si="2591"/>
        <v>33608</v>
      </c>
      <c r="P743" s="60">
        <f t="shared" si="2592"/>
        <v>33608</v>
      </c>
      <c r="Q743" s="60">
        <f t="shared" ref="Q743:S743" si="2698">Q744</f>
        <v>0</v>
      </c>
      <c r="R743" s="60">
        <f t="shared" si="2698"/>
        <v>0</v>
      </c>
      <c r="S743" s="60">
        <f t="shared" si="2698"/>
        <v>0</v>
      </c>
      <c r="T743" s="60">
        <f t="shared" si="2550"/>
        <v>33608</v>
      </c>
      <c r="U743" s="60">
        <f t="shared" si="2551"/>
        <v>33608</v>
      </c>
      <c r="V743" s="60">
        <f t="shared" si="2552"/>
        <v>33608</v>
      </c>
      <c r="W743" s="60">
        <f t="shared" ref="W743:Y743" si="2699">W744</f>
        <v>14000</v>
      </c>
      <c r="X743" s="60">
        <f t="shared" si="2699"/>
        <v>0</v>
      </c>
      <c r="Y743" s="60">
        <f t="shared" si="2699"/>
        <v>0</v>
      </c>
      <c r="Z743" s="60">
        <f t="shared" si="2598"/>
        <v>47608</v>
      </c>
      <c r="AA743" s="60">
        <f t="shared" si="2599"/>
        <v>33608</v>
      </c>
      <c r="AB743" s="60">
        <f t="shared" si="2600"/>
        <v>33608</v>
      </c>
      <c r="AC743" s="60">
        <f t="shared" ref="AC743:AE743" si="2700">AC744</f>
        <v>0</v>
      </c>
      <c r="AD743" s="60">
        <f t="shared" si="2700"/>
        <v>0</v>
      </c>
      <c r="AE743" s="60">
        <f t="shared" si="2700"/>
        <v>0</v>
      </c>
      <c r="AF743" s="60">
        <f t="shared" si="2602"/>
        <v>47608</v>
      </c>
      <c r="AG743" s="60">
        <f t="shared" si="2603"/>
        <v>33608</v>
      </c>
      <c r="AH743" s="60">
        <f t="shared" si="2604"/>
        <v>33608</v>
      </c>
      <c r="AI743" s="60">
        <f t="shared" ref="AI743:AK743" si="2701">AI744</f>
        <v>0</v>
      </c>
      <c r="AJ743" s="60">
        <f t="shared" si="2701"/>
        <v>0</v>
      </c>
      <c r="AK743" s="60">
        <f t="shared" si="2701"/>
        <v>0</v>
      </c>
      <c r="AL743" s="60">
        <f t="shared" si="2606"/>
        <v>47608</v>
      </c>
      <c r="AM743" s="60">
        <f t="shared" si="2607"/>
        <v>33608</v>
      </c>
      <c r="AN743" s="60">
        <f t="shared" si="2608"/>
        <v>33608</v>
      </c>
      <c r="AO743" s="60">
        <f t="shared" ref="AO743:AQ743" si="2702">AO744</f>
        <v>0</v>
      </c>
      <c r="AP743" s="60">
        <f t="shared" si="2702"/>
        <v>0</v>
      </c>
      <c r="AQ743" s="60">
        <f t="shared" si="2702"/>
        <v>0</v>
      </c>
      <c r="AR743" s="60">
        <f t="shared" si="2610"/>
        <v>47608</v>
      </c>
      <c r="AS743" s="60">
        <f t="shared" si="2611"/>
        <v>33608</v>
      </c>
      <c r="AT743" s="60">
        <f t="shared" si="2612"/>
        <v>33608</v>
      </c>
      <c r="AU743" s="60">
        <f t="shared" ref="AU743:AW743" si="2703">AU744</f>
        <v>0</v>
      </c>
      <c r="AV743" s="60">
        <f t="shared" si="2703"/>
        <v>0</v>
      </c>
      <c r="AW743" s="60">
        <f t="shared" si="2703"/>
        <v>0</v>
      </c>
      <c r="AX743" s="60">
        <f t="shared" si="2614"/>
        <v>47608</v>
      </c>
      <c r="AY743" s="60">
        <f t="shared" si="2615"/>
        <v>33608</v>
      </c>
      <c r="AZ743" s="60">
        <f t="shared" si="2616"/>
        <v>33608</v>
      </c>
    </row>
    <row r="744" spans="1:52" customFormat="1">
      <c r="A744" s="301"/>
      <c r="B744" s="71" t="s">
        <v>56</v>
      </c>
      <c r="C744" s="35" t="s">
        <v>53</v>
      </c>
      <c r="D744" s="35" t="s">
        <v>21</v>
      </c>
      <c r="E744" s="35" t="s">
        <v>100</v>
      </c>
      <c r="F744" s="40" t="s">
        <v>124</v>
      </c>
      <c r="G744" s="70" t="s">
        <v>57</v>
      </c>
      <c r="H744" s="60">
        <v>33608</v>
      </c>
      <c r="I744" s="60">
        <v>33608</v>
      </c>
      <c r="J744" s="60">
        <v>33608</v>
      </c>
      <c r="K744" s="60"/>
      <c r="L744" s="60"/>
      <c r="M744" s="60"/>
      <c r="N744" s="60">
        <f t="shared" si="2590"/>
        <v>33608</v>
      </c>
      <c r="O744" s="60">
        <f t="shared" si="2591"/>
        <v>33608</v>
      </c>
      <c r="P744" s="60">
        <f t="shared" si="2592"/>
        <v>33608</v>
      </c>
      <c r="Q744" s="60"/>
      <c r="R744" s="60"/>
      <c r="S744" s="60"/>
      <c r="T744" s="60">
        <f t="shared" si="2550"/>
        <v>33608</v>
      </c>
      <c r="U744" s="60">
        <f t="shared" si="2551"/>
        <v>33608</v>
      </c>
      <c r="V744" s="60">
        <f t="shared" si="2552"/>
        <v>33608</v>
      </c>
      <c r="W744" s="60">
        <v>14000</v>
      </c>
      <c r="X744" s="60"/>
      <c r="Y744" s="60"/>
      <c r="Z744" s="60">
        <f t="shared" si="2598"/>
        <v>47608</v>
      </c>
      <c r="AA744" s="60">
        <f t="shared" si="2599"/>
        <v>33608</v>
      </c>
      <c r="AB744" s="60">
        <f t="shared" si="2600"/>
        <v>33608</v>
      </c>
      <c r="AC744" s="60"/>
      <c r="AD744" s="60"/>
      <c r="AE744" s="60"/>
      <c r="AF744" s="60">
        <f t="shared" si="2602"/>
        <v>47608</v>
      </c>
      <c r="AG744" s="60">
        <f t="shared" si="2603"/>
        <v>33608</v>
      </c>
      <c r="AH744" s="60">
        <f t="shared" si="2604"/>
        <v>33608</v>
      </c>
      <c r="AI744" s="60"/>
      <c r="AJ744" s="60"/>
      <c r="AK744" s="60"/>
      <c r="AL744" s="60">
        <f t="shared" si="2606"/>
        <v>47608</v>
      </c>
      <c r="AM744" s="60">
        <f t="shared" si="2607"/>
        <v>33608</v>
      </c>
      <c r="AN744" s="60">
        <f t="shared" si="2608"/>
        <v>33608</v>
      </c>
      <c r="AO744" s="60"/>
      <c r="AP744" s="60"/>
      <c r="AQ744" s="60"/>
      <c r="AR744" s="60">
        <f t="shared" si="2610"/>
        <v>47608</v>
      </c>
      <c r="AS744" s="60">
        <f t="shared" si="2611"/>
        <v>33608</v>
      </c>
      <c r="AT744" s="60">
        <f t="shared" si="2612"/>
        <v>33608</v>
      </c>
      <c r="AU744" s="60"/>
      <c r="AV744" s="60"/>
      <c r="AW744" s="60"/>
      <c r="AX744" s="60">
        <f t="shared" si="2614"/>
        <v>47608</v>
      </c>
      <c r="AY744" s="60">
        <f t="shared" si="2615"/>
        <v>33608</v>
      </c>
      <c r="AZ744" s="60">
        <f t="shared" si="2616"/>
        <v>33608</v>
      </c>
    </row>
    <row r="745" spans="1:52" customFormat="1">
      <c r="A745" s="301"/>
      <c r="B745" s="86" t="s">
        <v>58</v>
      </c>
      <c r="C745" s="35" t="s">
        <v>53</v>
      </c>
      <c r="D745" s="35" t="s">
        <v>21</v>
      </c>
      <c r="E745" s="35" t="s">
        <v>100</v>
      </c>
      <c r="F745" s="35" t="s">
        <v>125</v>
      </c>
      <c r="G745" s="36"/>
      <c r="H745" s="60">
        <f>H746</f>
        <v>344000</v>
      </c>
      <c r="I745" s="60">
        <f t="shared" ref="I745:M746" si="2704">I746</f>
        <v>344000</v>
      </c>
      <c r="J745" s="60">
        <f t="shared" si="2704"/>
        <v>344000</v>
      </c>
      <c r="K745" s="60">
        <f t="shared" si="2704"/>
        <v>150000</v>
      </c>
      <c r="L745" s="60">
        <f t="shared" si="2704"/>
        <v>0</v>
      </c>
      <c r="M745" s="60">
        <f t="shared" si="2704"/>
        <v>0</v>
      </c>
      <c r="N745" s="60">
        <f t="shared" si="2590"/>
        <v>494000</v>
      </c>
      <c r="O745" s="60">
        <f t="shared" si="2591"/>
        <v>344000</v>
      </c>
      <c r="P745" s="60">
        <f t="shared" si="2592"/>
        <v>344000</v>
      </c>
      <c r="Q745" s="60">
        <f t="shared" ref="Q745:S746" si="2705">Q746</f>
        <v>0</v>
      </c>
      <c r="R745" s="60">
        <f t="shared" si="2705"/>
        <v>0</v>
      </c>
      <c r="S745" s="60">
        <f t="shared" si="2705"/>
        <v>0</v>
      </c>
      <c r="T745" s="60">
        <f t="shared" si="2550"/>
        <v>494000</v>
      </c>
      <c r="U745" s="60">
        <f t="shared" si="2551"/>
        <v>344000</v>
      </c>
      <c r="V745" s="60">
        <f t="shared" si="2552"/>
        <v>344000</v>
      </c>
      <c r="W745" s="60">
        <f t="shared" ref="W745:Y746" si="2706">W746</f>
        <v>250000</v>
      </c>
      <c r="X745" s="60">
        <f t="shared" si="2706"/>
        <v>0</v>
      </c>
      <c r="Y745" s="60">
        <f t="shared" si="2706"/>
        <v>0</v>
      </c>
      <c r="Z745" s="60">
        <f t="shared" si="2598"/>
        <v>744000</v>
      </c>
      <c r="AA745" s="60">
        <f t="shared" si="2599"/>
        <v>344000</v>
      </c>
      <c r="AB745" s="60">
        <f t="shared" si="2600"/>
        <v>344000</v>
      </c>
      <c r="AC745" s="60">
        <f t="shared" ref="AC745:AE746" si="2707">AC746</f>
        <v>0</v>
      </c>
      <c r="AD745" s="60">
        <f t="shared" si="2707"/>
        <v>0</v>
      </c>
      <c r="AE745" s="60">
        <f t="shared" si="2707"/>
        <v>0</v>
      </c>
      <c r="AF745" s="60">
        <f t="shared" si="2602"/>
        <v>744000</v>
      </c>
      <c r="AG745" s="60">
        <f t="shared" si="2603"/>
        <v>344000</v>
      </c>
      <c r="AH745" s="60">
        <f t="shared" si="2604"/>
        <v>344000</v>
      </c>
      <c r="AI745" s="60">
        <f t="shared" ref="AI745:AK746" si="2708">AI746</f>
        <v>0</v>
      </c>
      <c r="AJ745" s="60">
        <f t="shared" si="2708"/>
        <v>0</v>
      </c>
      <c r="AK745" s="60">
        <f t="shared" si="2708"/>
        <v>0</v>
      </c>
      <c r="AL745" s="60">
        <f t="shared" si="2606"/>
        <v>744000</v>
      </c>
      <c r="AM745" s="60">
        <f t="shared" si="2607"/>
        <v>344000</v>
      </c>
      <c r="AN745" s="60">
        <f t="shared" si="2608"/>
        <v>344000</v>
      </c>
      <c r="AO745" s="60">
        <f t="shared" ref="AO745:AQ746" si="2709">AO746</f>
        <v>0</v>
      </c>
      <c r="AP745" s="60">
        <f t="shared" si="2709"/>
        <v>0</v>
      </c>
      <c r="AQ745" s="60">
        <f t="shared" si="2709"/>
        <v>0</v>
      </c>
      <c r="AR745" s="60">
        <f t="shared" si="2610"/>
        <v>744000</v>
      </c>
      <c r="AS745" s="60">
        <f t="shared" si="2611"/>
        <v>344000</v>
      </c>
      <c r="AT745" s="60">
        <f t="shared" si="2612"/>
        <v>344000</v>
      </c>
      <c r="AU745" s="60">
        <f t="shared" ref="AU745:AW746" si="2710">AU746</f>
        <v>0</v>
      </c>
      <c r="AV745" s="60">
        <f t="shared" si="2710"/>
        <v>0</v>
      </c>
      <c r="AW745" s="60">
        <f t="shared" si="2710"/>
        <v>0</v>
      </c>
      <c r="AX745" s="60">
        <f t="shared" si="2614"/>
        <v>744000</v>
      </c>
      <c r="AY745" s="60">
        <f t="shared" si="2615"/>
        <v>344000</v>
      </c>
      <c r="AZ745" s="60">
        <f t="shared" si="2616"/>
        <v>344000</v>
      </c>
    </row>
    <row r="746" spans="1:52" customFormat="1" ht="26.4">
      <c r="A746" s="301"/>
      <c r="B746" s="82" t="s">
        <v>186</v>
      </c>
      <c r="C746" s="35" t="s">
        <v>53</v>
      </c>
      <c r="D746" s="35" t="s">
        <v>21</v>
      </c>
      <c r="E746" s="35" t="s">
        <v>100</v>
      </c>
      <c r="F746" s="35" t="s">
        <v>125</v>
      </c>
      <c r="G746" s="36" t="s">
        <v>32</v>
      </c>
      <c r="H746" s="60">
        <f>H747</f>
        <v>344000</v>
      </c>
      <c r="I746" s="60">
        <f t="shared" si="2704"/>
        <v>344000</v>
      </c>
      <c r="J746" s="60">
        <f t="shared" si="2704"/>
        <v>344000</v>
      </c>
      <c r="K746" s="60">
        <f t="shared" si="2704"/>
        <v>150000</v>
      </c>
      <c r="L746" s="60">
        <f t="shared" si="2704"/>
        <v>0</v>
      </c>
      <c r="M746" s="60">
        <f t="shared" si="2704"/>
        <v>0</v>
      </c>
      <c r="N746" s="60">
        <f t="shared" si="2590"/>
        <v>494000</v>
      </c>
      <c r="O746" s="60">
        <f t="shared" si="2591"/>
        <v>344000</v>
      </c>
      <c r="P746" s="60">
        <f t="shared" si="2592"/>
        <v>344000</v>
      </c>
      <c r="Q746" s="60">
        <f t="shared" si="2705"/>
        <v>0</v>
      </c>
      <c r="R746" s="60">
        <f t="shared" si="2705"/>
        <v>0</v>
      </c>
      <c r="S746" s="60">
        <f t="shared" si="2705"/>
        <v>0</v>
      </c>
      <c r="T746" s="60">
        <f t="shared" si="2550"/>
        <v>494000</v>
      </c>
      <c r="U746" s="60">
        <f t="shared" si="2551"/>
        <v>344000</v>
      </c>
      <c r="V746" s="60">
        <f t="shared" si="2552"/>
        <v>344000</v>
      </c>
      <c r="W746" s="60">
        <f t="shared" si="2706"/>
        <v>250000</v>
      </c>
      <c r="X746" s="60">
        <f t="shared" si="2706"/>
        <v>0</v>
      </c>
      <c r="Y746" s="60">
        <f t="shared" si="2706"/>
        <v>0</v>
      </c>
      <c r="Z746" s="60">
        <f t="shared" si="2598"/>
        <v>744000</v>
      </c>
      <c r="AA746" s="60">
        <f t="shared" si="2599"/>
        <v>344000</v>
      </c>
      <c r="AB746" s="60">
        <f t="shared" si="2600"/>
        <v>344000</v>
      </c>
      <c r="AC746" s="60">
        <f t="shared" si="2707"/>
        <v>0</v>
      </c>
      <c r="AD746" s="60">
        <f t="shared" si="2707"/>
        <v>0</v>
      </c>
      <c r="AE746" s="60">
        <f t="shared" si="2707"/>
        <v>0</v>
      </c>
      <c r="AF746" s="60">
        <f t="shared" si="2602"/>
        <v>744000</v>
      </c>
      <c r="AG746" s="60">
        <f t="shared" si="2603"/>
        <v>344000</v>
      </c>
      <c r="AH746" s="60">
        <f t="shared" si="2604"/>
        <v>344000</v>
      </c>
      <c r="AI746" s="60">
        <f t="shared" si="2708"/>
        <v>0</v>
      </c>
      <c r="AJ746" s="60">
        <f t="shared" si="2708"/>
        <v>0</v>
      </c>
      <c r="AK746" s="60">
        <f t="shared" si="2708"/>
        <v>0</v>
      </c>
      <c r="AL746" s="60">
        <f t="shared" si="2606"/>
        <v>744000</v>
      </c>
      <c r="AM746" s="60">
        <f t="shared" si="2607"/>
        <v>344000</v>
      </c>
      <c r="AN746" s="60">
        <f t="shared" si="2608"/>
        <v>344000</v>
      </c>
      <c r="AO746" s="60">
        <f t="shared" si="2709"/>
        <v>0</v>
      </c>
      <c r="AP746" s="60">
        <f t="shared" si="2709"/>
        <v>0</v>
      </c>
      <c r="AQ746" s="60">
        <f t="shared" si="2709"/>
        <v>0</v>
      </c>
      <c r="AR746" s="60">
        <f t="shared" si="2610"/>
        <v>744000</v>
      </c>
      <c r="AS746" s="60">
        <f t="shared" si="2611"/>
        <v>344000</v>
      </c>
      <c r="AT746" s="60">
        <f t="shared" si="2612"/>
        <v>344000</v>
      </c>
      <c r="AU746" s="60">
        <f t="shared" si="2710"/>
        <v>0</v>
      </c>
      <c r="AV746" s="60">
        <f t="shared" si="2710"/>
        <v>0</v>
      </c>
      <c r="AW746" s="60">
        <f t="shared" si="2710"/>
        <v>0</v>
      </c>
      <c r="AX746" s="60">
        <f t="shared" si="2614"/>
        <v>744000</v>
      </c>
      <c r="AY746" s="60">
        <f t="shared" si="2615"/>
        <v>344000</v>
      </c>
      <c r="AZ746" s="60">
        <f t="shared" si="2616"/>
        <v>344000</v>
      </c>
    </row>
    <row r="747" spans="1:52" customFormat="1" ht="26.4">
      <c r="A747" s="301"/>
      <c r="B747" s="86" t="s">
        <v>34</v>
      </c>
      <c r="C747" s="35" t="s">
        <v>53</v>
      </c>
      <c r="D747" s="35" t="s">
        <v>21</v>
      </c>
      <c r="E747" s="35" t="s">
        <v>100</v>
      </c>
      <c r="F747" s="35" t="s">
        <v>125</v>
      </c>
      <c r="G747" s="36" t="s">
        <v>33</v>
      </c>
      <c r="H747" s="60">
        <v>344000</v>
      </c>
      <c r="I747" s="60">
        <v>344000</v>
      </c>
      <c r="J747" s="60">
        <v>344000</v>
      </c>
      <c r="K747" s="60">
        <v>150000</v>
      </c>
      <c r="L747" s="60"/>
      <c r="M747" s="60"/>
      <c r="N747" s="60">
        <f t="shared" si="2590"/>
        <v>494000</v>
      </c>
      <c r="O747" s="60">
        <f t="shared" si="2591"/>
        <v>344000</v>
      </c>
      <c r="P747" s="60">
        <f t="shared" si="2592"/>
        <v>344000</v>
      </c>
      <c r="Q747" s="60"/>
      <c r="R747" s="60"/>
      <c r="S747" s="60"/>
      <c r="T747" s="60">
        <f t="shared" si="2550"/>
        <v>494000</v>
      </c>
      <c r="U747" s="60">
        <f t="shared" si="2551"/>
        <v>344000</v>
      </c>
      <c r="V747" s="60">
        <f t="shared" si="2552"/>
        <v>344000</v>
      </c>
      <c r="W747" s="60">
        <v>250000</v>
      </c>
      <c r="X747" s="60"/>
      <c r="Y747" s="60"/>
      <c r="Z747" s="60">
        <f t="shared" si="2598"/>
        <v>744000</v>
      </c>
      <c r="AA747" s="60">
        <f t="shared" si="2599"/>
        <v>344000</v>
      </c>
      <c r="AB747" s="60">
        <f t="shared" si="2600"/>
        <v>344000</v>
      </c>
      <c r="AC747" s="60"/>
      <c r="AD747" s="60"/>
      <c r="AE747" s="60"/>
      <c r="AF747" s="60">
        <f t="shared" si="2602"/>
        <v>744000</v>
      </c>
      <c r="AG747" s="60">
        <f t="shared" si="2603"/>
        <v>344000</v>
      </c>
      <c r="AH747" s="60">
        <f t="shared" si="2604"/>
        <v>344000</v>
      </c>
      <c r="AI747" s="60"/>
      <c r="AJ747" s="60"/>
      <c r="AK747" s="60"/>
      <c r="AL747" s="60">
        <f t="shared" si="2606"/>
        <v>744000</v>
      </c>
      <c r="AM747" s="60">
        <f t="shared" si="2607"/>
        <v>344000</v>
      </c>
      <c r="AN747" s="60">
        <f t="shared" si="2608"/>
        <v>344000</v>
      </c>
      <c r="AO747" s="60"/>
      <c r="AP747" s="60"/>
      <c r="AQ747" s="60"/>
      <c r="AR747" s="60">
        <f t="shared" si="2610"/>
        <v>744000</v>
      </c>
      <c r="AS747" s="60">
        <f t="shared" si="2611"/>
        <v>344000</v>
      </c>
      <c r="AT747" s="60">
        <f t="shared" si="2612"/>
        <v>344000</v>
      </c>
      <c r="AU747" s="60"/>
      <c r="AV747" s="60"/>
      <c r="AW747" s="60"/>
      <c r="AX747" s="60">
        <f t="shared" si="2614"/>
        <v>744000</v>
      </c>
      <c r="AY747" s="60">
        <f t="shared" si="2615"/>
        <v>344000</v>
      </c>
      <c r="AZ747" s="60">
        <f t="shared" si="2616"/>
        <v>344000</v>
      </c>
    </row>
    <row r="748" spans="1:52" customFormat="1">
      <c r="A748" s="301"/>
      <c r="B748" s="116" t="s">
        <v>339</v>
      </c>
      <c r="C748" s="35" t="s">
        <v>53</v>
      </c>
      <c r="D748" s="35" t="s">
        <v>21</v>
      </c>
      <c r="E748" s="35" t="s">
        <v>100</v>
      </c>
      <c r="F748" s="37" t="s">
        <v>340</v>
      </c>
      <c r="G748" s="112"/>
      <c r="H748" s="60">
        <f>H749</f>
        <v>24893143.620000001</v>
      </c>
      <c r="I748" s="60">
        <f t="shared" ref="I748:M749" si="2711">I749</f>
        <v>25268879.060000002</v>
      </c>
      <c r="J748" s="60">
        <f t="shared" si="2711"/>
        <v>17473062.860000003</v>
      </c>
      <c r="K748" s="60">
        <f t="shared" si="2711"/>
        <v>0</v>
      </c>
      <c r="L748" s="60">
        <f t="shared" si="2711"/>
        <v>0</v>
      </c>
      <c r="M748" s="60">
        <f t="shared" si="2711"/>
        <v>0</v>
      </c>
      <c r="N748" s="60">
        <f t="shared" si="2590"/>
        <v>24893143.620000001</v>
      </c>
      <c r="O748" s="60">
        <f t="shared" si="2591"/>
        <v>25268879.060000002</v>
      </c>
      <c r="P748" s="60">
        <f t="shared" si="2592"/>
        <v>17473062.860000003</v>
      </c>
      <c r="Q748" s="60">
        <f t="shared" ref="Q748:S749" si="2712">Q749</f>
        <v>-4718718</v>
      </c>
      <c r="R748" s="60">
        <f t="shared" si="2712"/>
        <v>0</v>
      </c>
      <c r="S748" s="60">
        <f t="shared" si="2712"/>
        <v>0</v>
      </c>
      <c r="T748" s="60">
        <f t="shared" si="2550"/>
        <v>20174425.620000001</v>
      </c>
      <c r="U748" s="60">
        <f t="shared" si="2551"/>
        <v>25268879.060000002</v>
      </c>
      <c r="V748" s="60">
        <f t="shared" si="2552"/>
        <v>17473062.860000003</v>
      </c>
      <c r="W748" s="60">
        <f t="shared" ref="W748:Y749" si="2713">W749</f>
        <v>-542000</v>
      </c>
      <c r="X748" s="60">
        <f t="shared" si="2713"/>
        <v>0</v>
      </c>
      <c r="Y748" s="60">
        <f t="shared" si="2713"/>
        <v>0</v>
      </c>
      <c r="Z748" s="60">
        <f t="shared" si="2598"/>
        <v>19632425.620000001</v>
      </c>
      <c r="AA748" s="60">
        <f t="shared" si="2599"/>
        <v>25268879.060000002</v>
      </c>
      <c r="AB748" s="60">
        <f t="shared" si="2600"/>
        <v>17473062.860000003</v>
      </c>
      <c r="AC748" s="60">
        <f t="shared" ref="AC748:AE749" si="2714">AC749</f>
        <v>-2354000</v>
      </c>
      <c r="AD748" s="60">
        <f t="shared" si="2714"/>
        <v>-3600000</v>
      </c>
      <c r="AE748" s="60">
        <f t="shared" si="2714"/>
        <v>0</v>
      </c>
      <c r="AF748" s="60">
        <f t="shared" si="2602"/>
        <v>17278425.620000001</v>
      </c>
      <c r="AG748" s="60">
        <f t="shared" si="2603"/>
        <v>21668879.060000002</v>
      </c>
      <c r="AH748" s="60">
        <f t="shared" si="2604"/>
        <v>17473062.860000003</v>
      </c>
      <c r="AI748" s="60">
        <f t="shared" ref="AI748:AK749" si="2715">AI749</f>
        <v>-2961160</v>
      </c>
      <c r="AJ748" s="60">
        <f t="shared" si="2715"/>
        <v>0</v>
      </c>
      <c r="AK748" s="60">
        <f t="shared" si="2715"/>
        <v>0</v>
      </c>
      <c r="AL748" s="60">
        <f t="shared" si="2606"/>
        <v>14317265.620000001</v>
      </c>
      <c r="AM748" s="60">
        <f t="shared" si="2607"/>
        <v>21668879.060000002</v>
      </c>
      <c r="AN748" s="60">
        <f t="shared" si="2608"/>
        <v>17473062.860000003</v>
      </c>
      <c r="AO748" s="60">
        <f t="shared" ref="AO748:AQ749" si="2716">AO749</f>
        <v>-14317265.619999999</v>
      </c>
      <c r="AP748" s="60">
        <f t="shared" si="2716"/>
        <v>0</v>
      </c>
      <c r="AQ748" s="60">
        <f t="shared" si="2716"/>
        <v>0</v>
      </c>
      <c r="AR748" s="60">
        <f t="shared" si="2610"/>
        <v>0</v>
      </c>
      <c r="AS748" s="60">
        <f t="shared" si="2611"/>
        <v>21668879.060000002</v>
      </c>
      <c r="AT748" s="60">
        <f t="shared" si="2612"/>
        <v>17473062.860000003</v>
      </c>
      <c r="AU748" s="60">
        <f t="shared" ref="AU748:AW749" si="2717">AU749</f>
        <v>0</v>
      </c>
      <c r="AV748" s="60">
        <f t="shared" si="2717"/>
        <v>0</v>
      </c>
      <c r="AW748" s="60">
        <f t="shared" si="2717"/>
        <v>0</v>
      </c>
      <c r="AX748" s="60">
        <f t="shared" si="2614"/>
        <v>0</v>
      </c>
      <c r="AY748" s="60">
        <f t="shared" si="2615"/>
        <v>21668879.060000002</v>
      </c>
      <c r="AZ748" s="60">
        <f t="shared" si="2616"/>
        <v>17473062.860000003</v>
      </c>
    </row>
    <row r="749" spans="1:52" customFormat="1">
      <c r="A749" s="301"/>
      <c r="B749" s="82" t="s">
        <v>47</v>
      </c>
      <c r="C749" s="35" t="s">
        <v>53</v>
      </c>
      <c r="D749" s="35" t="s">
        <v>21</v>
      </c>
      <c r="E749" s="35" t="s">
        <v>100</v>
      </c>
      <c r="F749" s="37" t="s">
        <v>340</v>
      </c>
      <c r="G749" s="112" t="s">
        <v>45</v>
      </c>
      <c r="H749" s="60">
        <f>H750</f>
        <v>24893143.620000001</v>
      </c>
      <c r="I749" s="60">
        <f t="shared" si="2711"/>
        <v>25268879.060000002</v>
      </c>
      <c r="J749" s="60">
        <f t="shared" si="2711"/>
        <v>17473062.860000003</v>
      </c>
      <c r="K749" s="60">
        <f t="shared" si="2711"/>
        <v>0</v>
      </c>
      <c r="L749" s="60">
        <f t="shared" si="2711"/>
        <v>0</v>
      </c>
      <c r="M749" s="60">
        <f t="shared" si="2711"/>
        <v>0</v>
      </c>
      <c r="N749" s="60">
        <f t="shared" si="2590"/>
        <v>24893143.620000001</v>
      </c>
      <c r="O749" s="60">
        <f t="shared" si="2591"/>
        <v>25268879.060000002</v>
      </c>
      <c r="P749" s="60">
        <f t="shared" si="2592"/>
        <v>17473062.860000003</v>
      </c>
      <c r="Q749" s="60">
        <f t="shared" si="2712"/>
        <v>-4718718</v>
      </c>
      <c r="R749" s="60">
        <f t="shared" si="2712"/>
        <v>0</v>
      </c>
      <c r="S749" s="60">
        <f t="shared" si="2712"/>
        <v>0</v>
      </c>
      <c r="T749" s="60">
        <f t="shared" si="2550"/>
        <v>20174425.620000001</v>
      </c>
      <c r="U749" s="60">
        <f t="shared" si="2551"/>
        <v>25268879.060000002</v>
      </c>
      <c r="V749" s="60">
        <f t="shared" si="2552"/>
        <v>17473062.860000003</v>
      </c>
      <c r="W749" s="60">
        <f t="shared" si="2713"/>
        <v>-542000</v>
      </c>
      <c r="X749" s="60">
        <f t="shared" si="2713"/>
        <v>0</v>
      </c>
      <c r="Y749" s="60">
        <f t="shared" si="2713"/>
        <v>0</v>
      </c>
      <c r="Z749" s="60">
        <f t="shared" si="2598"/>
        <v>19632425.620000001</v>
      </c>
      <c r="AA749" s="60">
        <f t="shared" si="2599"/>
        <v>25268879.060000002</v>
      </c>
      <c r="AB749" s="60">
        <f t="shared" si="2600"/>
        <v>17473062.860000003</v>
      </c>
      <c r="AC749" s="60">
        <f t="shared" si="2714"/>
        <v>-2354000</v>
      </c>
      <c r="AD749" s="60">
        <f t="shared" si="2714"/>
        <v>-3600000</v>
      </c>
      <c r="AE749" s="60">
        <f t="shared" si="2714"/>
        <v>0</v>
      </c>
      <c r="AF749" s="60">
        <f t="shared" si="2602"/>
        <v>17278425.620000001</v>
      </c>
      <c r="AG749" s="60">
        <f t="shared" si="2603"/>
        <v>21668879.060000002</v>
      </c>
      <c r="AH749" s="60">
        <f t="shared" si="2604"/>
        <v>17473062.860000003</v>
      </c>
      <c r="AI749" s="60">
        <f t="shared" si="2715"/>
        <v>-2961160</v>
      </c>
      <c r="AJ749" s="60">
        <f t="shared" si="2715"/>
        <v>0</v>
      </c>
      <c r="AK749" s="60">
        <f t="shared" si="2715"/>
        <v>0</v>
      </c>
      <c r="AL749" s="60">
        <f t="shared" si="2606"/>
        <v>14317265.620000001</v>
      </c>
      <c r="AM749" s="60">
        <f t="shared" si="2607"/>
        <v>21668879.060000002</v>
      </c>
      <c r="AN749" s="60">
        <f t="shared" si="2608"/>
        <v>17473062.860000003</v>
      </c>
      <c r="AO749" s="60">
        <f t="shared" si="2716"/>
        <v>-14317265.619999999</v>
      </c>
      <c r="AP749" s="60">
        <f t="shared" si="2716"/>
        <v>0</v>
      </c>
      <c r="AQ749" s="60">
        <f t="shared" si="2716"/>
        <v>0</v>
      </c>
      <c r="AR749" s="60">
        <f t="shared" si="2610"/>
        <v>0</v>
      </c>
      <c r="AS749" s="60">
        <f t="shared" si="2611"/>
        <v>21668879.060000002</v>
      </c>
      <c r="AT749" s="60">
        <f t="shared" si="2612"/>
        <v>17473062.860000003</v>
      </c>
      <c r="AU749" s="60">
        <f t="shared" si="2717"/>
        <v>0</v>
      </c>
      <c r="AV749" s="60">
        <f t="shared" si="2717"/>
        <v>0</v>
      </c>
      <c r="AW749" s="60">
        <f t="shared" si="2717"/>
        <v>0</v>
      </c>
      <c r="AX749" s="60">
        <f t="shared" si="2614"/>
        <v>0</v>
      </c>
      <c r="AY749" s="60">
        <f t="shared" si="2615"/>
        <v>21668879.060000002</v>
      </c>
      <c r="AZ749" s="60">
        <f t="shared" si="2616"/>
        <v>17473062.860000003</v>
      </c>
    </row>
    <row r="750" spans="1:52" customFormat="1">
      <c r="A750" s="301"/>
      <c r="B750" s="82" t="s">
        <v>61</v>
      </c>
      <c r="C750" s="35" t="s">
        <v>53</v>
      </c>
      <c r="D750" s="35" t="s">
        <v>21</v>
      </c>
      <c r="E750" s="35" t="s">
        <v>100</v>
      </c>
      <c r="F750" s="37" t="s">
        <v>340</v>
      </c>
      <c r="G750" s="112" t="s">
        <v>62</v>
      </c>
      <c r="H750" s="60">
        <v>24893143.620000001</v>
      </c>
      <c r="I750" s="60">
        <v>25268879.060000002</v>
      </c>
      <c r="J750" s="60">
        <v>17473062.860000003</v>
      </c>
      <c r="K750" s="60"/>
      <c r="L750" s="60"/>
      <c r="M750" s="60"/>
      <c r="N750" s="60">
        <f t="shared" si="2590"/>
        <v>24893143.620000001</v>
      </c>
      <c r="O750" s="60">
        <f t="shared" si="2591"/>
        <v>25268879.060000002</v>
      </c>
      <c r="P750" s="60">
        <f t="shared" si="2592"/>
        <v>17473062.860000003</v>
      </c>
      <c r="Q750" s="60">
        <v>-4718718</v>
      </c>
      <c r="R750" s="60"/>
      <c r="S750" s="60"/>
      <c r="T750" s="60">
        <f t="shared" si="2550"/>
        <v>20174425.620000001</v>
      </c>
      <c r="U750" s="60">
        <f t="shared" si="2551"/>
        <v>25268879.060000002</v>
      </c>
      <c r="V750" s="60">
        <f t="shared" si="2552"/>
        <v>17473062.860000003</v>
      </c>
      <c r="W750" s="60">
        <f>-512000-30000</f>
        <v>-542000</v>
      </c>
      <c r="X750" s="60"/>
      <c r="Y750" s="60"/>
      <c r="Z750" s="60">
        <f t="shared" si="2598"/>
        <v>19632425.620000001</v>
      </c>
      <c r="AA750" s="60">
        <f t="shared" si="2599"/>
        <v>25268879.060000002</v>
      </c>
      <c r="AB750" s="60">
        <f t="shared" si="2600"/>
        <v>17473062.860000003</v>
      </c>
      <c r="AC750" s="60">
        <v>-2354000</v>
      </c>
      <c r="AD750" s="60">
        <v>-3600000</v>
      </c>
      <c r="AE750" s="60"/>
      <c r="AF750" s="60">
        <f t="shared" si="2602"/>
        <v>17278425.620000001</v>
      </c>
      <c r="AG750" s="60">
        <f t="shared" si="2603"/>
        <v>21668879.060000002</v>
      </c>
      <c r="AH750" s="60">
        <f t="shared" si="2604"/>
        <v>17473062.860000003</v>
      </c>
      <c r="AI750" s="60">
        <v>-2961160</v>
      </c>
      <c r="AJ750" s="60"/>
      <c r="AK750" s="60"/>
      <c r="AL750" s="60">
        <f t="shared" si="2606"/>
        <v>14317265.620000001</v>
      </c>
      <c r="AM750" s="60">
        <f t="shared" si="2607"/>
        <v>21668879.060000002</v>
      </c>
      <c r="AN750" s="60">
        <f t="shared" si="2608"/>
        <v>17473062.860000003</v>
      </c>
      <c r="AO750" s="60">
        <v>-14317265.619999999</v>
      </c>
      <c r="AP750" s="60"/>
      <c r="AQ750" s="60"/>
      <c r="AR750" s="60">
        <f t="shared" si="2610"/>
        <v>0</v>
      </c>
      <c r="AS750" s="60">
        <f t="shared" si="2611"/>
        <v>21668879.060000002</v>
      </c>
      <c r="AT750" s="60">
        <f t="shared" si="2612"/>
        <v>17473062.860000003</v>
      </c>
      <c r="AU750" s="60"/>
      <c r="AV750" s="60"/>
      <c r="AW750" s="60"/>
      <c r="AX750" s="60">
        <f t="shared" si="2614"/>
        <v>0</v>
      </c>
      <c r="AY750" s="60">
        <f t="shared" si="2615"/>
        <v>21668879.060000002</v>
      </c>
      <c r="AZ750" s="60">
        <f t="shared" si="2616"/>
        <v>17473062.860000003</v>
      </c>
    </row>
    <row r="751" spans="1:52" customFormat="1">
      <c r="A751" s="301"/>
      <c r="B751" s="102" t="s">
        <v>194</v>
      </c>
      <c r="C751" s="35" t="s">
        <v>53</v>
      </c>
      <c r="D751" s="35" t="s">
        <v>21</v>
      </c>
      <c r="E751" s="35" t="s">
        <v>100</v>
      </c>
      <c r="F751" s="35" t="s">
        <v>195</v>
      </c>
      <c r="G751" s="36"/>
      <c r="H751" s="60">
        <f>H752+H754</f>
        <v>1901802</v>
      </c>
      <c r="I751" s="60">
        <f t="shared" ref="I751:J751" si="2718">I752+I754</f>
        <v>1901802</v>
      </c>
      <c r="J751" s="60">
        <f t="shared" si="2718"/>
        <v>1901802</v>
      </c>
      <c r="K751" s="60">
        <f t="shared" ref="K751:M751" si="2719">K752+K754</f>
        <v>0</v>
      </c>
      <c r="L751" s="60">
        <f t="shared" si="2719"/>
        <v>0</v>
      </c>
      <c r="M751" s="60">
        <f t="shared" si="2719"/>
        <v>0</v>
      </c>
      <c r="N751" s="60">
        <f t="shared" ref="N751:P755" si="2720">H751+K751</f>
        <v>1901802</v>
      </c>
      <c r="O751" s="60">
        <f t="shared" si="2720"/>
        <v>1901802</v>
      </c>
      <c r="P751" s="60">
        <f t="shared" si="2720"/>
        <v>1901802</v>
      </c>
      <c r="Q751" s="60">
        <f>Q752+Q754+Q756</f>
        <v>0</v>
      </c>
      <c r="R751" s="60">
        <f t="shared" ref="R751:S751" si="2721">R752+R754+R756</f>
        <v>0</v>
      </c>
      <c r="S751" s="60">
        <f t="shared" si="2721"/>
        <v>0</v>
      </c>
      <c r="T751" s="60">
        <f t="shared" si="2550"/>
        <v>1901802</v>
      </c>
      <c r="U751" s="60">
        <f t="shared" si="2551"/>
        <v>1901802</v>
      </c>
      <c r="V751" s="60">
        <f t="shared" si="2552"/>
        <v>1901802</v>
      </c>
      <c r="W751" s="60">
        <f>W752+W754+W756</f>
        <v>0</v>
      </c>
      <c r="X751" s="60">
        <f t="shared" ref="X751:Y751" si="2722">X752+X754+X756</f>
        <v>0</v>
      </c>
      <c r="Y751" s="60">
        <f t="shared" si="2722"/>
        <v>0</v>
      </c>
      <c r="Z751" s="60">
        <f t="shared" si="2598"/>
        <v>1901802</v>
      </c>
      <c r="AA751" s="60">
        <f t="shared" si="2599"/>
        <v>1901802</v>
      </c>
      <c r="AB751" s="60">
        <f t="shared" si="2600"/>
        <v>1901802</v>
      </c>
      <c r="AC751" s="60">
        <f>AC752+AC754+AC756</f>
        <v>0</v>
      </c>
      <c r="AD751" s="60">
        <f t="shared" ref="AD751:AE751" si="2723">AD752+AD754+AD756</f>
        <v>0</v>
      </c>
      <c r="AE751" s="60">
        <f t="shared" si="2723"/>
        <v>0</v>
      </c>
      <c r="AF751" s="60">
        <f t="shared" si="2602"/>
        <v>1901802</v>
      </c>
      <c r="AG751" s="60">
        <f t="shared" si="2603"/>
        <v>1901802</v>
      </c>
      <c r="AH751" s="60">
        <f t="shared" si="2604"/>
        <v>1901802</v>
      </c>
      <c r="AI751" s="60">
        <f>AI752+AI754+AI756</f>
        <v>0</v>
      </c>
      <c r="AJ751" s="60">
        <f t="shared" ref="AJ751:AK751" si="2724">AJ752+AJ754+AJ756</f>
        <v>0</v>
      </c>
      <c r="AK751" s="60">
        <f t="shared" si="2724"/>
        <v>0</v>
      </c>
      <c r="AL751" s="60">
        <f t="shared" si="2606"/>
        <v>1901802</v>
      </c>
      <c r="AM751" s="60">
        <f t="shared" si="2607"/>
        <v>1901802</v>
      </c>
      <c r="AN751" s="60">
        <f t="shared" si="2608"/>
        <v>1901802</v>
      </c>
      <c r="AO751" s="60">
        <f>AO752+AO754+AO756</f>
        <v>96648.6</v>
      </c>
      <c r="AP751" s="60">
        <f t="shared" ref="AP751:AQ751" si="2725">AP752+AP754+AP756</f>
        <v>0</v>
      </c>
      <c r="AQ751" s="60">
        <f t="shared" si="2725"/>
        <v>0</v>
      </c>
      <c r="AR751" s="60">
        <f t="shared" si="2610"/>
        <v>1998450.6</v>
      </c>
      <c r="AS751" s="60">
        <f t="shared" si="2611"/>
        <v>1901802</v>
      </c>
      <c r="AT751" s="60">
        <f t="shared" si="2612"/>
        <v>1901802</v>
      </c>
      <c r="AU751" s="60">
        <f>AU752+AU754+AU756</f>
        <v>0</v>
      </c>
      <c r="AV751" s="60">
        <f t="shared" ref="AV751:AW751" si="2726">AV752+AV754+AV756</f>
        <v>0</v>
      </c>
      <c r="AW751" s="60">
        <f t="shared" si="2726"/>
        <v>0</v>
      </c>
      <c r="AX751" s="60">
        <f t="shared" si="2614"/>
        <v>1998450.6</v>
      </c>
      <c r="AY751" s="60">
        <f t="shared" si="2615"/>
        <v>1901802</v>
      </c>
      <c r="AZ751" s="60">
        <f t="shared" si="2616"/>
        <v>1901802</v>
      </c>
    </row>
    <row r="752" spans="1:52" customFormat="1" ht="39.6">
      <c r="A752" s="301"/>
      <c r="B752" s="86" t="s">
        <v>51</v>
      </c>
      <c r="C752" s="35" t="s">
        <v>53</v>
      </c>
      <c r="D752" s="35" t="s">
        <v>21</v>
      </c>
      <c r="E752" s="35" t="s">
        <v>100</v>
      </c>
      <c r="F752" s="35" t="s">
        <v>195</v>
      </c>
      <c r="G752" s="36" t="s">
        <v>49</v>
      </c>
      <c r="H752" s="60">
        <f>H753</f>
        <v>1844302</v>
      </c>
      <c r="I752" s="60">
        <f t="shared" ref="I752:M752" si="2727">I753</f>
        <v>1844302</v>
      </c>
      <c r="J752" s="60">
        <f t="shared" si="2727"/>
        <v>1844302</v>
      </c>
      <c r="K752" s="60">
        <f t="shared" si="2727"/>
        <v>0</v>
      </c>
      <c r="L752" s="60">
        <f t="shared" si="2727"/>
        <v>0</v>
      </c>
      <c r="M752" s="60">
        <f t="shared" si="2727"/>
        <v>0</v>
      </c>
      <c r="N752" s="60">
        <f t="shared" si="2720"/>
        <v>1844302</v>
      </c>
      <c r="O752" s="60">
        <f t="shared" si="2720"/>
        <v>1844302</v>
      </c>
      <c r="P752" s="60">
        <f t="shared" si="2720"/>
        <v>1844302</v>
      </c>
      <c r="Q752" s="60">
        <f t="shared" ref="Q752:S752" si="2728">Q753</f>
        <v>0</v>
      </c>
      <c r="R752" s="60">
        <f t="shared" si="2728"/>
        <v>0</v>
      </c>
      <c r="S752" s="60">
        <f t="shared" si="2728"/>
        <v>0</v>
      </c>
      <c r="T752" s="60">
        <f t="shared" si="2550"/>
        <v>1844302</v>
      </c>
      <c r="U752" s="60">
        <f t="shared" si="2551"/>
        <v>1844302</v>
      </c>
      <c r="V752" s="60">
        <f t="shared" si="2552"/>
        <v>1844302</v>
      </c>
      <c r="W752" s="60">
        <f t="shared" ref="W752:Y752" si="2729">W753</f>
        <v>0</v>
      </c>
      <c r="X752" s="60">
        <f t="shared" si="2729"/>
        <v>0</v>
      </c>
      <c r="Y752" s="60">
        <f t="shared" si="2729"/>
        <v>0</v>
      </c>
      <c r="Z752" s="60">
        <f t="shared" si="2598"/>
        <v>1844302</v>
      </c>
      <c r="AA752" s="60">
        <f t="shared" si="2599"/>
        <v>1844302</v>
      </c>
      <c r="AB752" s="60">
        <f t="shared" si="2600"/>
        <v>1844302</v>
      </c>
      <c r="AC752" s="60">
        <f t="shared" ref="AC752:AE752" si="2730">AC753</f>
        <v>0</v>
      </c>
      <c r="AD752" s="60">
        <f t="shared" si="2730"/>
        <v>0</v>
      </c>
      <c r="AE752" s="60">
        <f t="shared" si="2730"/>
        <v>0</v>
      </c>
      <c r="AF752" s="60">
        <f t="shared" si="2602"/>
        <v>1844302</v>
      </c>
      <c r="AG752" s="60">
        <f t="shared" si="2603"/>
        <v>1844302</v>
      </c>
      <c r="AH752" s="60">
        <f t="shared" si="2604"/>
        <v>1844302</v>
      </c>
      <c r="AI752" s="60">
        <f t="shared" ref="AI752:AK752" si="2731">AI753</f>
        <v>0</v>
      </c>
      <c r="AJ752" s="60">
        <f t="shared" si="2731"/>
        <v>0</v>
      </c>
      <c r="AK752" s="60">
        <f t="shared" si="2731"/>
        <v>0</v>
      </c>
      <c r="AL752" s="60">
        <f t="shared" si="2606"/>
        <v>1844302</v>
      </c>
      <c r="AM752" s="60">
        <f t="shared" si="2607"/>
        <v>1844302</v>
      </c>
      <c r="AN752" s="60">
        <f t="shared" si="2608"/>
        <v>1844302</v>
      </c>
      <c r="AO752" s="60">
        <f t="shared" ref="AO752:AQ752" si="2732">AO753</f>
        <v>96648.6</v>
      </c>
      <c r="AP752" s="60">
        <f t="shared" si="2732"/>
        <v>0</v>
      </c>
      <c r="AQ752" s="60">
        <f t="shared" si="2732"/>
        <v>0</v>
      </c>
      <c r="AR752" s="60">
        <f t="shared" si="2610"/>
        <v>1940950.6</v>
      </c>
      <c r="AS752" s="60">
        <f t="shared" si="2611"/>
        <v>1844302</v>
      </c>
      <c r="AT752" s="60">
        <f t="shared" si="2612"/>
        <v>1844302</v>
      </c>
      <c r="AU752" s="60">
        <f t="shared" ref="AU752:AW752" si="2733">AU753</f>
        <v>612.04</v>
      </c>
      <c r="AV752" s="60">
        <f t="shared" si="2733"/>
        <v>0</v>
      </c>
      <c r="AW752" s="60">
        <f t="shared" si="2733"/>
        <v>0</v>
      </c>
      <c r="AX752" s="60">
        <f t="shared" si="2614"/>
        <v>1941562.6400000001</v>
      </c>
      <c r="AY752" s="60">
        <f t="shared" si="2615"/>
        <v>1844302</v>
      </c>
      <c r="AZ752" s="60">
        <f t="shared" si="2616"/>
        <v>1844302</v>
      </c>
    </row>
    <row r="753" spans="1:52" customFormat="1">
      <c r="A753" s="301"/>
      <c r="B753" s="86" t="s">
        <v>52</v>
      </c>
      <c r="C753" s="35" t="s">
        <v>53</v>
      </c>
      <c r="D753" s="35" t="s">
        <v>21</v>
      </c>
      <c r="E753" s="35" t="s">
        <v>100</v>
      </c>
      <c r="F753" s="35" t="s">
        <v>195</v>
      </c>
      <c r="G753" s="36" t="s">
        <v>50</v>
      </c>
      <c r="H753" s="60">
        <v>1844302</v>
      </c>
      <c r="I753" s="60">
        <v>1844302</v>
      </c>
      <c r="J753" s="60">
        <v>1844302</v>
      </c>
      <c r="K753" s="60"/>
      <c r="L753" s="60"/>
      <c r="M753" s="60"/>
      <c r="N753" s="60">
        <f t="shared" si="2720"/>
        <v>1844302</v>
      </c>
      <c r="O753" s="60">
        <f t="shared" si="2720"/>
        <v>1844302</v>
      </c>
      <c r="P753" s="60">
        <f t="shared" si="2720"/>
        <v>1844302</v>
      </c>
      <c r="Q753" s="60"/>
      <c r="R753" s="60"/>
      <c r="S753" s="60"/>
      <c r="T753" s="60">
        <f t="shared" si="2550"/>
        <v>1844302</v>
      </c>
      <c r="U753" s="60">
        <f t="shared" si="2551"/>
        <v>1844302</v>
      </c>
      <c r="V753" s="60">
        <f t="shared" si="2552"/>
        <v>1844302</v>
      </c>
      <c r="W753" s="60"/>
      <c r="X753" s="60"/>
      <c r="Y753" s="60"/>
      <c r="Z753" s="60">
        <f t="shared" si="2598"/>
        <v>1844302</v>
      </c>
      <c r="AA753" s="60">
        <f t="shared" si="2599"/>
        <v>1844302</v>
      </c>
      <c r="AB753" s="60">
        <f t="shared" si="2600"/>
        <v>1844302</v>
      </c>
      <c r="AC753" s="60"/>
      <c r="AD753" s="60"/>
      <c r="AE753" s="60"/>
      <c r="AF753" s="60">
        <f t="shared" si="2602"/>
        <v>1844302</v>
      </c>
      <c r="AG753" s="60">
        <f t="shared" si="2603"/>
        <v>1844302</v>
      </c>
      <c r="AH753" s="60">
        <f t="shared" si="2604"/>
        <v>1844302</v>
      </c>
      <c r="AI753" s="60"/>
      <c r="AJ753" s="60"/>
      <c r="AK753" s="60"/>
      <c r="AL753" s="60">
        <f t="shared" si="2606"/>
        <v>1844302</v>
      </c>
      <c r="AM753" s="60">
        <f t="shared" si="2607"/>
        <v>1844302</v>
      </c>
      <c r="AN753" s="60">
        <f t="shared" si="2608"/>
        <v>1844302</v>
      </c>
      <c r="AO753" s="60">
        <v>96648.6</v>
      </c>
      <c r="AP753" s="60"/>
      <c r="AQ753" s="60"/>
      <c r="AR753" s="60">
        <f t="shared" si="2610"/>
        <v>1940950.6</v>
      </c>
      <c r="AS753" s="60">
        <f t="shared" si="2611"/>
        <v>1844302</v>
      </c>
      <c r="AT753" s="60">
        <f t="shared" si="2612"/>
        <v>1844302</v>
      </c>
      <c r="AU753" s="60">
        <v>612.04</v>
      </c>
      <c r="AV753" s="60"/>
      <c r="AW753" s="60"/>
      <c r="AX753" s="60">
        <f t="shared" si="2614"/>
        <v>1941562.6400000001</v>
      </c>
      <c r="AY753" s="60">
        <f t="shared" si="2615"/>
        <v>1844302</v>
      </c>
      <c r="AZ753" s="60">
        <f t="shared" si="2616"/>
        <v>1844302</v>
      </c>
    </row>
    <row r="754" spans="1:52" customFormat="1" ht="26.4">
      <c r="A754" s="301"/>
      <c r="B754" s="82" t="s">
        <v>186</v>
      </c>
      <c r="C754" s="35" t="s">
        <v>53</v>
      </c>
      <c r="D754" s="35" t="s">
        <v>21</v>
      </c>
      <c r="E754" s="35" t="s">
        <v>100</v>
      </c>
      <c r="F754" s="35" t="s">
        <v>195</v>
      </c>
      <c r="G754" s="36" t="s">
        <v>32</v>
      </c>
      <c r="H754" s="60">
        <f>H755</f>
        <v>57500</v>
      </c>
      <c r="I754" s="60">
        <f t="shared" ref="I754:M754" si="2734">I755</f>
        <v>57500</v>
      </c>
      <c r="J754" s="60">
        <f t="shared" si="2734"/>
        <v>57500</v>
      </c>
      <c r="K754" s="60">
        <f t="shared" si="2734"/>
        <v>0</v>
      </c>
      <c r="L754" s="60">
        <f t="shared" si="2734"/>
        <v>0</v>
      </c>
      <c r="M754" s="60">
        <f t="shared" si="2734"/>
        <v>0</v>
      </c>
      <c r="N754" s="60">
        <f t="shared" si="2720"/>
        <v>57500</v>
      </c>
      <c r="O754" s="60">
        <f t="shared" si="2720"/>
        <v>57500</v>
      </c>
      <c r="P754" s="60">
        <f t="shared" si="2720"/>
        <v>57500</v>
      </c>
      <c r="Q754" s="60">
        <f t="shared" ref="Q754:S754" si="2735">Q755</f>
        <v>-3000</v>
      </c>
      <c r="R754" s="60">
        <f t="shared" si="2735"/>
        <v>0</v>
      </c>
      <c r="S754" s="60">
        <f t="shared" si="2735"/>
        <v>0</v>
      </c>
      <c r="T754" s="60">
        <f t="shared" si="2550"/>
        <v>54500</v>
      </c>
      <c r="U754" s="60">
        <f t="shared" si="2551"/>
        <v>57500</v>
      </c>
      <c r="V754" s="60">
        <f t="shared" si="2552"/>
        <v>57500</v>
      </c>
      <c r="W754" s="60">
        <f t="shared" ref="W754:Y754" si="2736">W755</f>
        <v>0</v>
      </c>
      <c r="X754" s="60">
        <f t="shared" si="2736"/>
        <v>0</v>
      </c>
      <c r="Y754" s="60">
        <f t="shared" si="2736"/>
        <v>0</v>
      </c>
      <c r="Z754" s="60">
        <f t="shared" si="2598"/>
        <v>54500</v>
      </c>
      <c r="AA754" s="60">
        <f t="shared" si="2599"/>
        <v>57500</v>
      </c>
      <c r="AB754" s="60">
        <f t="shared" si="2600"/>
        <v>57500</v>
      </c>
      <c r="AC754" s="60">
        <f t="shared" ref="AC754:AE754" si="2737">AC755</f>
        <v>0</v>
      </c>
      <c r="AD754" s="60">
        <f t="shared" si="2737"/>
        <v>0</v>
      </c>
      <c r="AE754" s="60">
        <f t="shared" si="2737"/>
        <v>0</v>
      </c>
      <c r="AF754" s="60">
        <f t="shared" si="2602"/>
        <v>54500</v>
      </c>
      <c r="AG754" s="60">
        <f t="shared" si="2603"/>
        <v>57500</v>
      </c>
      <c r="AH754" s="60">
        <f t="shared" si="2604"/>
        <v>57500</v>
      </c>
      <c r="AI754" s="60">
        <f t="shared" ref="AI754:AK754" si="2738">AI755</f>
        <v>0</v>
      </c>
      <c r="AJ754" s="60">
        <f t="shared" si="2738"/>
        <v>0</v>
      </c>
      <c r="AK754" s="60">
        <f t="shared" si="2738"/>
        <v>0</v>
      </c>
      <c r="AL754" s="60">
        <f t="shared" si="2606"/>
        <v>54500</v>
      </c>
      <c r="AM754" s="60">
        <f t="shared" si="2607"/>
        <v>57500</v>
      </c>
      <c r="AN754" s="60">
        <f t="shared" si="2608"/>
        <v>57500</v>
      </c>
      <c r="AO754" s="60">
        <f t="shared" ref="AO754:AQ754" si="2739">AO755</f>
        <v>0</v>
      </c>
      <c r="AP754" s="60">
        <f t="shared" si="2739"/>
        <v>0</v>
      </c>
      <c r="AQ754" s="60">
        <f t="shared" si="2739"/>
        <v>0</v>
      </c>
      <c r="AR754" s="60">
        <f t="shared" si="2610"/>
        <v>54500</v>
      </c>
      <c r="AS754" s="60">
        <f t="shared" si="2611"/>
        <v>57500</v>
      </c>
      <c r="AT754" s="60">
        <f t="shared" si="2612"/>
        <v>57500</v>
      </c>
      <c r="AU754" s="60">
        <f t="shared" ref="AU754:AW754" si="2740">AU755</f>
        <v>-612.04</v>
      </c>
      <c r="AV754" s="60">
        <f t="shared" si="2740"/>
        <v>0</v>
      </c>
      <c r="AW754" s="60">
        <f t="shared" si="2740"/>
        <v>0</v>
      </c>
      <c r="AX754" s="60">
        <f t="shared" si="2614"/>
        <v>53887.96</v>
      </c>
      <c r="AY754" s="60">
        <f t="shared" si="2615"/>
        <v>57500</v>
      </c>
      <c r="AZ754" s="60">
        <f t="shared" si="2616"/>
        <v>57500</v>
      </c>
    </row>
    <row r="755" spans="1:52" customFormat="1" ht="26.4">
      <c r="A755" s="301"/>
      <c r="B755" s="86" t="s">
        <v>34</v>
      </c>
      <c r="C755" s="35" t="s">
        <v>53</v>
      </c>
      <c r="D755" s="35" t="s">
        <v>21</v>
      </c>
      <c r="E755" s="35" t="s">
        <v>100</v>
      </c>
      <c r="F755" s="35" t="s">
        <v>195</v>
      </c>
      <c r="G755" s="36" t="s">
        <v>33</v>
      </c>
      <c r="H755" s="60">
        <v>57500</v>
      </c>
      <c r="I755" s="60">
        <v>57500</v>
      </c>
      <c r="J755" s="60">
        <v>57500</v>
      </c>
      <c r="K755" s="60"/>
      <c r="L755" s="60"/>
      <c r="M755" s="60"/>
      <c r="N755" s="60">
        <f t="shared" si="2720"/>
        <v>57500</v>
      </c>
      <c r="O755" s="60">
        <f t="shared" si="2720"/>
        <v>57500</v>
      </c>
      <c r="P755" s="60">
        <f t="shared" si="2720"/>
        <v>57500</v>
      </c>
      <c r="Q755" s="60">
        <v>-3000</v>
      </c>
      <c r="R755" s="60"/>
      <c r="S755" s="60"/>
      <c r="T755" s="60">
        <f t="shared" si="2550"/>
        <v>54500</v>
      </c>
      <c r="U755" s="60">
        <f t="shared" si="2551"/>
        <v>57500</v>
      </c>
      <c r="V755" s="60">
        <f t="shared" si="2552"/>
        <v>57500</v>
      </c>
      <c r="W755" s="60"/>
      <c r="X755" s="60"/>
      <c r="Y755" s="60"/>
      <c r="Z755" s="60">
        <f t="shared" si="2598"/>
        <v>54500</v>
      </c>
      <c r="AA755" s="60">
        <f t="shared" si="2599"/>
        <v>57500</v>
      </c>
      <c r="AB755" s="60">
        <f t="shared" si="2600"/>
        <v>57500</v>
      </c>
      <c r="AC755" s="60"/>
      <c r="AD755" s="60"/>
      <c r="AE755" s="60"/>
      <c r="AF755" s="60">
        <f t="shared" si="2602"/>
        <v>54500</v>
      </c>
      <c r="AG755" s="60">
        <f t="shared" si="2603"/>
        <v>57500</v>
      </c>
      <c r="AH755" s="60">
        <f t="shared" si="2604"/>
        <v>57500</v>
      </c>
      <c r="AI755" s="60"/>
      <c r="AJ755" s="60"/>
      <c r="AK755" s="60"/>
      <c r="AL755" s="60">
        <f t="shared" si="2606"/>
        <v>54500</v>
      </c>
      <c r="AM755" s="60">
        <f t="shared" si="2607"/>
        <v>57500</v>
      </c>
      <c r="AN755" s="60">
        <f t="shared" si="2608"/>
        <v>57500</v>
      </c>
      <c r="AO755" s="60"/>
      <c r="AP755" s="60"/>
      <c r="AQ755" s="60"/>
      <c r="AR755" s="60">
        <f t="shared" si="2610"/>
        <v>54500</v>
      </c>
      <c r="AS755" s="60">
        <f t="shared" si="2611"/>
        <v>57500</v>
      </c>
      <c r="AT755" s="60">
        <f t="shared" si="2612"/>
        <v>57500</v>
      </c>
      <c r="AU755" s="60">
        <v>-612.04</v>
      </c>
      <c r="AV755" s="60"/>
      <c r="AW755" s="60"/>
      <c r="AX755" s="60">
        <f t="shared" si="2614"/>
        <v>53887.96</v>
      </c>
      <c r="AY755" s="60">
        <f t="shared" si="2615"/>
        <v>57500</v>
      </c>
      <c r="AZ755" s="60">
        <f t="shared" si="2616"/>
        <v>57500</v>
      </c>
    </row>
    <row r="756" spans="1:52" customFormat="1">
      <c r="A756" s="301"/>
      <c r="B756" s="86" t="s">
        <v>47</v>
      </c>
      <c r="C756" s="35" t="s">
        <v>53</v>
      </c>
      <c r="D756" s="35" t="s">
        <v>21</v>
      </c>
      <c r="E756" s="35" t="s">
        <v>100</v>
      </c>
      <c r="F756" s="35" t="s">
        <v>195</v>
      </c>
      <c r="G756" s="37" t="s">
        <v>45</v>
      </c>
      <c r="H756" s="60"/>
      <c r="I756" s="60"/>
      <c r="J756" s="60"/>
      <c r="K756" s="60"/>
      <c r="L756" s="60"/>
      <c r="M756" s="60"/>
      <c r="N756" s="60"/>
      <c r="O756" s="60"/>
      <c r="P756" s="60"/>
      <c r="Q756" s="60">
        <f>Q757</f>
        <v>3000</v>
      </c>
      <c r="R756" s="60">
        <f t="shared" ref="R756:S756" si="2741">R757</f>
        <v>0</v>
      </c>
      <c r="S756" s="60">
        <f t="shared" si="2741"/>
        <v>0</v>
      </c>
      <c r="T756" s="60">
        <f t="shared" ref="T756:T757" si="2742">N756+Q756</f>
        <v>3000</v>
      </c>
      <c r="U756" s="60">
        <f t="shared" ref="U756:U757" si="2743">O756+R756</f>
        <v>0</v>
      </c>
      <c r="V756" s="60">
        <f t="shared" ref="V756:V757" si="2744">P756+S756</f>
        <v>0</v>
      </c>
      <c r="W756" s="60">
        <f>W757</f>
        <v>0</v>
      </c>
      <c r="X756" s="60">
        <f t="shared" ref="X756:Y756" si="2745">X757</f>
        <v>0</v>
      </c>
      <c r="Y756" s="60">
        <f t="shared" si="2745"/>
        <v>0</v>
      </c>
      <c r="Z756" s="60">
        <f t="shared" si="2598"/>
        <v>3000</v>
      </c>
      <c r="AA756" s="60">
        <f t="shared" si="2599"/>
        <v>0</v>
      </c>
      <c r="AB756" s="60">
        <f t="shared" si="2600"/>
        <v>0</v>
      </c>
      <c r="AC756" s="60">
        <f>AC757</f>
        <v>0</v>
      </c>
      <c r="AD756" s="60">
        <f t="shared" ref="AD756:AE756" si="2746">AD757</f>
        <v>0</v>
      </c>
      <c r="AE756" s="60">
        <f t="shared" si="2746"/>
        <v>0</v>
      </c>
      <c r="AF756" s="60">
        <f t="shared" si="2602"/>
        <v>3000</v>
      </c>
      <c r="AG756" s="60">
        <f t="shared" si="2603"/>
        <v>0</v>
      </c>
      <c r="AH756" s="60">
        <f t="shared" si="2604"/>
        <v>0</v>
      </c>
      <c r="AI756" s="60">
        <f>AI757</f>
        <v>0</v>
      </c>
      <c r="AJ756" s="60">
        <f t="shared" ref="AJ756:AK756" si="2747">AJ757</f>
        <v>0</v>
      </c>
      <c r="AK756" s="60">
        <f t="shared" si="2747"/>
        <v>0</v>
      </c>
      <c r="AL756" s="60">
        <f t="shared" si="2606"/>
        <v>3000</v>
      </c>
      <c r="AM756" s="60">
        <f t="shared" si="2607"/>
        <v>0</v>
      </c>
      <c r="AN756" s="60">
        <f t="shared" si="2608"/>
        <v>0</v>
      </c>
      <c r="AO756" s="60">
        <f>AO757</f>
        <v>0</v>
      </c>
      <c r="AP756" s="60">
        <f t="shared" ref="AP756:AQ756" si="2748">AP757</f>
        <v>0</v>
      </c>
      <c r="AQ756" s="60">
        <f t="shared" si="2748"/>
        <v>0</v>
      </c>
      <c r="AR756" s="60">
        <f t="shared" si="2610"/>
        <v>3000</v>
      </c>
      <c r="AS756" s="60">
        <f t="shared" si="2611"/>
        <v>0</v>
      </c>
      <c r="AT756" s="60">
        <f t="shared" si="2612"/>
        <v>0</v>
      </c>
      <c r="AU756" s="60">
        <f>AU757</f>
        <v>0</v>
      </c>
      <c r="AV756" s="60">
        <f t="shared" ref="AV756:AW756" si="2749">AV757</f>
        <v>0</v>
      </c>
      <c r="AW756" s="60">
        <f t="shared" si="2749"/>
        <v>0</v>
      </c>
      <c r="AX756" s="60">
        <f t="shared" si="2614"/>
        <v>3000</v>
      </c>
      <c r="AY756" s="60">
        <f t="shared" si="2615"/>
        <v>0</v>
      </c>
      <c r="AZ756" s="60">
        <f t="shared" si="2616"/>
        <v>0</v>
      </c>
    </row>
    <row r="757" spans="1:52" customFormat="1">
      <c r="A757" s="301"/>
      <c r="B757" s="86" t="s">
        <v>56</v>
      </c>
      <c r="C757" s="35" t="s">
        <v>53</v>
      </c>
      <c r="D757" s="35" t="s">
        <v>21</v>
      </c>
      <c r="E757" s="35" t="s">
        <v>100</v>
      </c>
      <c r="F757" s="35" t="s">
        <v>195</v>
      </c>
      <c r="G757" s="37" t="s">
        <v>57</v>
      </c>
      <c r="H757" s="60"/>
      <c r="I757" s="60"/>
      <c r="J757" s="60"/>
      <c r="K757" s="60"/>
      <c r="L757" s="60"/>
      <c r="M757" s="60"/>
      <c r="N757" s="60"/>
      <c r="O757" s="60"/>
      <c r="P757" s="60"/>
      <c r="Q757" s="60">
        <v>3000</v>
      </c>
      <c r="R757" s="60"/>
      <c r="S757" s="60"/>
      <c r="T757" s="60">
        <f t="shared" si="2742"/>
        <v>3000</v>
      </c>
      <c r="U757" s="60">
        <f t="shared" si="2743"/>
        <v>0</v>
      </c>
      <c r="V757" s="60">
        <f t="shared" si="2744"/>
        <v>0</v>
      </c>
      <c r="W757" s="60"/>
      <c r="X757" s="60"/>
      <c r="Y757" s="60"/>
      <c r="Z757" s="60">
        <f t="shared" si="2598"/>
        <v>3000</v>
      </c>
      <c r="AA757" s="60">
        <f t="shared" si="2599"/>
        <v>0</v>
      </c>
      <c r="AB757" s="60">
        <f t="shared" si="2600"/>
        <v>0</v>
      </c>
      <c r="AC757" s="60"/>
      <c r="AD757" s="60"/>
      <c r="AE757" s="60"/>
      <c r="AF757" s="60">
        <f t="shared" si="2602"/>
        <v>3000</v>
      </c>
      <c r="AG757" s="60">
        <f t="shared" si="2603"/>
        <v>0</v>
      </c>
      <c r="AH757" s="60">
        <f t="shared" si="2604"/>
        <v>0</v>
      </c>
      <c r="AI757" s="60"/>
      <c r="AJ757" s="60"/>
      <c r="AK757" s="60"/>
      <c r="AL757" s="60">
        <f t="shared" si="2606"/>
        <v>3000</v>
      </c>
      <c r="AM757" s="60">
        <f t="shared" si="2607"/>
        <v>0</v>
      </c>
      <c r="AN757" s="60">
        <f t="shared" si="2608"/>
        <v>0</v>
      </c>
      <c r="AO757" s="60"/>
      <c r="AP757" s="60"/>
      <c r="AQ757" s="60"/>
      <c r="AR757" s="60">
        <f t="shared" si="2610"/>
        <v>3000</v>
      </c>
      <c r="AS757" s="60">
        <f t="shared" si="2611"/>
        <v>0</v>
      </c>
      <c r="AT757" s="60">
        <f t="shared" si="2612"/>
        <v>0</v>
      </c>
      <c r="AU757" s="60"/>
      <c r="AV757" s="60"/>
      <c r="AW757" s="60"/>
      <c r="AX757" s="60">
        <f t="shared" si="2614"/>
        <v>3000</v>
      </c>
      <c r="AY757" s="60">
        <f t="shared" si="2615"/>
        <v>0</v>
      </c>
      <c r="AZ757" s="60">
        <f t="shared" si="2616"/>
        <v>0</v>
      </c>
    </row>
    <row r="758" spans="1:52" customFormat="1" ht="26.4">
      <c r="A758" s="301"/>
      <c r="B758" s="71" t="s">
        <v>395</v>
      </c>
      <c r="C758" s="35" t="s">
        <v>53</v>
      </c>
      <c r="D758" s="35" t="s">
        <v>21</v>
      </c>
      <c r="E758" s="35" t="s">
        <v>100</v>
      </c>
      <c r="F758" s="35" t="s">
        <v>394</v>
      </c>
      <c r="G758" s="37"/>
      <c r="H758" s="60"/>
      <c r="I758" s="60"/>
      <c r="J758" s="60"/>
      <c r="K758" s="60">
        <f>K759</f>
        <v>5165288.76</v>
      </c>
      <c r="L758" s="60">
        <f t="shared" ref="L758:M759" si="2750">L759</f>
        <v>0</v>
      </c>
      <c r="M758" s="60">
        <f t="shared" si="2750"/>
        <v>0</v>
      </c>
      <c r="N758" s="60">
        <f t="shared" ref="N758:N760" si="2751">H758+K758</f>
        <v>5165288.76</v>
      </c>
      <c r="O758" s="60">
        <f t="shared" ref="O758:O760" si="2752">I758+L758</f>
        <v>0</v>
      </c>
      <c r="P758" s="60">
        <f t="shared" ref="P758:P760" si="2753">J758+M758</f>
        <v>0</v>
      </c>
      <c r="Q758" s="60">
        <f>Q759</f>
        <v>0</v>
      </c>
      <c r="R758" s="60">
        <f t="shared" ref="R758:S759" si="2754">R759</f>
        <v>0</v>
      </c>
      <c r="S758" s="60">
        <f t="shared" si="2754"/>
        <v>0</v>
      </c>
      <c r="T758" s="60">
        <f t="shared" si="2550"/>
        <v>5165288.76</v>
      </c>
      <c r="U758" s="60">
        <f t="shared" si="2551"/>
        <v>0</v>
      </c>
      <c r="V758" s="60">
        <f t="shared" si="2552"/>
        <v>0</v>
      </c>
      <c r="W758" s="60">
        <f>W759</f>
        <v>-286563.5</v>
      </c>
      <c r="X758" s="60">
        <f t="shared" ref="X758:Y759" si="2755">X759</f>
        <v>0</v>
      </c>
      <c r="Y758" s="60">
        <f t="shared" si="2755"/>
        <v>0</v>
      </c>
      <c r="Z758" s="60">
        <f t="shared" si="2598"/>
        <v>4878725.26</v>
      </c>
      <c r="AA758" s="60">
        <f t="shared" si="2599"/>
        <v>0</v>
      </c>
      <c r="AB758" s="60">
        <f t="shared" si="2600"/>
        <v>0</v>
      </c>
      <c r="AC758" s="60">
        <f>AC759</f>
        <v>0</v>
      </c>
      <c r="AD758" s="60">
        <f t="shared" ref="AD758:AE759" si="2756">AD759</f>
        <v>0</v>
      </c>
      <c r="AE758" s="60">
        <f t="shared" si="2756"/>
        <v>0</v>
      </c>
      <c r="AF758" s="60">
        <f t="shared" si="2602"/>
        <v>4878725.26</v>
      </c>
      <c r="AG758" s="60">
        <f t="shared" si="2603"/>
        <v>0</v>
      </c>
      <c r="AH758" s="60">
        <f t="shared" si="2604"/>
        <v>0</v>
      </c>
      <c r="AI758" s="60">
        <f>AI759</f>
        <v>0</v>
      </c>
      <c r="AJ758" s="60">
        <f t="shared" ref="AJ758:AK759" si="2757">AJ759</f>
        <v>0</v>
      </c>
      <c r="AK758" s="60">
        <f t="shared" si="2757"/>
        <v>0</v>
      </c>
      <c r="AL758" s="60">
        <f t="shared" si="2606"/>
        <v>4878725.26</v>
      </c>
      <c r="AM758" s="60">
        <f t="shared" si="2607"/>
        <v>0</v>
      </c>
      <c r="AN758" s="60">
        <f t="shared" si="2608"/>
        <v>0</v>
      </c>
      <c r="AO758" s="60">
        <f>AO759</f>
        <v>-4070000</v>
      </c>
      <c r="AP758" s="60">
        <f t="shared" ref="AP758:AQ759" si="2758">AP759</f>
        <v>0</v>
      </c>
      <c r="AQ758" s="60">
        <f t="shared" si="2758"/>
        <v>0</v>
      </c>
      <c r="AR758" s="60">
        <f t="shared" si="2610"/>
        <v>808725.25999999978</v>
      </c>
      <c r="AS758" s="60">
        <f t="shared" si="2611"/>
        <v>0</v>
      </c>
      <c r="AT758" s="60">
        <f t="shared" si="2612"/>
        <v>0</v>
      </c>
      <c r="AU758" s="60">
        <f>AU759</f>
        <v>0</v>
      </c>
      <c r="AV758" s="60">
        <f t="shared" ref="AV758:AW759" si="2759">AV759</f>
        <v>0</v>
      </c>
      <c r="AW758" s="60">
        <f t="shared" si="2759"/>
        <v>0</v>
      </c>
      <c r="AX758" s="60">
        <f t="shared" si="2614"/>
        <v>808725.25999999978</v>
      </c>
      <c r="AY758" s="60">
        <f t="shared" si="2615"/>
        <v>0</v>
      </c>
      <c r="AZ758" s="60">
        <f t="shared" si="2616"/>
        <v>0</v>
      </c>
    </row>
    <row r="759" spans="1:52" customFormat="1">
      <c r="A759" s="301"/>
      <c r="B759" s="82" t="s">
        <v>47</v>
      </c>
      <c r="C759" s="35" t="s">
        <v>53</v>
      </c>
      <c r="D759" s="35" t="s">
        <v>21</v>
      </c>
      <c r="E759" s="35" t="s">
        <v>100</v>
      </c>
      <c r="F759" s="35" t="s">
        <v>394</v>
      </c>
      <c r="G759" s="37" t="s">
        <v>45</v>
      </c>
      <c r="H759" s="60"/>
      <c r="I759" s="60"/>
      <c r="J759" s="60"/>
      <c r="K759" s="60">
        <f>K760</f>
        <v>5165288.76</v>
      </c>
      <c r="L759" s="60">
        <f t="shared" si="2750"/>
        <v>0</v>
      </c>
      <c r="M759" s="60">
        <f t="shared" si="2750"/>
        <v>0</v>
      </c>
      <c r="N759" s="60">
        <f t="shared" si="2751"/>
        <v>5165288.76</v>
      </c>
      <c r="O759" s="60">
        <f t="shared" si="2752"/>
        <v>0</v>
      </c>
      <c r="P759" s="60">
        <f t="shared" si="2753"/>
        <v>0</v>
      </c>
      <c r="Q759" s="60">
        <f>Q760</f>
        <v>0</v>
      </c>
      <c r="R759" s="60">
        <f t="shared" si="2754"/>
        <v>0</v>
      </c>
      <c r="S759" s="60">
        <f t="shared" si="2754"/>
        <v>0</v>
      </c>
      <c r="T759" s="60">
        <f t="shared" si="2550"/>
        <v>5165288.76</v>
      </c>
      <c r="U759" s="60">
        <f t="shared" si="2551"/>
        <v>0</v>
      </c>
      <c r="V759" s="60">
        <f t="shared" si="2552"/>
        <v>0</v>
      </c>
      <c r="W759" s="60">
        <f>W760</f>
        <v>-286563.5</v>
      </c>
      <c r="X759" s="60">
        <f t="shared" si="2755"/>
        <v>0</v>
      </c>
      <c r="Y759" s="60">
        <f t="shared" si="2755"/>
        <v>0</v>
      </c>
      <c r="Z759" s="60">
        <f t="shared" si="2598"/>
        <v>4878725.26</v>
      </c>
      <c r="AA759" s="60">
        <f t="shared" si="2599"/>
        <v>0</v>
      </c>
      <c r="AB759" s="60">
        <f t="shared" si="2600"/>
        <v>0</v>
      </c>
      <c r="AC759" s="60">
        <f>AC760</f>
        <v>0</v>
      </c>
      <c r="AD759" s="60">
        <f t="shared" si="2756"/>
        <v>0</v>
      </c>
      <c r="AE759" s="60">
        <f t="shared" si="2756"/>
        <v>0</v>
      </c>
      <c r="AF759" s="60">
        <f t="shared" si="2602"/>
        <v>4878725.26</v>
      </c>
      <c r="AG759" s="60">
        <f t="shared" si="2603"/>
        <v>0</v>
      </c>
      <c r="AH759" s="60">
        <f t="shared" si="2604"/>
        <v>0</v>
      </c>
      <c r="AI759" s="60">
        <f>AI760</f>
        <v>0</v>
      </c>
      <c r="AJ759" s="60">
        <f t="shared" si="2757"/>
        <v>0</v>
      </c>
      <c r="AK759" s="60">
        <f t="shared" si="2757"/>
        <v>0</v>
      </c>
      <c r="AL759" s="60">
        <f t="shared" si="2606"/>
        <v>4878725.26</v>
      </c>
      <c r="AM759" s="60">
        <f t="shared" si="2607"/>
        <v>0</v>
      </c>
      <c r="AN759" s="60">
        <f t="shared" si="2608"/>
        <v>0</v>
      </c>
      <c r="AO759" s="60">
        <f>AO760</f>
        <v>-4070000</v>
      </c>
      <c r="AP759" s="60">
        <f t="shared" si="2758"/>
        <v>0</v>
      </c>
      <c r="AQ759" s="60">
        <f t="shared" si="2758"/>
        <v>0</v>
      </c>
      <c r="AR759" s="60">
        <f t="shared" si="2610"/>
        <v>808725.25999999978</v>
      </c>
      <c r="AS759" s="60">
        <f t="shared" si="2611"/>
        <v>0</v>
      </c>
      <c r="AT759" s="60">
        <f t="shared" si="2612"/>
        <v>0</v>
      </c>
      <c r="AU759" s="60">
        <f>AU760</f>
        <v>0</v>
      </c>
      <c r="AV759" s="60">
        <f t="shared" si="2759"/>
        <v>0</v>
      </c>
      <c r="AW759" s="60">
        <f t="shared" si="2759"/>
        <v>0</v>
      </c>
      <c r="AX759" s="60">
        <f t="shared" si="2614"/>
        <v>808725.25999999978</v>
      </c>
      <c r="AY759" s="60">
        <f t="shared" si="2615"/>
        <v>0</v>
      </c>
      <c r="AZ759" s="60">
        <f t="shared" si="2616"/>
        <v>0</v>
      </c>
    </row>
    <row r="760" spans="1:52" customFormat="1">
      <c r="A760" s="301"/>
      <c r="B760" s="82" t="s">
        <v>61</v>
      </c>
      <c r="C760" s="35" t="s">
        <v>53</v>
      </c>
      <c r="D760" s="35" t="s">
        <v>21</v>
      </c>
      <c r="E760" s="35" t="s">
        <v>100</v>
      </c>
      <c r="F760" s="35" t="s">
        <v>394</v>
      </c>
      <c r="G760" s="37" t="s">
        <v>62</v>
      </c>
      <c r="H760" s="60"/>
      <c r="I760" s="60"/>
      <c r="J760" s="60"/>
      <c r="K760" s="60">
        <v>5165288.76</v>
      </c>
      <c r="L760" s="60"/>
      <c r="M760" s="60"/>
      <c r="N760" s="60">
        <f t="shared" si="2751"/>
        <v>5165288.76</v>
      </c>
      <c r="O760" s="60">
        <f t="shared" si="2752"/>
        <v>0</v>
      </c>
      <c r="P760" s="60">
        <f t="shared" si="2753"/>
        <v>0</v>
      </c>
      <c r="Q760" s="60"/>
      <c r="R760" s="60"/>
      <c r="S760" s="60"/>
      <c r="T760" s="60">
        <f t="shared" si="2550"/>
        <v>5165288.76</v>
      </c>
      <c r="U760" s="60">
        <f t="shared" si="2551"/>
        <v>0</v>
      </c>
      <c r="V760" s="60">
        <f t="shared" si="2552"/>
        <v>0</v>
      </c>
      <c r="W760" s="60">
        <v>-286563.5</v>
      </c>
      <c r="X760" s="60"/>
      <c r="Y760" s="60"/>
      <c r="Z760" s="60">
        <f t="shared" si="2598"/>
        <v>4878725.26</v>
      </c>
      <c r="AA760" s="60">
        <f t="shared" si="2599"/>
        <v>0</v>
      </c>
      <c r="AB760" s="60">
        <f t="shared" si="2600"/>
        <v>0</v>
      </c>
      <c r="AC760" s="60"/>
      <c r="AD760" s="60"/>
      <c r="AE760" s="60"/>
      <c r="AF760" s="60">
        <f t="shared" si="2602"/>
        <v>4878725.26</v>
      </c>
      <c r="AG760" s="60">
        <f t="shared" si="2603"/>
        <v>0</v>
      </c>
      <c r="AH760" s="60">
        <f t="shared" si="2604"/>
        <v>0</v>
      </c>
      <c r="AI760" s="60"/>
      <c r="AJ760" s="60"/>
      <c r="AK760" s="60"/>
      <c r="AL760" s="60">
        <f t="shared" si="2606"/>
        <v>4878725.26</v>
      </c>
      <c r="AM760" s="60">
        <f t="shared" si="2607"/>
        <v>0</v>
      </c>
      <c r="AN760" s="60">
        <f t="shared" si="2608"/>
        <v>0</v>
      </c>
      <c r="AO760" s="60">
        <v>-4070000</v>
      </c>
      <c r="AP760" s="60"/>
      <c r="AQ760" s="60"/>
      <c r="AR760" s="60">
        <f t="shared" si="2610"/>
        <v>808725.25999999978</v>
      </c>
      <c r="AS760" s="60">
        <f t="shared" si="2611"/>
        <v>0</v>
      </c>
      <c r="AT760" s="60">
        <f t="shared" si="2612"/>
        <v>0</v>
      </c>
      <c r="AU760" s="60"/>
      <c r="AV760" s="60"/>
      <c r="AW760" s="60"/>
      <c r="AX760" s="60">
        <f t="shared" si="2614"/>
        <v>808725.25999999978</v>
      </c>
      <c r="AY760" s="60">
        <f t="shared" si="2615"/>
        <v>0</v>
      </c>
      <c r="AZ760" s="60">
        <f t="shared" si="2616"/>
        <v>0</v>
      </c>
    </row>
    <row r="761" spans="1:52" customFormat="1">
      <c r="A761" s="301"/>
      <c r="B761" s="82" t="s">
        <v>267</v>
      </c>
      <c r="C761" s="34" t="s">
        <v>53</v>
      </c>
      <c r="D761" s="34" t="s">
        <v>21</v>
      </c>
      <c r="E761" s="34" t="s">
        <v>100</v>
      </c>
      <c r="F761" s="100" t="s">
        <v>268</v>
      </c>
      <c r="G761" s="37"/>
      <c r="H761" s="60">
        <f>H762</f>
        <v>4616574</v>
      </c>
      <c r="I761" s="60">
        <f t="shared" ref="I761:M762" si="2760">I762</f>
        <v>4713601.63</v>
      </c>
      <c r="J761" s="60">
        <f t="shared" si="2760"/>
        <v>4813633.66</v>
      </c>
      <c r="K761" s="60">
        <f t="shared" si="2760"/>
        <v>0</v>
      </c>
      <c r="L761" s="60">
        <f t="shared" si="2760"/>
        <v>0</v>
      </c>
      <c r="M761" s="60">
        <f t="shared" si="2760"/>
        <v>0</v>
      </c>
      <c r="N761" s="60">
        <f t="shared" si="2590"/>
        <v>4616574</v>
      </c>
      <c r="O761" s="60">
        <f t="shared" si="2591"/>
        <v>4713601.63</v>
      </c>
      <c r="P761" s="60">
        <f t="shared" si="2592"/>
        <v>4813633.66</v>
      </c>
      <c r="Q761" s="60">
        <f t="shared" ref="Q761:S762" si="2761">Q762</f>
        <v>497000</v>
      </c>
      <c r="R761" s="60">
        <f t="shared" si="2761"/>
        <v>0</v>
      </c>
      <c r="S761" s="60">
        <f t="shared" si="2761"/>
        <v>0</v>
      </c>
      <c r="T761" s="60">
        <f t="shared" si="2550"/>
        <v>5113574</v>
      </c>
      <c r="U761" s="60">
        <f t="shared" si="2551"/>
        <v>4713601.63</v>
      </c>
      <c r="V761" s="60">
        <f t="shared" si="2552"/>
        <v>4813633.66</v>
      </c>
      <c r="W761" s="60">
        <f t="shared" ref="W761:Y762" si="2762">W762</f>
        <v>0</v>
      </c>
      <c r="X761" s="60">
        <f t="shared" si="2762"/>
        <v>0</v>
      </c>
      <c r="Y761" s="60">
        <f t="shared" si="2762"/>
        <v>0</v>
      </c>
      <c r="Z761" s="60">
        <f t="shared" si="2598"/>
        <v>5113574</v>
      </c>
      <c r="AA761" s="60">
        <f t="shared" si="2599"/>
        <v>4713601.63</v>
      </c>
      <c r="AB761" s="60">
        <f t="shared" si="2600"/>
        <v>4813633.66</v>
      </c>
      <c r="AC761" s="60">
        <f t="shared" ref="AC761:AE762" si="2763">AC762</f>
        <v>0</v>
      </c>
      <c r="AD761" s="60">
        <f t="shared" si="2763"/>
        <v>0</v>
      </c>
      <c r="AE761" s="60">
        <f t="shared" si="2763"/>
        <v>0</v>
      </c>
      <c r="AF761" s="60">
        <f t="shared" si="2602"/>
        <v>5113574</v>
      </c>
      <c r="AG761" s="60">
        <f t="shared" si="2603"/>
        <v>4713601.63</v>
      </c>
      <c r="AH761" s="60">
        <f t="shared" si="2604"/>
        <v>4813633.66</v>
      </c>
      <c r="AI761" s="60">
        <f t="shared" ref="AI761:AK762" si="2764">AI762</f>
        <v>0</v>
      </c>
      <c r="AJ761" s="60">
        <f t="shared" si="2764"/>
        <v>0</v>
      </c>
      <c r="AK761" s="60">
        <f t="shared" si="2764"/>
        <v>0</v>
      </c>
      <c r="AL761" s="60">
        <f t="shared" si="2606"/>
        <v>5113574</v>
      </c>
      <c r="AM761" s="60">
        <f t="shared" si="2607"/>
        <v>4713601.63</v>
      </c>
      <c r="AN761" s="60">
        <f t="shared" si="2608"/>
        <v>4813633.66</v>
      </c>
      <c r="AO761" s="60">
        <f t="shared" ref="AO761:AQ762" si="2765">AO762</f>
        <v>250000</v>
      </c>
      <c r="AP761" s="60">
        <f t="shared" si="2765"/>
        <v>0</v>
      </c>
      <c r="AQ761" s="60">
        <f t="shared" si="2765"/>
        <v>0</v>
      </c>
      <c r="AR761" s="60">
        <f t="shared" si="2610"/>
        <v>5363574</v>
      </c>
      <c r="AS761" s="60">
        <f t="shared" si="2611"/>
        <v>4713601.63</v>
      </c>
      <c r="AT761" s="60">
        <f t="shared" si="2612"/>
        <v>4813633.66</v>
      </c>
      <c r="AU761" s="60">
        <f t="shared" ref="AU761:AW762" si="2766">AU762</f>
        <v>0</v>
      </c>
      <c r="AV761" s="60">
        <f t="shared" si="2766"/>
        <v>0</v>
      </c>
      <c r="AW761" s="60">
        <f t="shared" si="2766"/>
        <v>0</v>
      </c>
      <c r="AX761" s="60">
        <f t="shared" si="2614"/>
        <v>5363574</v>
      </c>
      <c r="AY761" s="60">
        <f t="shared" si="2615"/>
        <v>4713601.63</v>
      </c>
      <c r="AZ761" s="60">
        <f t="shared" si="2616"/>
        <v>4813633.66</v>
      </c>
    </row>
    <row r="762" spans="1:52" customFormat="1" ht="26.4">
      <c r="A762" s="301"/>
      <c r="B762" s="74" t="s">
        <v>41</v>
      </c>
      <c r="C762" s="34" t="s">
        <v>53</v>
      </c>
      <c r="D762" s="34" t="s">
        <v>21</v>
      </c>
      <c r="E762" s="34" t="s">
        <v>100</v>
      </c>
      <c r="F762" s="100" t="s">
        <v>268</v>
      </c>
      <c r="G762" s="36" t="s">
        <v>39</v>
      </c>
      <c r="H762" s="60">
        <f>H763</f>
        <v>4616574</v>
      </c>
      <c r="I762" s="60">
        <f t="shared" si="2760"/>
        <v>4713601.63</v>
      </c>
      <c r="J762" s="60">
        <f t="shared" si="2760"/>
        <v>4813633.66</v>
      </c>
      <c r="K762" s="60">
        <f t="shared" si="2760"/>
        <v>0</v>
      </c>
      <c r="L762" s="60">
        <f t="shared" si="2760"/>
        <v>0</v>
      </c>
      <c r="M762" s="60">
        <f t="shared" si="2760"/>
        <v>0</v>
      </c>
      <c r="N762" s="60">
        <f t="shared" si="2590"/>
        <v>4616574</v>
      </c>
      <c r="O762" s="60">
        <f t="shared" si="2591"/>
        <v>4713601.63</v>
      </c>
      <c r="P762" s="60">
        <f t="shared" si="2592"/>
        <v>4813633.66</v>
      </c>
      <c r="Q762" s="60">
        <f t="shared" si="2761"/>
        <v>497000</v>
      </c>
      <c r="R762" s="60">
        <f t="shared" si="2761"/>
        <v>0</v>
      </c>
      <c r="S762" s="60">
        <f t="shared" si="2761"/>
        <v>0</v>
      </c>
      <c r="T762" s="60">
        <f t="shared" si="2550"/>
        <v>5113574</v>
      </c>
      <c r="U762" s="60">
        <f t="shared" si="2551"/>
        <v>4713601.63</v>
      </c>
      <c r="V762" s="60">
        <f t="shared" si="2552"/>
        <v>4813633.66</v>
      </c>
      <c r="W762" s="60">
        <f t="shared" si="2762"/>
        <v>0</v>
      </c>
      <c r="X762" s="60">
        <f t="shared" si="2762"/>
        <v>0</v>
      </c>
      <c r="Y762" s="60">
        <f t="shared" si="2762"/>
        <v>0</v>
      </c>
      <c r="Z762" s="60">
        <f t="shared" si="2598"/>
        <v>5113574</v>
      </c>
      <c r="AA762" s="60">
        <f t="shared" si="2599"/>
        <v>4713601.63</v>
      </c>
      <c r="AB762" s="60">
        <f t="shared" si="2600"/>
        <v>4813633.66</v>
      </c>
      <c r="AC762" s="60">
        <f t="shared" si="2763"/>
        <v>0</v>
      </c>
      <c r="AD762" s="60">
        <f t="shared" si="2763"/>
        <v>0</v>
      </c>
      <c r="AE762" s="60">
        <f t="shared" si="2763"/>
        <v>0</v>
      </c>
      <c r="AF762" s="60">
        <f t="shared" si="2602"/>
        <v>5113574</v>
      </c>
      <c r="AG762" s="60">
        <f t="shared" si="2603"/>
        <v>4713601.63</v>
      </c>
      <c r="AH762" s="60">
        <f t="shared" si="2604"/>
        <v>4813633.66</v>
      </c>
      <c r="AI762" s="60">
        <f t="shared" si="2764"/>
        <v>0</v>
      </c>
      <c r="AJ762" s="60">
        <f t="shared" si="2764"/>
        <v>0</v>
      </c>
      <c r="AK762" s="60">
        <f t="shared" si="2764"/>
        <v>0</v>
      </c>
      <c r="AL762" s="60">
        <f t="shared" si="2606"/>
        <v>5113574</v>
      </c>
      <c r="AM762" s="60">
        <f t="shared" si="2607"/>
        <v>4713601.63</v>
      </c>
      <c r="AN762" s="60">
        <f t="shared" si="2608"/>
        <v>4813633.66</v>
      </c>
      <c r="AO762" s="60">
        <f t="shared" si="2765"/>
        <v>250000</v>
      </c>
      <c r="AP762" s="60">
        <f t="shared" si="2765"/>
        <v>0</v>
      </c>
      <c r="AQ762" s="60">
        <f t="shared" si="2765"/>
        <v>0</v>
      </c>
      <c r="AR762" s="60">
        <f t="shared" si="2610"/>
        <v>5363574</v>
      </c>
      <c r="AS762" s="60">
        <f t="shared" si="2611"/>
        <v>4713601.63</v>
      </c>
      <c r="AT762" s="60">
        <f t="shared" si="2612"/>
        <v>4813633.66</v>
      </c>
      <c r="AU762" s="60">
        <f t="shared" si="2766"/>
        <v>0</v>
      </c>
      <c r="AV762" s="60">
        <f t="shared" si="2766"/>
        <v>0</v>
      </c>
      <c r="AW762" s="60">
        <f t="shared" si="2766"/>
        <v>0</v>
      </c>
      <c r="AX762" s="60">
        <f t="shared" si="2614"/>
        <v>5363574</v>
      </c>
      <c r="AY762" s="60">
        <f t="shared" si="2615"/>
        <v>4713601.63</v>
      </c>
      <c r="AZ762" s="60">
        <f t="shared" si="2616"/>
        <v>4813633.66</v>
      </c>
    </row>
    <row r="763" spans="1:52" customFormat="1">
      <c r="A763" s="301"/>
      <c r="B763" s="82" t="s">
        <v>175</v>
      </c>
      <c r="C763" s="34" t="s">
        <v>53</v>
      </c>
      <c r="D763" s="34" t="s">
        <v>21</v>
      </c>
      <c r="E763" s="34" t="s">
        <v>100</v>
      </c>
      <c r="F763" s="100" t="s">
        <v>268</v>
      </c>
      <c r="G763" s="36" t="s">
        <v>172</v>
      </c>
      <c r="H763" s="60">
        <v>4616574</v>
      </c>
      <c r="I763" s="60">
        <v>4713601.63</v>
      </c>
      <c r="J763" s="60">
        <v>4813633.66</v>
      </c>
      <c r="K763" s="60"/>
      <c r="L763" s="60"/>
      <c r="M763" s="60"/>
      <c r="N763" s="60">
        <f t="shared" si="2590"/>
        <v>4616574</v>
      </c>
      <c r="O763" s="60">
        <f t="shared" si="2591"/>
        <v>4713601.63</v>
      </c>
      <c r="P763" s="60">
        <f t="shared" si="2592"/>
        <v>4813633.66</v>
      </c>
      <c r="Q763" s="60">
        <v>497000</v>
      </c>
      <c r="R763" s="60"/>
      <c r="S763" s="60"/>
      <c r="T763" s="60">
        <f t="shared" si="2550"/>
        <v>5113574</v>
      </c>
      <c r="U763" s="60">
        <f t="shared" si="2551"/>
        <v>4713601.63</v>
      </c>
      <c r="V763" s="60">
        <f t="shared" si="2552"/>
        <v>4813633.66</v>
      </c>
      <c r="W763" s="60"/>
      <c r="X763" s="60"/>
      <c r="Y763" s="60"/>
      <c r="Z763" s="60">
        <f t="shared" si="2598"/>
        <v>5113574</v>
      </c>
      <c r="AA763" s="60">
        <f t="shared" si="2599"/>
        <v>4713601.63</v>
      </c>
      <c r="AB763" s="60">
        <f t="shared" si="2600"/>
        <v>4813633.66</v>
      </c>
      <c r="AC763" s="60"/>
      <c r="AD763" s="60"/>
      <c r="AE763" s="60"/>
      <c r="AF763" s="60">
        <f t="shared" si="2602"/>
        <v>5113574</v>
      </c>
      <c r="AG763" s="60">
        <f t="shared" si="2603"/>
        <v>4713601.63</v>
      </c>
      <c r="AH763" s="60">
        <f t="shared" si="2604"/>
        <v>4813633.66</v>
      </c>
      <c r="AI763" s="60"/>
      <c r="AJ763" s="60"/>
      <c r="AK763" s="60"/>
      <c r="AL763" s="60">
        <f t="shared" si="2606"/>
        <v>5113574</v>
      </c>
      <c r="AM763" s="60">
        <f t="shared" si="2607"/>
        <v>4713601.63</v>
      </c>
      <c r="AN763" s="60">
        <f t="shared" si="2608"/>
        <v>4813633.66</v>
      </c>
      <c r="AO763" s="60">
        <v>250000</v>
      </c>
      <c r="AP763" s="60"/>
      <c r="AQ763" s="60"/>
      <c r="AR763" s="60">
        <f t="shared" si="2610"/>
        <v>5363574</v>
      </c>
      <c r="AS763" s="60">
        <f t="shared" si="2611"/>
        <v>4713601.63</v>
      </c>
      <c r="AT763" s="60">
        <f t="shared" si="2612"/>
        <v>4813633.66</v>
      </c>
      <c r="AU763" s="60"/>
      <c r="AV763" s="60"/>
      <c r="AW763" s="60"/>
      <c r="AX763" s="60">
        <f t="shared" si="2614"/>
        <v>5363574</v>
      </c>
      <c r="AY763" s="60">
        <f t="shared" si="2615"/>
        <v>4713601.63</v>
      </c>
      <c r="AZ763" s="60">
        <f t="shared" si="2616"/>
        <v>4813633.66</v>
      </c>
    </row>
    <row r="764" spans="1:52" customFormat="1">
      <c r="A764" s="301"/>
      <c r="B764" s="74" t="s">
        <v>269</v>
      </c>
      <c r="C764" s="35" t="s">
        <v>53</v>
      </c>
      <c r="D764" s="35" t="s">
        <v>21</v>
      </c>
      <c r="E764" s="35" t="s">
        <v>100</v>
      </c>
      <c r="F764" s="35" t="s">
        <v>270</v>
      </c>
      <c r="G764" s="36"/>
      <c r="H764" s="60">
        <f>H765</f>
        <v>1857465</v>
      </c>
      <c r="I764" s="60">
        <f t="shared" ref="I764:M765" si="2767">I765</f>
        <v>1925763.5999999999</v>
      </c>
      <c r="J764" s="60">
        <f t="shared" si="2767"/>
        <v>1996794.14</v>
      </c>
      <c r="K764" s="60">
        <f t="shared" si="2767"/>
        <v>0</v>
      </c>
      <c r="L764" s="60">
        <f t="shared" si="2767"/>
        <v>0</v>
      </c>
      <c r="M764" s="60">
        <f t="shared" si="2767"/>
        <v>0</v>
      </c>
      <c r="N764" s="60">
        <f t="shared" si="2590"/>
        <v>1857465</v>
      </c>
      <c r="O764" s="60">
        <f t="shared" si="2591"/>
        <v>1925763.5999999999</v>
      </c>
      <c r="P764" s="60">
        <f t="shared" si="2592"/>
        <v>1996794.14</v>
      </c>
      <c r="Q764" s="60">
        <f t="shared" ref="Q764:S765" si="2768">Q765</f>
        <v>0</v>
      </c>
      <c r="R764" s="60">
        <f t="shared" si="2768"/>
        <v>0</v>
      </c>
      <c r="S764" s="60">
        <f t="shared" si="2768"/>
        <v>0</v>
      </c>
      <c r="T764" s="60">
        <f t="shared" si="2550"/>
        <v>1857465</v>
      </c>
      <c r="U764" s="60">
        <f t="shared" si="2551"/>
        <v>1925763.5999999999</v>
      </c>
      <c r="V764" s="60">
        <f t="shared" si="2552"/>
        <v>1996794.14</v>
      </c>
      <c r="W764" s="60">
        <f t="shared" ref="W764:Y765" si="2769">W765</f>
        <v>30000</v>
      </c>
      <c r="X764" s="60">
        <f t="shared" si="2769"/>
        <v>0</v>
      </c>
      <c r="Y764" s="60">
        <f t="shared" si="2769"/>
        <v>0</v>
      </c>
      <c r="Z764" s="60">
        <f t="shared" si="2598"/>
        <v>1887465</v>
      </c>
      <c r="AA764" s="60">
        <f t="shared" si="2599"/>
        <v>1925763.5999999999</v>
      </c>
      <c r="AB764" s="60">
        <f t="shared" si="2600"/>
        <v>1996794.14</v>
      </c>
      <c r="AC764" s="60">
        <f t="shared" ref="AC764:AE765" si="2770">AC765</f>
        <v>346000</v>
      </c>
      <c r="AD764" s="60">
        <f t="shared" si="2770"/>
        <v>0</v>
      </c>
      <c r="AE764" s="60">
        <f t="shared" si="2770"/>
        <v>0</v>
      </c>
      <c r="AF764" s="60">
        <f t="shared" si="2602"/>
        <v>2233465</v>
      </c>
      <c r="AG764" s="60">
        <f t="shared" si="2603"/>
        <v>1925763.5999999999</v>
      </c>
      <c r="AH764" s="60">
        <f t="shared" si="2604"/>
        <v>1996794.14</v>
      </c>
      <c r="AI764" s="60">
        <f t="shared" ref="AI764:AK765" si="2771">AI765</f>
        <v>0</v>
      </c>
      <c r="AJ764" s="60">
        <f t="shared" si="2771"/>
        <v>0</v>
      </c>
      <c r="AK764" s="60">
        <f t="shared" si="2771"/>
        <v>0</v>
      </c>
      <c r="AL764" s="60">
        <f t="shared" si="2606"/>
        <v>2233465</v>
      </c>
      <c r="AM764" s="60">
        <f t="shared" si="2607"/>
        <v>1925763.5999999999</v>
      </c>
      <c r="AN764" s="60">
        <f t="shared" si="2608"/>
        <v>1996794.14</v>
      </c>
      <c r="AO764" s="60">
        <f t="shared" ref="AO764:AQ765" si="2772">AO765</f>
        <v>28600</v>
      </c>
      <c r="AP764" s="60">
        <f t="shared" si="2772"/>
        <v>0</v>
      </c>
      <c r="AQ764" s="60">
        <f t="shared" si="2772"/>
        <v>0</v>
      </c>
      <c r="AR764" s="60">
        <f t="shared" si="2610"/>
        <v>2262065</v>
      </c>
      <c r="AS764" s="60">
        <f t="shared" si="2611"/>
        <v>1925763.5999999999</v>
      </c>
      <c r="AT764" s="60">
        <f t="shared" si="2612"/>
        <v>1996794.14</v>
      </c>
      <c r="AU764" s="60">
        <f t="shared" ref="AU764:AW765" si="2773">AU765</f>
        <v>0</v>
      </c>
      <c r="AV764" s="60">
        <f t="shared" si="2773"/>
        <v>0</v>
      </c>
      <c r="AW764" s="60">
        <f t="shared" si="2773"/>
        <v>0</v>
      </c>
      <c r="AX764" s="60">
        <f t="shared" si="2614"/>
        <v>2262065</v>
      </c>
      <c r="AY764" s="60">
        <f t="shared" si="2615"/>
        <v>1925763.5999999999</v>
      </c>
      <c r="AZ764" s="60">
        <f t="shared" si="2616"/>
        <v>1996794.14</v>
      </c>
    </row>
    <row r="765" spans="1:52" customFormat="1" ht="26.4">
      <c r="A765" s="301"/>
      <c r="B765" s="123" t="s">
        <v>186</v>
      </c>
      <c r="C765" s="35" t="s">
        <v>53</v>
      </c>
      <c r="D765" s="35" t="s">
        <v>21</v>
      </c>
      <c r="E765" s="35" t="s">
        <v>100</v>
      </c>
      <c r="F765" s="35" t="s">
        <v>270</v>
      </c>
      <c r="G765" s="36" t="s">
        <v>32</v>
      </c>
      <c r="H765" s="60">
        <f>H766</f>
        <v>1857465</v>
      </c>
      <c r="I765" s="60">
        <f t="shared" si="2767"/>
        <v>1925763.5999999999</v>
      </c>
      <c r="J765" s="60">
        <f t="shared" si="2767"/>
        <v>1996794.14</v>
      </c>
      <c r="K765" s="60">
        <f t="shared" si="2767"/>
        <v>0</v>
      </c>
      <c r="L765" s="60">
        <f t="shared" si="2767"/>
        <v>0</v>
      </c>
      <c r="M765" s="60">
        <f t="shared" si="2767"/>
        <v>0</v>
      </c>
      <c r="N765" s="60">
        <f t="shared" si="2590"/>
        <v>1857465</v>
      </c>
      <c r="O765" s="60">
        <f t="shared" si="2591"/>
        <v>1925763.5999999999</v>
      </c>
      <c r="P765" s="60">
        <f t="shared" si="2592"/>
        <v>1996794.14</v>
      </c>
      <c r="Q765" s="60">
        <f t="shared" si="2768"/>
        <v>0</v>
      </c>
      <c r="R765" s="60">
        <f t="shared" si="2768"/>
        <v>0</v>
      </c>
      <c r="S765" s="60">
        <f t="shared" si="2768"/>
        <v>0</v>
      </c>
      <c r="T765" s="60">
        <f t="shared" si="2550"/>
        <v>1857465</v>
      </c>
      <c r="U765" s="60">
        <f t="shared" si="2551"/>
        <v>1925763.5999999999</v>
      </c>
      <c r="V765" s="60">
        <f t="shared" si="2552"/>
        <v>1996794.14</v>
      </c>
      <c r="W765" s="60">
        <f t="shared" si="2769"/>
        <v>30000</v>
      </c>
      <c r="X765" s="60">
        <f t="shared" si="2769"/>
        <v>0</v>
      </c>
      <c r="Y765" s="60">
        <f t="shared" si="2769"/>
        <v>0</v>
      </c>
      <c r="Z765" s="60">
        <f t="shared" si="2598"/>
        <v>1887465</v>
      </c>
      <c r="AA765" s="60">
        <f t="shared" si="2599"/>
        <v>1925763.5999999999</v>
      </c>
      <c r="AB765" s="60">
        <f t="shared" si="2600"/>
        <v>1996794.14</v>
      </c>
      <c r="AC765" s="60">
        <f t="shared" si="2770"/>
        <v>346000</v>
      </c>
      <c r="AD765" s="60">
        <f t="shared" si="2770"/>
        <v>0</v>
      </c>
      <c r="AE765" s="60">
        <f t="shared" si="2770"/>
        <v>0</v>
      </c>
      <c r="AF765" s="60">
        <f t="shared" si="2602"/>
        <v>2233465</v>
      </c>
      <c r="AG765" s="60">
        <f t="shared" si="2603"/>
        <v>1925763.5999999999</v>
      </c>
      <c r="AH765" s="60">
        <f t="shared" si="2604"/>
        <v>1996794.14</v>
      </c>
      <c r="AI765" s="60">
        <f t="shared" si="2771"/>
        <v>0</v>
      </c>
      <c r="AJ765" s="60">
        <f t="shared" si="2771"/>
        <v>0</v>
      </c>
      <c r="AK765" s="60">
        <f t="shared" si="2771"/>
        <v>0</v>
      </c>
      <c r="AL765" s="60">
        <f t="shared" si="2606"/>
        <v>2233465</v>
      </c>
      <c r="AM765" s="60">
        <f t="shared" si="2607"/>
        <v>1925763.5999999999</v>
      </c>
      <c r="AN765" s="60">
        <f t="shared" si="2608"/>
        <v>1996794.14</v>
      </c>
      <c r="AO765" s="60">
        <f t="shared" si="2772"/>
        <v>28600</v>
      </c>
      <c r="AP765" s="60">
        <f t="shared" si="2772"/>
        <v>0</v>
      </c>
      <c r="AQ765" s="60">
        <f t="shared" si="2772"/>
        <v>0</v>
      </c>
      <c r="AR765" s="60">
        <f t="shared" si="2610"/>
        <v>2262065</v>
      </c>
      <c r="AS765" s="60">
        <f t="shared" si="2611"/>
        <v>1925763.5999999999</v>
      </c>
      <c r="AT765" s="60">
        <f t="shared" si="2612"/>
        <v>1996794.14</v>
      </c>
      <c r="AU765" s="60">
        <f t="shared" si="2773"/>
        <v>0</v>
      </c>
      <c r="AV765" s="60">
        <f t="shared" si="2773"/>
        <v>0</v>
      </c>
      <c r="AW765" s="60">
        <f t="shared" si="2773"/>
        <v>0</v>
      </c>
      <c r="AX765" s="60">
        <f t="shared" si="2614"/>
        <v>2262065</v>
      </c>
      <c r="AY765" s="60">
        <f t="shared" si="2615"/>
        <v>1925763.5999999999</v>
      </c>
      <c r="AZ765" s="60">
        <f t="shared" si="2616"/>
        <v>1996794.14</v>
      </c>
    </row>
    <row r="766" spans="1:52" customFormat="1" ht="26.4">
      <c r="A766" s="301"/>
      <c r="B766" s="71" t="s">
        <v>34</v>
      </c>
      <c r="C766" s="35" t="s">
        <v>53</v>
      </c>
      <c r="D766" s="35" t="s">
        <v>21</v>
      </c>
      <c r="E766" s="35" t="s">
        <v>100</v>
      </c>
      <c r="F766" s="35" t="s">
        <v>270</v>
      </c>
      <c r="G766" s="36" t="s">
        <v>33</v>
      </c>
      <c r="H766" s="60">
        <v>1857465</v>
      </c>
      <c r="I766" s="60">
        <v>1925763.5999999999</v>
      </c>
      <c r="J766" s="60">
        <v>1996794.14</v>
      </c>
      <c r="K766" s="60"/>
      <c r="L766" s="60"/>
      <c r="M766" s="60"/>
      <c r="N766" s="60">
        <f t="shared" si="2590"/>
        <v>1857465</v>
      </c>
      <c r="O766" s="60">
        <f t="shared" si="2591"/>
        <v>1925763.5999999999</v>
      </c>
      <c r="P766" s="60">
        <f t="shared" si="2592"/>
        <v>1996794.14</v>
      </c>
      <c r="Q766" s="60"/>
      <c r="R766" s="60"/>
      <c r="S766" s="60"/>
      <c r="T766" s="60">
        <f t="shared" si="2550"/>
        <v>1857465</v>
      </c>
      <c r="U766" s="60">
        <f t="shared" si="2551"/>
        <v>1925763.5999999999</v>
      </c>
      <c r="V766" s="60">
        <f t="shared" si="2552"/>
        <v>1996794.14</v>
      </c>
      <c r="W766" s="60">
        <v>30000</v>
      </c>
      <c r="X766" s="60"/>
      <c r="Y766" s="60"/>
      <c r="Z766" s="60">
        <f t="shared" si="2598"/>
        <v>1887465</v>
      </c>
      <c r="AA766" s="60">
        <f t="shared" si="2599"/>
        <v>1925763.5999999999</v>
      </c>
      <c r="AB766" s="60">
        <f t="shared" si="2600"/>
        <v>1996794.14</v>
      </c>
      <c r="AC766" s="60">
        <v>346000</v>
      </c>
      <c r="AD766" s="60"/>
      <c r="AE766" s="60"/>
      <c r="AF766" s="60">
        <f t="shared" si="2602"/>
        <v>2233465</v>
      </c>
      <c r="AG766" s="60">
        <f t="shared" si="2603"/>
        <v>1925763.5999999999</v>
      </c>
      <c r="AH766" s="60">
        <f t="shared" si="2604"/>
        <v>1996794.14</v>
      </c>
      <c r="AI766" s="60"/>
      <c r="AJ766" s="60"/>
      <c r="AK766" s="60"/>
      <c r="AL766" s="60">
        <f t="shared" si="2606"/>
        <v>2233465</v>
      </c>
      <c r="AM766" s="60">
        <f t="shared" si="2607"/>
        <v>1925763.5999999999</v>
      </c>
      <c r="AN766" s="60">
        <f t="shared" si="2608"/>
        <v>1996794.14</v>
      </c>
      <c r="AO766" s="60">
        <v>28600</v>
      </c>
      <c r="AP766" s="60"/>
      <c r="AQ766" s="60"/>
      <c r="AR766" s="60">
        <f t="shared" si="2610"/>
        <v>2262065</v>
      </c>
      <c r="AS766" s="60">
        <f t="shared" si="2611"/>
        <v>1925763.5999999999</v>
      </c>
      <c r="AT766" s="60">
        <f t="shared" si="2612"/>
        <v>1996794.14</v>
      </c>
      <c r="AU766" s="60"/>
      <c r="AV766" s="60"/>
      <c r="AW766" s="60"/>
      <c r="AX766" s="60">
        <f t="shared" si="2614"/>
        <v>2262065</v>
      </c>
      <c r="AY766" s="60">
        <f t="shared" si="2615"/>
        <v>1925763.5999999999</v>
      </c>
      <c r="AZ766" s="60">
        <f t="shared" si="2616"/>
        <v>1996794.14</v>
      </c>
    </row>
    <row r="767" spans="1:52" customFormat="1">
      <c r="A767" s="301"/>
      <c r="B767" s="104" t="s">
        <v>271</v>
      </c>
      <c r="C767" s="35" t="s">
        <v>53</v>
      </c>
      <c r="D767" s="35" t="s">
        <v>21</v>
      </c>
      <c r="E767" s="35" t="s">
        <v>100</v>
      </c>
      <c r="F767" s="35" t="s">
        <v>272</v>
      </c>
      <c r="G767" s="36"/>
      <c r="H767" s="60">
        <f>H768</f>
        <v>283176</v>
      </c>
      <c r="I767" s="60">
        <f t="shared" ref="I767:M768" si="2774">I768</f>
        <v>283176</v>
      </c>
      <c r="J767" s="60">
        <f t="shared" si="2774"/>
        <v>283176</v>
      </c>
      <c r="K767" s="60">
        <f t="shared" si="2774"/>
        <v>0</v>
      </c>
      <c r="L767" s="60">
        <f t="shared" si="2774"/>
        <v>0</v>
      </c>
      <c r="M767" s="60">
        <f t="shared" si="2774"/>
        <v>0</v>
      </c>
      <c r="N767" s="60">
        <f t="shared" si="2590"/>
        <v>283176</v>
      </c>
      <c r="O767" s="60">
        <f t="shared" si="2591"/>
        <v>283176</v>
      </c>
      <c r="P767" s="60">
        <f t="shared" si="2592"/>
        <v>283176</v>
      </c>
      <c r="Q767" s="60">
        <f t="shared" ref="Q767:S768" si="2775">Q768</f>
        <v>0</v>
      </c>
      <c r="R767" s="60">
        <f t="shared" si="2775"/>
        <v>0</v>
      </c>
      <c r="S767" s="60">
        <f t="shared" si="2775"/>
        <v>0</v>
      </c>
      <c r="T767" s="60">
        <f t="shared" si="2550"/>
        <v>283176</v>
      </c>
      <c r="U767" s="60">
        <f t="shared" si="2551"/>
        <v>283176</v>
      </c>
      <c r="V767" s="60">
        <f t="shared" si="2552"/>
        <v>283176</v>
      </c>
      <c r="W767" s="60">
        <f t="shared" ref="W767:Y768" si="2776">W768</f>
        <v>0</v>
      </c>
      <c r="X767" s="60">
        <f t="shared" si="2776"/>
        <v>0</v>
      </c>
      <c r="Y767" s="60">
        <f t="shared" si="2776"/>
        <v>0</v>
      </c>
      <c r="Z767" s="60">
        <f t="shared" si="2598"/>
        <v>283176</v>
      </c>
      <c r="AA767" s="60">
        <f t="shared" si="2599"/>
        <v>283176</v>
      </c>
      <c r="AB767" s="60">
        <f t="shared" si="2600"/>
        <v>283176</v>
      </c>
      <c r="AC767" s="60">
        <f t="shared" ref="AC767:AE768" si="2777">AC768</f>
        <v>0</v>
      </c>
      <c r="AD767" s="60">
        <f t="shared" si="2777"/>
        <v>0</v>
      </c>
      <c r="AE767" s="60">
        <f t="shared" si="2777"/>
        <v>0</v>
      </c>
      <c r="AF767" s="60">
        <f t="shared" si="2602"/>
        <v>283176</v>
      </c>
      <c r="AG767" s="60">
        <f t="shared" si="2603"/>
        <v>283176</v>
      </c>
      <c r="AH767" s="60">
        <f t="shared" si="2604"/>
        <v>283176</v>
      </c>
      <c r="AI767" s="60">
        <f t="shared" ref="AI767:AK768" si="2778">AI768</f>
        <v>-50000</v>
      </c>
      <c r="AJ767" s="60">
        <f t="shared" si="2778"/>
        <v>0</v>
      </c>
      <c r="AK767" s="60">
        <f t="shared" si="2778"/>
        <v>0</v>
      </c>
      <c r="AL767" s="60">
        <f t="shared" si="2606"/>
        <v>233176</v>
      </c>
      <c r="AM767" s="60">
        <f t="shared" si="2607"/>
        <v>283176</v>
      </c>
      <c r="AN767" s="60">
        <f t="shared" si="2608"/>
        <v>283176</v>
      </c>
      <c r="AO767" s="60">
        <f t="shared" ref="AO767:AQ768" si="2779">AO768</f>
        <v>0</v>
      </c>
      <c r="AP767" s="60">
        <f t="shared" si="2779"/>
        <v>0</v>
      </c>
      <c r="AQ767" s="60">
        <f t="shared" si="2779"/>
        <v>0</v>
      </c>
      <c r="AR767" s="60">
        <f t="shared" si="2610"/>
        <v>233176</v>
      </c>
      <c r="AS767" s="60">
        <f t="shared" si="2611"/>
        <v>283176</v>
      </c>
      <c r="AT767" s="60">
        <f t="shared" si="2612"/>
        <v>283176</v>
      </c>
      <c r="AU767" s="60">
        <f t="shared" ref="AU767:AW768" si="2780">AU768</f>
        <v>0</v>
      </c>
      <c r="AV767" s="60">
        <f t="shared" si="2780"/>
        <v>0</v>
      </c>
      <c r="AW767" s="60">
        <f t="shared" si="2780"/>
        <v>0</v>
      </c>
      <c r="AX767" s="60">
        <f t="shared" si="2614"/>
        <v>233176</v>
      </c>
      <c r="AY767" s="60">
        <f t="shared" si="2615"/>
        <v>283176</v>
      </c>
      <c r="AZ767" s="60">
        <f t="shared" si="2616"/>
        <v>283176</v>
      </c>
    </row>
    <row r="768" spans="1:52" customFormat="1" ht="26.4">
      <c r="A768" s="301"/>
      <c r="B768" s="123" t="s">
        <v>186</v>
      </c>
      <c r="C768" s="35" t="s">
        <v>53</v>
      </c>
      <c r="D768" s="35" t="s">
        <v>21</v>
      </c>
      <c r="E768" s="35" t="s">
        <v>100</v>
      </c>
      <c r="F768" s="35" t="s">
        <v>272</v>
      </c>
      <c r="G768" s="36" t="s">
        <v>32</v>
      </c>
      <c r="H768" s="60">
        <f>H769</f>
        <v>283176</v>
      </c>
      <c r="I768" s="60">
        <f t="shared" si="2774"/>
        <v>283176</v>
      </c>
      <c r="J768" s="60">
        <f t="shared" si="2774"/>
        <v>283176</v>
      </c>
      <c r="K768" s="60">
        <f t="shared" si="2774"/>
        <v>0</v>
      </c>
      <c r="L768" s="60">
        <f t="shared" si="2774"/>
        <v>0</v>
      </c>
      <c r="M768" s="60">
        <f t="shared" si="2774"/>
        <v>0</v>
      </c>
      <c r="N768" s="60">
        <f t="shared" si="2590"/>
        <v>283176</v>
      </c>
      <c r="O768" s="60">
        <f t="shared" si="2591"/>
        <v>283176</v>
      </c>
      <c r="P768" s="60">
        <f t="shared" si="2592"/>
        <v>283176</v>
      </c>
      <c r="Q768" s="60">
        <f t="shared" si="2775"/>
        <v>0</v>
      </c>
      <c r="R768" s="60">
        <f t="shared" si="2775"/>
        <v>0</v>
      </c>
      <c r="S768" s="60">
        <f t="shared" si="2775"/>
        <v>0</v>
      </c>
      <c r="T768" s="60">
        <f t="shared" si="2550"/>
        <v>283176</v>
      </c>
      <c r="U768" s="60">
        <f t="shared" si="2551"/>
        <v>283176</v>
      </c>
      <c r="V768" s="60">
        <f t="shared" si="2552"/>
        <v>283176</v>
      </c>
      <c r="W768" s="60">
        <f t="shared" si="2776"/>
        <v>0</v>
      </c>
      <c r="X768" s="60">
        <f t="shared" si="2776"/>
        <v>0</v>
      </c>
      <c r="Y768" s="60">
        <f t="shared" si="2776"/>
        <v>0</v>
      </c>
      <c r="Z768" s="60">
        <f t="shared" si="2598"/>
        <v>283176</v>
      </c>
      <c r="AA768" s="60">
        <f t="shared" si="2599"/>
        <v>283176</v>
      </c>
      <c r="AB768" s="60">
        <f t="shared" si="2600"/>
        <v>283176</v>
      </c>
      <c r="AC768" s="60">
        <f t="shared" si="2777"/>
        <v>0</v>
      </c>
      <c r="AD768" s="60">
        <f t="shared" si="2777"/>
        <v>0</v>
      </c>
      <c r="AE768" s="60">
        <f t="shared" si="2777"/>
        <v>0</v>
      </c>
      <c r="AF768" s="60">
        <f t="shared" si="2602"/>
        <v>283176</v>
      </c>
      <c r="AG768" s="60">
        <f t="shared" si="2603"/>
        <v>283176</v>
      </c>
      <c r="AH768" s="60">
        <f t="shared" si="2604"/>
        <v>283176</v>
      </c>
      <c r="AI768" s="60">
        <f t="shared" si="2778"/>
        <v>-50000</v>
      </c>
      <c r="AJ768" s="60">
        <f t="shared" si="2778"/>
        <v>0</v>
      </c>
      <c r="AK768" s="60">
        <f t="shared" si="2778"/>
        <v>0</v>
      </c>
      <c r="AL768" s="60">
        <f t="shared" si="2606"/>
        <v>233176</v>
      </c>
      <c r="AM768" s="60">
        <f t="shared" si="2607"/>
        <v>283176</v>
      </c>
      <c r="AN768" s="60">
        <f t="shared" si="2608"/>
        <v>283176</v>
      </c>
      <c r="AO768" s="60">
        <f t="shared" si="2779"/>
        <v>0</v>
      </c>
      <c r="AP768" s="60">
        <f t="shared" si="2779"/>
        <v>0</v>
      </c>
      <c r="AQ768" s="60">
        <f t="shared" si="2779"/>
        <v>0</v>
      </c>
      <c r="AR768" s="60">
        <f t="shared" si="2610"/>
        <v>233176</v>
      </c>
      <c r="AS768" s="60">
        <f t="shared" si="2611"/>
        <v>283176</v>
      </c>
      <c r="AT768" s="60">
        <f t="shared" si="2612"/>
        <v>283176</v>
      </c>
      <c r="AU768" s="60">
        <f t="shared" si="2780"/>
        <v>0</v>
      </c>
      <c r="AV768" s="60">
        <f t="shared" si="2780"/>
        <v>0</v>
      </c>
      <c r="AW768" s="60">
        <f t="shared" si="2780"/>
        <v>0</v>
      </c>
      <c r="AX768" s="60">
        <f t="shared" si="2614"/>
        <v>233176</v>
      </c>
      <c r="AY768" s="60">
        <f t="shared" si="2615"/>
        <v>283176</v>
      </c>
      <c r="AZ768" s="60">
        <f t="shared" si="2616"/>
        <v>283176</v>
      </c>
    </row>
    <row r="769" spans="1:52" customFormat="1" ht="26.4">
      <c r="A769" s="301"/>
      <c r="B769" s="71" t="s">
        <v>34</v>
      </c>
      <c r="C769" s="35" t="s">
        <v>53</v>
      </c>
      <c r="D769" s="35" t="s">
        <v>21</v>
      </c>
      <c r="E769" s="35" t="s">
        <v>100</v>
      </c>
      <c r="F769" s="35" t="s">
        <v>272</v>
      </c>
      <c r="G769" s="36" t="s">
        <v>33</v>
      </c>
      <c r="H769" s="60">
        <v>283176</v>
      </c>
      <c r="I769" s="60">
        <v>283176</v>
      </c>
      <c r="J769" s="60">
        <v>283176</v>
      </c>
      <c r="K769" s="60"/>
      <c r="L769" s="60"/>
      <c r="M769" s="60"/>
      <c r="N769" s="60">
        <f t="shared" si="2590"/>
        <v>283176</v>
      </c>
      <c r="O769" s="60">
        <f t="shared" si="2591"/>
        <v>283176</v>
      </c>
      <c r="P769" s="60">
        <f t="shared" si="2592"/>
        <v>283176</v>
      </c>
      <c r="Q769" s="60"/>
      <c r="R769" s="60"/>
      <c r="S769" s="60"/>
      <c r="T769" s="60">
        <f t="shared" si="2550"/>
        <v>283176</v>
      </c>
      <c r="U769" s="60">
        <f t="shared" si="2551"/>
        <v>283176</v>
      </c>
      <c r="V769" s="60">
        <f t="shared" si="2552"/>
        <v>283176</v>
      </c>
      <c r="W769" s="60"/>
      <c r="X769" s="60"/>
      <c r="Y769" s="60"/>
      <c r="Z769" s="60">
        <f t="shared" si="2598"/>
        <v>283176</v>
      </c>
      <c r="AA769" s="60">
        <f t="shared" si="2599"/>
        <v>283176</v>
      </c>
      <c r="AB769" s="60">
        <f t="shared" si="2600"/>
        <v>283176</v>
      </c>
      <c r="AC769" s="60"/>
      <c r="AD769" s="60"/>
      <c r="AE769" s="60"/>
      <c r="AF769" s="60">
        <f t="shared" si="2602"/>
        <v>283176</v>
      </c>
      <c r="AG769" s="60">
        <f t="shared" si="2603"/>
        <v>283176</v>
      </c>
      <c r="AH769" s="60">
        <f t="shared" si="2604"/>
        <v>283176</v>
      </c>
      <c r="AI769" s="60">
        <v>-50000</v>
      </c>
      <c r="AJ769" s="60"/>
      <c r="AK769" s="60"/>
      <c r="AL769" s="60">
        <f t="shared" si="2606"/>
        <v>233176</v>
      </c>
      <c r="AM769" s="60">
        <f t="shared" si="2607"/>
        <v>283176</v>
      </c>
      <c r="AN769" s="60">
        <f t="shared" si="2608"/>
        <v>283176</v>
      </c>
      <c r="AO769" s="60"/>
      <c r="AP769" s="60"/>
      <c r="AQ769" s="60"/>
      <c r="AR769" s="60">
        <f t="shared" si="2610"/>
        <v>233176</v>
      </c>
      <c r="AS769" s="60">
        <f t="shared" si="2611"/>
        <v>283176</v>
      </c>
      <c r="AT769" s="60">
        <f t="shared" si="2612"/>
        <v>283176</v>
      </c>
      <c r="AU769" s="60"/>
      <c r="AV769" s="60"/>
      <c r="AW769" s="60"/>
      <c r="AX769" s="60">
        <f t="shared" si="2614"/>
        <v>233176</v>
      </c>
      <c r="AY769" s="60">
        <f t="shared" si="2615"/>
        <v>283176</v>
      </c>
      <c r="AZ769" s="60">
        <f t="shared" si="2616"/>
        <v>283176</v>
      </c>
    </row>
    <row r="770" spans="1:52" customFormat="1">
      <c r="A770" s="301"/>
      <c r="B770" s="71" t="s">
        <v>273</v>
      </c>
      <c r="C770" s="35" t="s">
        <v>53</v>
      </c>
      <c r="D770" s="35" t="s">
        <v>21</v>
      </c>
      <c r="E770" s="35" t="s">
        <v>100</v>
      </c>
      <c r="F770" s="35" t="s">
        <v>274</v>
      </c>
      <c r="G770" s="36"/>
      <c r="H770" s="60">
        <f>H773+H771+H775</f>
        <v>19603836</v>
      </c>
      <c r="I770" s="60">
        <f t="shared" ref="I770:J770" si="2781">I773+I771+I775</f>
        <v>19891014.07</v>
      </c>
      <c r="J770" s="60">
        <f t="shared" si="2781"/>
        <v>20078089.740000002</v>
      </c>
      <c r="K770" s="60">
        <f t="shared" ref="K770:M770" si="2782">K773+K771+K775</f>
        <v>395514</v>
      </c>
      <c r="L770" s="60">
        <f t="shared" si="2782"/>
        <v>0</v>
      </c>
      <c r="M770" s="60">
        <f t="shared" si="2782"/>
        <v>0</v>
      </c>
      <c r="N770" s="60">
        <f t="shared" si="2590"/>
        <v>19999350</v>
      </c>
      <c r="O770" s="60">
        <f t="shared" si="2591"/>
        <v>19891014.07</v>
      </c>
      <c r="P770" s="60">
        <f t="shared" si="2592"/>
        <v>20078089.740000002</v>
      </c>
      <c r="Q770" s="60">
        <f t="shared" ref="Q770:S770" si="2783">Q773+Q771+Q775</f>
        <v>3457002</v>
      </c>
      <c r="R770" s="60">
        <f t="shared" si="2783"/>
        <v>0</v>
      </c>
      <c r="S770" s="60">
        <f t="shared" si="2783"/>
        <v>0</v>
      </c>
      <c r="T770" s="60">
        <f t="shared" si="2550"/>
        <v>23456352</v>
      </c>
      <c r="U770" s="60">
        <f t="shared" si="2551"/>
        <v>19891014.07</v>
      </c>
      <c r="V770" s="60">
        <f t="shared" si="2552"/>
        <v>20078089.740000002</v>
      </c>
      <c r="W770" s="60">
        <f t="shared" ref="W770:Y770" si="2784">W773+W771+W775</f>
        <v>89000</v>
      </c>
      <c r="X770" s="60">
        <f t="shared" si="2784"/>
        <v>0</v>
      </c>
      <c r="Y770" s="60">
        <f t="shared" si="2784"/>
        <v>0</v>
      </c>
      <c r="Z770" s="60">
        <f t="shared" si="2598"/>
        <v>23545352</v>
      </c>
      <c r="AA770" s="60">
        <f t="shared" si="2599"/>
        <v>19891014.07</v>
      </c>
      <c r="AB770" s="60">
        <f t="shared" si="2600"/>
        <v>20078089.740000002</v>
      </c>
      <c r="AC770" s="60">
        <f t="shared" ref="AC770:AE770" si="2785">AC773+AC771+AC775</f>
        <v>193637.8</v>
      </c>
      <c r="AD770" s="60">
        <f t="shared" si="2785"/>
        <v>0</v>
      </c>
      <c r="AE770" s="60">
        <f t="shared" si="2785"/>
        <v>0</v>
      </c>
      <c r="AF770" s="60">
        <f t="shared" si="2602"/>
        <v>23738989.800000001</v>
      </c>
      <c r="AG770" s="60">
        <f t="shared" si="2603"/>
        <v>19891014.07</v>
      </c>
      <c r="AH770" s="60">
        <f t="shared" si="2604"/>
        <v>20078089.740000002</v>
      </c>
      <c r="AI770" s="60">
        <f t="shared" ref="AI770:AK770" si="2786">AI773+AI771+AI775</f>
        <v>50000</v>
      </c>
      <c r="AJ770" s="60">
        <f t="shared" si="2786"/>
        <v>0</v>
      </c>
      <c r="AK770" s="60">
        <f t="shared" si="2786"/>
        <v>0</v>
      </c>
      <c r="AL770" s="60">
        <f t="shared" si="2606"/>
        <v>23788989.800000001</v>
      </c>
      <c r="AM770" s="60">
        <f t="shared" si="2607"/>
        <v>19891014.07</v>
      </c>
      <c r="AN770" s="60">
        <f t="shared" si="2608"/>
        <v>20078089.740000002</v>
      </c>
      <c r="AO770" s="60">
        <f t="shared" ref="AO770:AQ770" si="2787">AO773+AO771+AO775</f>
        <v>1427895.78</v>
      </c>
      <c r="AP770" s="60">
        <f t="shared" si="2787"/>
        <v>0</v>
      </c>
      <c r="AQ770" s="60">
        <f t="shared" si="2787"/>
        <v>0</v>
      </c>
      <c r="AR770" s="60">
        <f t="shared" si="2610"/>
        <v>25216885.580000002</v>
      </c>
      <c r="AS770" s="60">
        <f t="shared" si="2611"/>
        <v>19891014.07</v>
      </c>
      <c r="AT770" s="60">
        <f t="shared" si="2612"/>
        <v>20078089.740000002</v>
      </c>
      <c r="AU770" s="60">
        <f t="shared" ref="AU770:AW770" si="2788">AU773+AU771+AU775</f>
        <v>-154545.54999999999</v>
      </c>
      <c r="AV770" s="60">
        <f t="shared" si="2788"/>
        <v>0</v>
      </c>
      <c r="AW770" s="60">
        <f t="shared" si="2788"/>
        <v>0</v>
      </c>
      <c r="AX770" s="60">
        <f t="shared" si="2614"/>
        <v>25062340.030000001</v>
      </c>
      <c r="AY770" s="60">
        <f t="shared" si="2615"/>
        <v>19891014.07</v>
      </c>
      <c r="AZ770" s="60">
        <f t="shared" si="2616"/>
        <v>20078089.740000002</v>
      </c>
    </row>
    <row r="771" spans="1:52" customFormat="1" ht="39.6">
      <c r="A771" s="301"/>
      <c r="B771" s="71" t="s">
        <v>51</v>
      </c>
      <c r="C771" s="35" t="s">
        <v>53</v>
      </c>
      <c r="D771" s="35" t="s">
        <v>21</v>
      </c>
      <c r="E771" s="35" t="s">
        <v>100</v>
      </c>
      <c r="F771" s="35" t="s">
        <v>274</v>
      </c>
      <c r="G771" s="36" t="s">
        <v>49</v>
      </c>
      <c r="H771" s="60">
        <f>H772</f>
        <v>10992627</v>
      </c>
      <c r="I771" s="60">
        <f t="shared" ref="I771:M771" si="2789">I772</f>
        <v>11102052.710000001</v>
      </c>
      <c r="J771" s="60">
        <f t="shared" si="2789"/>
        <v>11162573.24</v>
      </c>
      <c r="K771" s="60">
        <f t="shared" si="2789"/>
        <v>0</v>
      </c>
      <c r="L771" s="60">
        <f t="shared" si="2789"/>
        <v>0</v>
      </c>
      <c r="M771" s="60">
        <f t="shared" si="2789"/>
        <v>0</v>
      </c>
      <c r="N771" s="60">
        <f t="shared" si="2590"/>
        <v>10992627</v>
      </c>
      <c r="O771" s="60">
        <f t="shared" si="2591"/>
        <v>11102052.710000001</v>
      </c>
      <c r="P771" s="60">
        <f t="shared" si="2592"/>
        <v>11162573.24</v>
      </c>
      <c r="Q771" s="60">
        <f t="shared" ref="Q771:S771" si="2790">Q772</f>
        <v>0</v>
      </c>
      <c r="R771" s="60">
        <f t="shared" si="2790"/>
        <v>0</v>
      </c>
      <c r="S771" s="60">
        <f t="shared" si="2790"/>
        <v>0</v>
      </c>
      <c r="T771" s="60">
        <f t="shared" si="2550"/>
        <v>10992627</v>
      </c>
      <c r="U771" s="60">
        <f t="shared" si="2551"/>
        <v>11102052.710000001</v>
      </c>
      <c r="V771" s="60">
        <f t="shared" si="2552"/>
        <v>11162573.24</v>
      </c>
      <c r="W771" s="60">
        <f t="shared" ref="W771:Y771" si="2791">W772</f>
        <v>0</v>
      </c>
      <c r="X771" s="60">
        <f t="shared" si="2791"/>
        <v>0</v>
      </c>
      <c r="Y771" s="60">
        <f t="shared" si="2791"/>
        <v>0</v>
      </c>
      <c r="Z771" s="60">
        <f t="shared" si="2598"/>
        <v>10992627</v>
      </c>
      <c r="AA771" s="60">
        <f t="shared" si="2599"/>
        <v>11102052.710000001</v>
      </c>
      <c r="AB771" s="60">
        <f t="shared" si="2600"/>
        <v>11162573.24</v>
      </c>
      <c r="AC771" s="60">
        <f t="shared" ref="AC771:AE771" si="2792">AC772</f>
        <v>0</v>
      </c>
      <c r="AD771" s="60">
        <f t="shared" si="2792"/>
        <v>0</v>
      </c>
      <c r="AE771" s="60">
        <f t="shared" si="2792"/>
        <v>0</v>
      </c>
      <c r="AF771" s="60">
        <f t="shared" si="2602"/>
        <v>10992627</v>
      </c>
      <c r="AG771" s="60">
        <f t="shared" si="2603"/>
        <v>11102052.710000001</v>
      </c>
      <c r="AH771" s="60">
        <f t="shared" si="2604"/>
        <v>11162573.24</v>
      </c>
      <c r="AI771" s="60">
        <f t="shared" ref="AI771:AK771" si="2793">AI772</f>
        <v>0</v>
      </c>
      <c r="AJ771" s="60">
        <f t="shared" si="2793"/>
        <v>0</v>
      </c>
      <c r="AK771" s="60">
        <f t="shared" si="2793"/>
        <v>0</v>
      </c>
      <c r="AL771" s="60">
        <f t="shared" si="2606"/>
        <v>10992627</v>
      </c>
      <c r="AM771" s="60">
        <f t="shared" si="2607"/>
        <v>11102052.710000001</v>
      </c>
      <c r="AN771" s="60">
        <f t="shared" si="2608"/>
        <v>11162573.24</v>
      </c>
      <c r="AO771" s="60">
        <f t="shared" ref="AO771:AQ771" si="2794">AO772</f>
        <v>0</v>
      </c>
      <c r="AP771" s="60">
        <f t="shared" si="2794"/>
        <v>0</v>
      </c>
      <c r="AQ771" s="60">
        <f t="shared" si="2794"/>
        <v>0</v>
      </c>
      <c r="AR771" s="60">
        <f t="shared" si="2610"/>
        <v>10992627</v>
      </c>
      <c r="AS771" s="60">
        <f t="shared" si="2611"/>
        <v>11102052.710000001</v>
      </c>
      <c r="AT771" s="60">
        <f t="shared" si="2612"/>
        <v>11162573.24</v>
      </c>
      <c r="AU771" s="60">
        <f t="shared" ref="AU771:AW771" si="2795">AU772</f>
        <v>0</v>
      </c>
      <c r="AV771" s="60">
        <f t="shared" si="2795"/>
        <v>0</v>
      </c>
      <c r="AW771" s="60">
        <f t="shared" si="2795"/>
        <v>0</v>
      </c>
      <c r="AX771" s="60">
        <f t="shared" si="2614"/>
        <v>10992627</v>
      </c>
      <c r="AY771" s="60">
        <f t="shared" si="2615"/>
        <v>11102052.710000001</v>
      </c>
      <c r="AZ771" s="60">
        <f t="shared" si="2616"/>
        <v>11162573.24</v>
      </c>
    </row>
    <row r="772" spans="1:52" customFormat="1">
      <c r="A772" s="301"/>
      <c r="B772" s="71" t="s">
        <v>64</v>
      </c>
      <c r="C772" s="35" t="s">
        <v>53</v>
      </c>
      <c r="D772" s="35" t="s">
        <v>21</v>
      </c>
      <c r="E772" s="35" t="s">
        <v>100</v>
      </c>
      <c r="F772" s="35" t="s">
        <v>274</v>
      </c>
      <c r="G772" s="36" t="s">
        <v>65</v>
      </c>
      <c r="H772" s="60">
        <v>10992627</v>
      </c>
      <c r="I772" s="60">
        <v>11102052.710000001</v>
      </c>
      <c r="J772" s="60">
        <v>11162573.24</v>
      </c>
      <c r="K772" s="60"/>
      <c r="L772" s="60"/>
      <c r="M772" s="60"/>
      <c r="N772" s="60">
        <f t="shared" si="2590"/>
        <v>10992627</v>
      </c>
      <c r="O772" s="60">
        <f t="shared" si="2591"/>
        <v>11102052.710000001</v>
      </c>
      <c r="P772" s="60">
        <f t="shared" si="2592"/>
        <v>11162573.24</v>
      </c>
      <c r="Q772" s="60"/>
      <c r="R772" s="60"/>
      <c r="S772" s="60"/>
      <c r="T772" s="60">
        <f t="shared" si="2550"/>
        <v>10992627</v>
      </c>
      <c r="U772" s="60">
        <f t="shared" si="2551"/>
        <v>11102052.710000001</v>
      </c>
      <c r="V772" s="60">
        <f t="shared" si="2552"/>
        <v>11162573.24</v>
      </c>
      <c r="W772" s="60"/>
      <c r="X772" s="60"/>
      <c r="Y772" s="60"/>
      <c r="Z772" s="60">
        <f t="shared" si="2598"/>
        <v>10992627</v>
      </c>
      <c r="AA772" s="60">
        <f t="shared" si="2599"/>
        <v>11102052.710000001</v>
      </c>
      <c r="AB772" s="60">
        <f t="shared" si="2600"/>
        <v>11162573.24</v>
      </c>
      <c r="AC772" s="60"/>
      <c r="AD772" s="60"/>
      <c r="AE772" s="60"/>
      <c r="AF772" s="60">
        <f t="shared" si="2602"/>
        <v>10992627</v>
      </c>
      <c r="AG772" s="60">
        <f t="shared" si="2603"/>
        <v>11102052.710000001</v>
      </c>
      <c r="AH772" s="60">
        <f t="shared" si="2604"/>
        <v>11162573.24</v>
      </c>
      <c r="AI772" s="60"/>
      <c r="AJ772" s="60"/>
      <c r="AK772" s="60"/>
      <c r="AL772" s="60">
        <f t="shared" si="2606"/>
        <v>10992627</v>
      </c>
      <c r="AM772" s="60">
        <f t="shared" si="2607"/>
        <v>11102052.710000001</v>
      </c>
      <c r="AN772" s="60">
        <f t="shared" si="2608"/>
        <v>11162573.24</v>
      </c>
      <c r="AO772" s="60"/>
      <c r="AP772" s="60"/>
      <c r="AQ772" s="60"/>
      <c r="AR772" s="60">
        <f t="shared" si="2610"/>
        <v>10992627</v>
      </c>
      <c r="AS772" s="60">
        <f t="shared" si="2611"/>
        <v>11102052.710000001</v>
      </c>
      <c r="AT772" s="60">
        <f t="shared" si="2612"/>
        <v>11162573.24</v>
      </c>
      <c r="AU772" s="60"/>
      <c r="AV772" s="60"/>
      <c r="AW772" s="60"/>
      <c r="AX772" s="60">
        <f t="shared" si="2614"/>
        <v>10992627</v>
      </c>
      <c r="AY772" s="60">
        <f t="shared" si="2615"/>
        <v>11102052.710000001</v>
      </c>
      <c r="AZ772" s="60">
        <f t="shared" si="2616"/>
        <v>11162573.24</v>
      </c>
    </row>
    <row r="773" spans="1:52" customFormat="1" ht="26.4">
      <c r="A773" s="301"/>
      <c r="B773" s="123" t="s">
        <v>186</v>
      </c>
      <c r="C773" s="35" t="s">
        <v>53</v>
      </c>
      <c r="D773" s="35" t="s">
        <v>21</v>
      </c>
      <c r="E773" s="35" t="s">
        <v>100</v>
      </c>
      <c r="F773" s="35" t="s">
        <v>274</v>
      </c>
      <c r="G773" s="36" t="s">
        <v>32</v>
      </c>
      <c r="H773" s="60">
        <f>H774</f>
        <v>8588209</v>
      </c>
      <c r="I773" s="60">
        <f t="shared" ref="I773:M773" si="2796">I774</f>
        <v>8765961.3599999994</v>
      </c>
      <c r="J773" s="60">
        <f t="shared" si="2796"/>
        <v>8892516.5</v>
      </c>
      <c r="K773" s="60">
        <f t="shared" si="2796"/>
        <v>395514</v>
      </c>
      <c r="L773" s="60">
        <f t="shared" si="2796"/>
        <v>0</v>
      </c>
      <c r="M773" s="60">
        <f t="shared" si="2796"/>
        <v>0</v>
      </c>
      <c r="N773" s="60">
        <f t="shared" si="2590"/>
        <v>8983723</v>
      </c>
      <c r="O773" s="60">
        <f t="shared" si="2591"/>
        <v>8765961.3599999994</v>
      </c>
      <c r="P773" s="60">
        <f t="shared" si="2592"/>
        <v>8892516.5</v>
      </c>
      <c r="Q773" s="60">
        <f t="shared" ref="Q773:S773" si="2797">Q774</f>
        <v>3457002</v>
      </c>
      <c r="R773" s="60">
        <f t="shared" si="2797"/>
        <v>0</v>
      </c>
      <c r="S773" s="60">
        <f t="shared" si="2797"/>
        <v>0</v>
      </c>
      <c r="T773" s="60">
        <f t="shared" si="2550"/>
        <v>12440725</v>
      </c>
      <c r="U773" s="60">
        <f t="shared" si="2551"/>
        <v>8765961.3599999994</v>
      </c>
      <c r="V773" s="60">
        <f t="shared" si="2552"/>
        <v>8892516.5</v>
      </c>
      <c r="W773" s="60">
        <f t="shared" ref="W773:Y773" si="2798">W774</f>
        <v>89000</v>
      </c>
      <c r="X773" s="60">
        <f t="shared" si="2798"/>
        <v>0</v>
      </c>
      <c r="Y773" s="60">
        <f t="shared" si="2798"/>
        <v>0</v>
      </c>
      <c r="Z773" s="60">
        <f t="shared" si="2598"/>
        <v>12529725</v>
      </c>
      <c r="AA773" s="60">
        <f t="shared" si="2599"/>
        <v>8765961.3599999994</v>
      </c>
      <c r="AB773" s="60">
        <f t="shared" si="2600"/>
        <v>8892516.5</v>
      </c>
      <c r="AC773" s="60">
        <f t="shared" ref="AC773:AE773" si="2799">AC774</f>
        <v>193637.8</v>
      </c>
      <c r="AD773" s="60">
        <f t="shared" si="2799"/>
        <v>0</v>
      </c>
      <c r="AE773" s="60">
        <f t="shared" si="2799"/>
        <v>0</v>
      </c>
      <c r="AF773" s="60">
        <f t="shared" si="2602"/>
        <v>12723362.800000001</v>
      </c>
      <c r="AG773" s="60">
        <f t="shared" si="2603"/>
        <v>8765961.3599999994</v>
      </c>
      <c r="AH773" s="60">
        <f t="shared" si="2604"/>
        <v>8892516.5</v>
      </c>
      <c r="AI773" s="60">
        <f t="shared" ref="AI773:AK773" si="2800">AI774</f>
        <v>50000</v>
      </c>
      <c r="AJ773" s="60">
        <f t="shared" si="2800"/>
        <v>0</v>
      </c>
      <c r="AK773" s="60">
        <f t="shared" si="2800"/>
        <v>0</v>
      </c>
      <c r="AL773" s="60">
        <f t="shared" si="2606"/>
        <v>12773362.800000001</v>
      </c>
      <c r="AM773" s="60">
        <f t="shared" si="2607"/>
        <v>8765961.3599999994</v>
      </c>
      <c r="AN773" s="60">
        <f t="shared" si="2608"/>
        <v>8892516.5</v>
      </c>
      <c r="AO773" s="60">
        <f t="shared" ref="AO773:AQ773" si="2801">AO774</f>
        <v>1443015.78</v>
      </c>
      <c r="AP773" s="60">
        <f t="shared" si="2801"/>
        <v>0</v>
      </c>
      <c r="AQ773" s="60">
        <f t="shared" si="2801"/>
        <v>0</v>
      </c>
      <c r="AR773" s="60">
        <f t="shared" si="2610"/>
        <v>14216378.58</v>
      </c>
      <c r="AS773" s="60">
        <f t="shared" si="2611"/>
        <v>8765961.3599999994</v>
      </c>
      <c r="AT773" s="60">
        <f t="shared" si="2612"/>
        <v>8892516.5</v>
      </c>
      <c r="AU773" s="60">
        <f t="shared" ref="AU773:AW773" si="2802">AU774</f>
        <v>-154545.54999999999</v>
      </c>
      <c r="AV773" s="60">
        <f t="shared" si="2802"/>
        <v>0</v>
      </c>
      <c r="AW773" s="60">
        <f t="shared" si="2802"/>
        <v>0</v>
      </c>
      <c r="AX773" s="60">
        <f t="shared" si="2614"/>
        <v>14061833.029999999</v>
      </c>
      <c r="AY773" s="60">
        <f t="shared" si="2615"/>
        <v>8765961.3599999994</v>
      </c>
      <c r="AZ773" s="60">
        <f t="shared" si="2616"/>
        <v>8892516.5</v>
      </c>
    </row>
    <row r="774" spans="1:52" customFormat="1" ht="26.4">
      <c r="A774" s="301"/>
      <c r="B774" s="71" t="s">
        <v>34</v>
      </c>
      <c r="C774" s="35" t="s">
        <v>53</v>
      </c>
      <c r="D774" s="35" t="s">
        <v>21</v>
      </c>
      <c r="E774" s="35" t="s">
        <v>100</v>
      </c>
      <c r="F774" s="35" t="s">
        <v>274</v>
      </c>
      <c r="G774" s="36" t="s">
        <v>33</v>
      </c>
      <c r="H774" s="60">
        <v>8588209</v>
      </c>
      <c r="I774" s="60">
        <v>8765961.3599999994</v>
      </c>
      <c r="J774" s="60">
        <v>8892516.5</v>
      </c>
      <c r="K774" s="60">
        <v>395514</v>
      </c>
      <c r="L774" s="60"/>
      <c r="M774" s="60"/>
      <c r="N774" s="60">
        <f t="shared" si="2590"/>
        <v>8983723</v>
      </c>
      <c r="O774" s="60">
        <f t="shared" si="2591"/>
        <v>8765961.3599999994</v>
      </c>
      <c r="P774" s="60">
        <f t="shared" si="2592"/>
        <v>8892516.5</v>
      </c>
      <c r="Q774" s="60">
        <v>3457002</v>
      </c>
      <c r="R774" s="60"/>
      <c r="S774" s="60"/>
      <c r="T774" s="60">
        <f t="shared" si="2550"/>
        <v>12440725</v>
      </c>
      <c r="U774" s="60">
        <f t="shared" si="2551"/>
        <v>8765961.3599999994</v>
      </c>
      <c r="V774" s="60">
        <f t="shared" si="2552"/>
        <v>8892516.5</v>
      </c>
      <c r="W774" s="60">
        <v>89000</v>
      </c>
      <c r="X774" s="60"/>
      <c r="Y774" s="60"/>
      <c r="Z774" s="60">
        <f t="shared" si="2598"/>
        <v>12529725</v>
      </c>
      <c r="AA774" s="60">
        <f t="shared" si="2599"/>
        <v>8765961.3599999994</v>
      </c>
      <c r="AB774" s="60">
        <f t="shared" si="2600"/>
        <v>8892516.5</v>
      </c>
      <c r="AC774" s="60">
        <v>193637.8</v>
      </c>
      <c r="AD774" s="60"/>
      <c r="AE774" s="60"/>
      <c r="AF774" s="60">
        <f t="shared" si="2602"/>
        <v>12723362.800000001</v>
      </c>
      <c r="AG774" s="60">
        <f t="shared" si="2603"/>
        <v>8765961.3599999994</v>
      </c>
      <c r="AH774" s="60">
        <f t="shared" si="2604"/>
        <v>8892516.5</v>
      </c>
      <c r="AI774" s="60">
        <v>50000</v>
      </c>
      <c r="AJ774" s="60"/>
      <c r="AK774" s="60"/>
      <c r="AL774" s="60">
        <f t="shared" si="2606"/>
        <v>12773362.800000001</v>
      </c>
      <c r="AM774" s="60">
        <f t="shared" si="2607"/>
        <v>8765961.3599999994</v>
      </c>
      <c r="AN774" s="60">
        <f t="shared" si="2608"/>
        <v>8892516.5</v>
      </c>
      <c r="AO774" s="60">
        <v>1443015.78</v>
      </c>
      <c r="AP774" s="60"/>
      <c r="AQ774" s="60"/>
      <c r="AR774" s="60">
        <f t="shared" si="2610"/>
        <v>14216378.58</v>
      </c>
      <c r="AS774" s="60">
        <f t="shared" si="2611"/>
        <v>8765961.3599999994</v>
      </c>
      <c r="AT774" s="60">
        <f t="shared" si="2612"/>
        <v>8892516.5</v>
      </c>
      <c r="AU774" s="60">
        <v>-154545.54999999999</v>
      </c>
      <c r="AV774" s="60"/>
      <c r="AW774" s="60"/>
      <c r="AX774" s="60">
        <f t="shared" si="2614"/>
        <v>14061833.029999999</v>
      </c>
      <c r="AY774" s="60">
        <f t="shared" si="2615"/>
        <v>8765961.3599999994</v>
      </c>
      <c r="AZ774" s="60">
        <f t="shared" si="2616"/>
        <v>8892516.5</v>
      </c>
    </row>
    <row r="775" spans="1:52" customFormat="1">
      <c r="A775" s="301"/>
      <c r="B775" s="71" t="s">
        <v>47</v>
      </c>
      <c r="C775" s="35" t="s">
        <v>53</v>
      </c>
      <c r="D775" s="35" t="s">
        <v>21</v>
      </c>
      <c r="E775" s="35" t="s">
        <v>100</v>
      </c>
      <c r="F775" s="35" t="s">
        <v>274</v>
      </c>
      <c r="G775" s="36" t="s">
        <v>45</v>
      </c>
      <c r="H775" s="60">
        <f>H776</f>
        <v>23000</v>
      </c>
      <c r="I775" s="60">
        <f t="shared" ref="I775:M775" si="2803">I776</f>
        <v>23000</v>
      </c>
      <c r="J775" s="60">
        <f t="shared" si="2803"/>
        <v>23000</v>
      </c>
      <c r="K775" s="60">
        <f t="shared" si="2803"/>
        <v>0</v>
      </c>
      <c r="L775" s="60">
        <f t="shared" si="2803"/>
        <v>0</v>
      </c>
      <c r="M775" s="60">
        <f t="shared" si="2803"/>
        <v>0</v>
      </c>
      <c r="N775" s="60">
        <f t="shared" si="2590"/>
        <v>23000</v>
      </c>
      <c r="O775" s="60">
        <f t="shared" si="2591"/>
        <v>23000</v>
      </c>
      <c r="P775" s="60">
        <f t="shared" si="2592"/>
        <v>23000</v>
      </c>
      <c r="Q775" s="60">
        <f t="shared" ref="Q775:S775" si="2804">Q776</f>
        <v>0</v>
      </c>
      <c r="R775" s="60">
        <f t="shared" si="2804"/>
        <v>0</v>
      </c>
      <c r="S775" s="60">
        <f t="shared" si="2804"/>
        <v>0</v>
      </c>
      <c r="T775" s="60">
        <f t="shared" si="2550"/>
        <v>23000</v>
      </c>
      <c r="U775" s="60">
        <f t="shared" si="2551"/>
        <v>23000</v>
      </c>
      <c r="V775" s="60">
        <f t="shared" si="2552"/>
        <v>23000</v>
      </c>
      <c r="W775" s="60">
        <f t="shared" ref="W775:Y775" si="2805">W776</f>
        <v>0</v>
      </c>
      <c r="X775" s="60">
        <f t="shared" si="2805"/>
        <v>0</v>
      </c>
      <c r="Y775" s="60">
        <f t="shared" si="2805"/>
        <v>0</v>
      </c>
      <c r="Z775" s="60">
        <f t="shared" si="2598"/>
        <v>23000</v>
      </c>
      <c r="AA775" s="60">
        <f t="shared" si="2599"/>
        <v>23000</v>
      </c>
      <c r="AB775" s="60">
        <f t="shared" si="2600"/>
        <v>23000</v>
      </c>
      <c r="AC775" s="60">
        <f t="shared" ref="AC775:AE775" si="2806">AC776</f>
        <v>0</v>
      </c>
      <c r="AD775" s="60">
        <f t="shared" si="2806"/>
        <v>0</v>
      </c>
      <c r="AE775" s="60">
        <f t="shared" si="2806"/>
        <v>0</v>
      </c>
      <c r="AF775" s="60">
        <f t="shared" si="2602"/>
        <v>23000</v>
      </c>
      <c r="AG775" s="60">
        <f t="shared" si="2603"/>
        <v>23000</v>
      </c>
      <c r="AH775" s="60">
        <f t="shared" si="2604"/>
        <v>23000</v>
      </c>
      <c r="AI775" s="60">
        <f t="shared" ref="AI775:AK775" si="2807">AI776</f>
        <v>0</v>
      </c>
      <c r="AJ775" s="60">
        <f t="shared" si="2807"/>
        <v>0</v>
      </c>
      <c r="AK775" s="60">
        <f t="shared" si="2807"/>
        <v>0</v>
      </c>
      <c r="AL775" s="60">
        <f t="shared" si="2606"/>
        <v>23000</v>
      </c>
      <c r="AM775" s="60">
        <f t="shared" si="2607"/>
        <v>23000</v>
      </c>
      <c r="AN775" s="60">
        <f t="shared" si="2608"/>
        <v>23000</v>
      </c>
      <c r="AO775" s="60">
        <f t="shared" ref="AO775:AQ775" si="2808">AO776</f>
        <v>-15120</v>
      </c>
      <c r="AP775" s="60">
        <f t="shared" si="2808"/>
        <v>0</v>
      </c>
      <c r="AQ775" s="60">
        <f t="shared" si="2808"/>
        <v>0</v>
      </c>
      <c r="AR775" s="60">
        <f t="shared" si="2610"/>
        <v>7880</v>
      </c>
      <c r="AS775" s="60">
        <f t="shared" si="2611"/>
        <v>23000</v>
      </c>
      <c r="AT775" s="60">
        <f t="shared" si="2612"/>
        <v>23000</v>
      </c>
      <c r="AU775" s="60">
        <f t="shared" ref="AU775:AW775" si="2809">AU776</f>
        <v>0</v>
      </c>
      <c r="AV775" s="60">
        <f t="shared" si="2809"/>
        <v>0</v>
      </c>
      <c r="AW775" s="60">
        <f t="shared" si="2809"/>
        <v>0</v>
      </c>
      <c r="AX775" s="60">
        <f t="shared" si="2614"/>
        <v>7880</v>
      </c>
      <c r="AY775" s="60">
        <f t="shared" si="2615"/>
        <v>23000</v>
      </c>
      <c r="AZ775" s="60">
        <f t="shared" si="2616"/>
        <v>23000</v>
      </c>
    </row>
    <row r="776" spans="1:52" customFormat="1">
      <c r="A776" s="301"/>
      <c r="B776" s="139" t="s">
        <v>56</v>
      </c>
      <c r="C776" s="35" t="s">
        <v>53</v>
      </c>
      <c r="D776" s="35" t="s">
        <v>21</v>
      </c>
      <c r="E776" s="35" t="s">
        <v>100</v>
      </c>
      <c r="F776" s="35" t="s">
        <v>274</v>
      </c>
      <c r="G776" s="36" t="s">
        <v>57</v>
      </c>
      <c r="H776" s="60">
        <v>23000</v>
      </c>
      <c r="I776" s="60">
        <v>23000</v>
      </c>
      <c r="J776" s="60">
        <v>23000</v>
      </c>
      <c r="K776" s="60"/>
      <c r="L776" s="60"/>
      <c r="M776" s="60"/>
      <c r="N776" s="60">
        <f t="shared" si="2590"/>
        <v>23000</v>
      </c>
      <c r="O776" s="60">
        <f t="shared" si="2591"/>
        <v>23000</v>
      </c>
      <c r="P776" s="60">
        <f t="shared" si="2592"/>
        <v>23000</v>
      </c>
      <c r="Q776" s="60"/>
      <c r="R776" s="60"/>
      <c r="S776" s="60"/>
      <c r="T776" s="60">
        <f t="shared" si="2550"/>
        <v>23000</v>
      </c>
      <c r="U776" s="60">
        <f t="shared" si="2551"/>
        <v>23000</v>
      </c>
      <c r="V776" s="60">
        <f t="shared" si="2552"/>
        <v>23000</v>
      </c>
      <c r="W776" s="60"/>
      <c r="X776" s="60"/>
      <c r="Y776" s="60"/>
      <c r="Z776" s="60">
        <f t="shared" si="2598"/>
        <v>23000</v>
      </c>
      <c r="AA776" s="60">
        <f t="shared" si="2599"/>
        <v>23000</v>
      </c>
      <c r="AB776" s="60">
        <f t="shared" si="2600"/>
        <v>23000</v>
      </c>
      <c r="AC776" s="60"/>
      <c r="AD776" s="60"/>
      <c r="AE776" s="60"/>
      <c r="AF776" s="60">
        <f t="shared" si="2602"/>
        <v>23000</v>
      </c>
      <c r="AG776" s="60">
        <f t="shared" si="2603"/>
        <v>23000</v>
      </c>
      <c r="AH776" s="60">
        <f t="shared" si="2604"/>
        <v>23000</v>
      </c>
      <c r="AI776" s="60"/>
      <c r="AJ776" s="60"/>
      <c r="AK776" s="60"/>
      <c r="AL776" s="60">
        <f t="shared" si="2606"/>
        <v>23000</v>
      </c>
      <c r="AM776" s="60">
        <f t="shared" si="2607"/>
        <v>23000</v>
      </c>
      <c r="AN776" s="60">
        <f t="shared" si="2608"/>
        <v>23000</v>
      </c>
      <c r="AO776" s="60">
        <f>-18000+2880</f>
        <v>-15120</v>
      </c>
      <c r="AP776" s="60"/>
      <c r="AQ776" s="60"/>
      <c r="AR776" s="60">
        <f t="shared" si="2610"/>
        <v>7880</v>
      </c>
      <c r="AS776" s="60">
        <f t="shared" si="2611"/>
        <v>23000</v>
      </c>
      <c r="AT776" s="60">
        <f t="shared" si="2612"/>
        <v>23000</v>
      </c>
      <c r="AU776" s="60"/>
      <c r="AV776" s="60"/>
      <c r="AW776" s="60"/>
      <c r="AX776" s="60">
        <f t="shared" si="2614"/>
        <v>7880</v>
      </c>
      <c r="AY776" s="60">
        <f t="shared" si="2615"/>
        <v>23000</v>
      </c>
      <c r="AZ776" s="60">
        <f t="shared" si="2616"/>
        <v>23000</v>
      </c>
    </row>
    <row r="777" spans="1:52" customFormat="1" ht="39.6">
      <c r="A777" s="301"/>
      <c r="B777" s="237" t="s">
        <v>462</v>
      </c>
      <c r="C777" s="213" t="s">
        <v>53</v>
      </c>
      <c r="D777" s="213" t="s">
        <v>21</v>
      </c>
      <c r="E777" s="213" t="s">
        <v>100</v>
      </c>
      <c r="F777" s="213" t="s">
        <v>463</v>
      </c>
      <c r="G777" s="214"/>
      <c r="H777" s="61"/>
      <c r="I777" s="60"/>
      <c r="J777" s="60"/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>
        <f>AC778</f>
        <v>27000</v>
      </c>
      <c r="AD777" s="60">
        <f t="shared" ref="AD777:AE778" si="2810">AD778</f>
        <v>0</v>
      </c>
      <c r="AE777" s="60">
        <f t="shared" si="2810"/>
        <v>0</v>
      </c>
      <c r="AF777" s="60">
        <f t="shared" ref="AF777:AF779" si="2811">Z777+AC777</f>
        <v>27000</v>
      </c>
      <c r="AG777" s="60">
        <f t="shared" ref="AG777:AG779" si="2812">AA777+AD777</f>
        <v>0</v>
      </c>
      <c r="AH777" s="60">
        <f t="shared" ref="AH777:AH779" si="2813">AB777+AE777</f>
        <v>0</v>
      </c>
      <c r="AI777" s="60">
        <f>AI778</f>
        <v>0</v>
      </c>
      <c r="AJ777" s="60">
        <f t="shared" ref="AJ777:AK778" si="2814">AJ778</f>
        <v>0</v>
      </c>
      <c r="AK777" s="60">
        <f t="shared" si="2814"/>
        <v>0</v>
      </c>
      <c r="AL777" s="60">
        <f t="shared" si="2606"/>
        <v>27000</v>
      </c>
      <c r="AM777" s="60">
        <f t="shared" si="2607"/>
        <v>0</v>
      </c>
      <c r="AN777" s="60">
        <f t="shared" si="2608"/>
        <v>0</v>
      </c>
      <c r="AO777" s="60">
        <f>AO778</f>
        <v>0</v>
      </c>
      <c r="AP777" s="60">
        <f t="shared" ref="AP777:AQ778" si="2815">AP778</f>
        <v>0</v>
      </c>
      <c r="AQ777" s="60">
        <f t="shared" si="2815"/>
        <v>0</v>
      </c>
      <c r="AR777" s="60">
        <f t="shared" si="2610"/>
        <v>27000</v>
      </c>
      <c r="AS777" s="60">
        <f t="shared" si="2611"/>
        <v>0</v>
      </c>
      <c r="AT777" s="60">
        <f t="shared" si="2612"/>
        <v>0</v>
      </c>
      <c r="AU777" s="60">
        <f>AU778</f>
        <v>7155.15</v>
      </c>
      <c r="AV777" s="60">
        <f t="shared" ref="AV777:AW778" si="2816">AV778</f>
        <v>0</v>
      </c>
      <c r="AW777" s="60">
        <f t="shared" si="2816"/>
        <v>0</v>
      </c>
      <c r="AX777" s="60">
        <f t="shared" si="2614"/>
        <v>34155.15</v>
      </c>
      <c r="AY777" s="60">
        <f t="shared" si="2615"/>
        <v>0</v>
      </c>
      <c r="AZ777" s="60">
        <f t="shared" si="2616"/>
        <v>0</v>
      </c>
    </row>
    <row r="778" spans="1:52" customFormat="1">
      <c r="A778" s="301"/>
      <c r="B778" s="237" t="s">
        <v>35</v>
      </c>
      <c r="C778" s="213" t="s">
        <v>53</v>
      </c>
      <c r="D778" s="213" t="s">
        <v>21</v>
      </c>
      <c r="E778" s="213" t="s">
        <v>100</v>
      </c>
      <c r="F778" s="213" t="s">
        <v>463</v>
      </c>
      <c r="G778" s="214" t="s">
        <v>36</v>
      </c>
      <c r="H778" s="61"/>
      <c r="I778" s="60"/>
      <c r="J778" s="60"/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  <c r="AB778" s="60"/>
      <c r="AC778" s="60">
        <f>AC779</f>
        <v>27000</v>
      </c>
      <c r="AD778" s="60">
        <f t="shared" si="2810"/>
        <v>0</v>
      </c>
      <c r="AE778" s="60">
        <f t="shared" si="2810"/>
        <v>0</v>
      </c>
      <c r="AF778" s="60">
        <f t="shared" si="2811"/>
        <v>27000</v>
      </c>
      <c r="AG778" s="60">
        <f t="shared" si="2812"/>
        <v>0</v>
      </c>
      <c r="AH778" s="60">
        <f t="shared" si="2813"/>
        <v>0</v>
      </c>
      <c r="AI778" s="60">
        <f>AI779</f>
        <v>0</v>
      </c>
      <c r="AJ778" s="60">
        <f t="shared" si="2814"/>
        <v>0</v>
      </c>
      <c r="AK778" s="60">
        <f t="shared" si="2814"/>
        <v>0</v>
      </c>
      <c r="AL778" s="60">
        <f t="shared" si="2606"/>
        <v>27000</v>
      </c>
      <c r="AM778" s="60">
        <f t="shared" si="2607"/>
        <v>0</v>
      </c>
      <c r="AN778" s="60">
        <f t="shared" si="2608"/>
        <v>0</v>
      </c>
      <c r="AO778" s="60">
        <f>AO779</f>
        <v>0</v>
      </c>
      <c r="AP778" s="60">
        <f t="shared" si="2815"/>
        <v>0</v>
      </c>
      <c r="AQ778" s="60">
        <f t="shared" si="2815"/>
        <v>0</v>
      </c>
      <c r="AR778" s="60">
        <f t="shared" si="2610"/>
        <v>27000</v>
      </c>
      <c r="AS778" s="60">
        <f t="shared" si="2611"/>
        <v>0</v>
      </c>
      <c r="AT778" s="60">
        <f t="shared" si="2612"/>
        <v>0</v>
      </c>
      <c r="AU778" s="60">
        <f>AU779</f>
        <v>7155.15</v>
      </c>
      <c r="AV778" s="60">
        <f t="shared" si="2816"/>
        <v>0</v>
      </c>
      <c r="AW778" s="60">
        <f t="shared" si="2816"/>
        <v>0</v>
      </c>
      <c r="AX778" s="60">
        <f t="shared" si="2614"/>
        <v>34155.15</v>
      </c>
      <c r="AY778" s="60">
        <f t="shared" si="2615"/>
        <v>0</v>
      </c>
      <c r="AZ778" s="60">
        <f t="shared" si="2616"/>
        <v>0</v>
      </c>
    </row>
    <row r="779" spans="1:52" customFormat="1" ht="26.4">
      <c r="A779" s="301"/>
      <c r="B779" s="237" t="s">
        <v>38</v>
      </c>
      <c r="C779" s="213" t="s">
        <v>53</v>
      </c>
      <c r="D779" s="213" t="s">
        <v>21</v>
      </c>
      <c r="E779" s="213" t="s">
        <v>100</v>
      </c>
      <c r="F779" s="213" t="s">
        <v>463</v>
      </c>
      <c r="G779" s="214" t="s">
        <v>37</v>
      </c>
      <c r="H779" s="61"/>
      <c r="I779" s="60"/>
      <c r="J779" s="60"/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  <c r="AB779" s="60"/>
      <c r="AC779" s="60">
        <v>27000</v>
      </c>
      <c r="AD779" s="60"/>
      <c r="AE779" s="60"/>
      <c r="AF779" s="60">
        <f t="shared" si="2811"/>
        <v>27000</v>
      </c>
      <c r="AG779" s="60">
        <f t="shared" si="2812"/>
        <v>0</v>
      </c>
      <c r="AH779" s="60">
        <f t="shared" si="2813"/>
        <v>0</v>
      </c>
      <c r="AI779" s="60"/>
      <c r="AJ779" s="60"/>
      <c r="AK779" s="60"/>
      <c r="AL779" s="60">
        <f t="shared" si="2606"/>
        <v>27000</v>
      </c>
      <c r="AM779" s="60">
        <f t="shared" si="2607"/>
        <v>0</v>
      </c>
      <c r="AN779" s="60">
        <f t="shared" si="2608"/>
        <v>0</v>
      </c>
      <c r="AO779" s="60"/>
      <c r="AP779" s="60"/>
      <c r="AQ779" s="60"/>
      <c r="AR779" s="60">
        <f t="shared" si="2610"/>
        <v>27000</v>
      </c>
      <c r="AS779" s="60">
        <f t="shared" si="2611"/>
        <v>0</v>
      </c>
      <c r="AT779" s="60">
        <f t="shared" si="2612"/>
        <v>0</v>
      </c>
      <c r="AU779" s="60">
        <v>7155.15</v>
      </c>
      <c r="AV779" s="60"/>
      <c r="AW779" s="60"/>
      <c r="AX779" s="60">
        <f t="shared" si="2614"/>
        <v>34155.15</v>
      </c>
      <c r="AY779" s="60">
        <f t="shared" si="2615"/>
        <v>0</v>
      </c>
      <c r="AZ779" s="60">
        <f t="shared" si="2616"/>
        <v>0</v>
      </c>
    </row>
    <row r="780" spans="1:52" customFormat="1">
      <c r="A780" s="301"/>
      <c r="B780" s="156" t="s">
        <v>253</v>
      </c>
      <c r="C780" s="35" t="s">
        <v>53</v>
      </c>
      <c r="D780" s="35" t="s">
        <v>21</v>
      </c>
      <c r="E780" s="35" t="s">
        <v>100</v>
      </c>
      <c r="F780" s="35" t="s">
        <v>126</v>
      </c>
      <c r="G780" s="36"/>
      <c r="H780" s="60">
        <f>H785</f>
        <v>3000000</v>
      </c>
      <c r="I780" s="60">
        <f t="shared" ref="I780:M780" si="2817">I785</f>
        <v>1500000</v>
      </c>
      <c r="J780" s="60">
        <f t="shared" si="2817"/>
        <v>1000000</v>
      </c>
      <c r="K780" s="60">
        <f t="shared" si="2817"/>
        <v>0</v>
      </c>
      <c r="L780" s="60">
        <f t="shared" si="2817"/>
        <v>0</v>
      </c>
      <c r="M780" s="60">
        <f t="shared" si="2817"/>
        <v>0</v>
      </c>
      <c r="N780" s="60">
        <f t="shared" si="2590"/>
        <v>3000000</v>
      </c>
      <c r="O780" s="60">
        <f t="shared" si="2591"/>
        <v>1500000</v>
      </c>
      <c r="P780" s="60">
        <f t="shared" si="2592"/>
        <v>1000000</v>
      </c>
      <c r="Q780" s="60">
        <f>Q781+Q785</f>
        <v>636656.15999999992</v>
      </c>
      <c r="R780" s="60">
        <f t="shared" ref="R780:S780" si="2818">R781+R785</f>
        <v>0</v>
      </c>
      <c r="S780" s="60">
        <f t="shared" si="2818"/>
        <v>0</v>
      </c>
      <c r="T780" s="60">
        <f t="shared" si="2550"/>
        <v>3636656.16</v>
      </c>
      <c r="U780" s="60">
        <f t="shared" si="2551"/>
        <v>1500000</v>
      </c>
      <c r="V780" s="60">
        <f t="shared" si="2552"/>
        <v>1000000</v>
      </c>
      <c r="W780" s="60">
        <f>W781+W785+W783</f>
        <v>-26330.200000000012</v>
      </c>
      <c r="X780" s="60">
        <f t="shared" ref="X780:Y780" si="2819">X781+X785+X783</f>
        <v>0</v>
      </c>
      <c r="Y780" s="60">
        <f t="shared" si="2819"/>
        <v>0</v>
      </c>
      <c r="Z780" s="60">
        <f t="shared" si="2598"/>
        <v>3610325.96</v>
      </c>
      <c r="AA780" s="60">
        <f t="shared" si="2599"/>
        <v>1500000</v>
      </c>
      <c r="AB780" s="60">
        <f t="shared" si="2600"/>
        <v>1000000</v>
      </c>
      <c r="AC780" s="60">
        <f>AC781+AC785+AC783</f>
        <v>-705877.58</v>
      </c>
      <c r="AD780" s="60">
        <f t="shared" ref="AD780:AE780" si="2820">AD781+AD785+AD783</f>
        <v>0</v>
      </c>
      <c r="AE780" s="60">
        <f t="shared" si="2820"/>
        <v>0</v>
      </c>
      <c r="AF780" s="60">
        <f t="shared" si="2602"/>
        <v>2904448.38</v>
      </c>
      <c r="AG780" s="60">
        <f t="shared" si="2603"/>
        <v>1500000</v>
      </c>
      <c r="AH780" s="60">
        <f t="shared" si="2604"/>
        <v>1000000</v>
      </c>
      <c r="AI780" s="60">
        <f>AI781+AI785+AI783</f>
        <v>-140000</v>
      </c>
      <c r="AJ780" s="60">
        <f t="shared" ref="AJ780:AK780" si="2821">AJ781+AJ785+AJ783</f>
        <v>0</v>
      </c>
      <c r="AK780" s="60">
        <f t="shared" si="2821"/>
        <v>0</v>
      </c>
      <c r="AL780" s="60">
        <f t="shared" si="2606"/>
        <v>2764448.38</v>
      </c>
      <c r="AM780" s="60">
        <f t="shared" si="2607"/>
        <v>1500000</v>
      </c>
      <c r="AN780" s="60">
        <f t="shared" si="2608"/>
        <v>1000000</v>
      </c>
      <c r="AO780" s="60">
        <f>AO781+AO785+AO783</f>
        <v>-279219.92</v>
      </c>
      <c r="AP780" s="60">
        <f t="shared" ref="AP780:AQ780" si="2822">AP781+AP785+AP783</f>
        <v>0</v>
      </c>
      <c r="AQ780" s="60">
        <f t="shared" si="2822"/>
        <v>0</v>
      </c>
      <c r="AR780" s="60">
        <f t="shared" si="2610"/>
        <v>2485228.46</v>
      </c>
      <c r="AS780" s="60">
        <f t="shared" si="2611"/>
        <v>1500000</v>
      </c>
      <c r="AT780" s="60">
        <f t="shared" si="2612"/>
        <v>1000000</v>
      </c>
      <c r="AU780" s="60">
        <f>AU781+AU785+AU783</f>
        <v>70685.27</v>
      </c>
      <c r="AV780" s="60">
        <f t="shared" ref="AV780:AW780" si="2823">AV781+AV785+AV783</f>
        <v>0</v>
      </c>
      <c r="AW780" s="60">
        <f t="shared" si="2823"/>
        <v>0</v>
      </c>
      <c r="AX780" s="60">
        <f t="shared" si="2614"/>
        <v>2555913.73</v>
      </c>
      <c r="AY780" s="60">
        <f t="shared" si="2615"/>
        <v>1500000</v>
      </c>
      <c r="AZ780" s="60">
        <f t="shared" si="2616"/>
        <v>1000000</v>
      </c>
    </row>
    <row r="781" spans="1:52" customFormat="1" ht="26.4">
      <c r="A781" s="301"/>
      <c r="B781" s="123" t="s">
        <v>186</v>
      </c>
      <c r="C781" s="35" t="s">
        <v>53</v>
      </c>
      <c r="D781" s="35" t="s">
        <v>21</v>
      </c>
      <c r="E781" s="35" t="s">
        <v>100</v>
      </c>
      <c r="F781" s="35" t="s">
        <v>126</v>
      </c>
      <c r="G781" s="36" t="s">
        <v>32</v>
      </c>
      <c r="H781" s="60"/>
      <c r="I781" s="60"/>
      <c r="J781" s="60"/>
      <c r="K781" s="60"/>
      <c r="L781" s="60"/>
      <c r="M781" s="60"/>
      <c r="N781" s="60"/>
      <c r="O781" s="60"/>
      <c r="P781" s="60"/>
      <c r="Q781" s="60">
        <f>Q782</f>
        <v>337953</v>
      </c>
      <c r="R781" s="60">
        <f t="shared" ref="R781:S781" si="2824">R782</f>
        <v>0</v>
      </c>
      <c r="S781" s="60">
        <f t="shared" si="2824"/>
        <v>0</v>
      </c>
      <c r="T781" s="60">
        <f t="shared" ref="T781:T782" si="2825">N781+Q781</f>
        <v>337953</v>
      </c>
      <c r="U781" s="60">
        <f t="shared" ref="U781:U782" si="2826">O781+R781</f>
        <v>0</v>
      </c>
      <c r="V781" s="60">
        <f t="shared" ref="V781:V782" si="2827">P781+S781</f>
        <v>0</v>
      </c>
      <c r="W781" s="60">
        <f>W782</f>
        <v>332940</v>
      </c>
      <c r="X781" s="60">
        <f t="shared" ref="X781:Y781" si="2828">X782</f>
        <v>0</v>
      </c>
      <c r="Y781" s="60">
        <f t="shared" si="2828"/>
        <v>0</v>
      </c>
      <c r="Z781" s="60">
        <f t="shared" si="2598"/>
        <v>670893</v>
      </c>
      <c r="AA781" s="60">
        <f t="shared" si="2599"/>
        <v>0</v>
      </c>
      <c r="AB781" s="60">
        <f t="shared" si="2600"/>
        <v>0</v>
      </c>
      <c r="AC781" s="60">
        <f>AC782</f>
        <v>205562.6</v>
      </c>
      <c r="AD781" s="60">
        <f t="shared" ref="AD781:AE781" si="2829">AD782</f>
        <v>0</v>
      </c>
      <c r="AE781" s="60">
        <f t="shared" si="2829"/>
        <v>0</v>
      </c>
      <c r="AF781" s="60">
        <f t="shared" si="2602"/>
        <v>876455.6</v>
      </c>
      <c r="AG781" s="60">
        <f t="shared" si="2603"/>
        <v>0</v>
      </c>
      <c r="AH781" s="60">
        <f t="shared" si="2604"/>
        <v>0</v>
      </c>
      <c r="AI781" s="60">
        <f>AI782</f>
        <v>176164.86</v>
      </c>
      <c r="AJ781" s="60">
        <f t="shared" ref="AJ781:AK781" si="2830">AJ782</f>
        <v>0</v>
      </c>
      <c r="AK781" s="60">
        <f t="shared" si="2830"/>
        <v>0</v>
      </c>
      <c r="AL781" s="60">
        <f t="shared" si="2606"/>
        <v>1052620.46</v>
      </c>
      <c r="AM781" s="60">
        <f t="shared" si="2607"/>
        <v>0</v>
      </c>
      <c r="AN781" s="60">
        <f t="shared" si="2608"/>
        <v>0</v>
      </c>
      <c r="AO781" s="60">
        <f>AO782</f>
        <v>0</v>
      </c>
      <c r="AP781" s="60">
        <f t="shared" ref="AP781:AQ781" si="2831">AP782</f>
        <v>0</v>
      </c>
      <c r="AQ781" s="60">
        <f t="shared" si="2831"/>
        <v>0</v>
      </c>
      <c r="AR781" s="60">
        <f t="shared" si="2610"/>
        <v>1052620.46</v>
      </c>
      <c r="AS781" s="60">
        <f t="shared" si="2611"/>
        <v>0</v>
      </c>
      <c r="AT781" s="60">
        <f t="shared" si="2612"/>
        <v>0</v>
      </c>
      <c r="AU781" s="60">
        <f>AU782</f>
        <v>25200</v>
      </c>
      <c r="AV781" s="60">
        <f t="shared" ref="AV781:AW781" si="2832">AV782</f>
        <v>0</v>
      </c>
      <c r="AW781" s="60">
        <f t="shared" si="2832"/>
        <v>0</v>
      </c>
      <c r="AX781" s="60">
        <f t="shared" si="2614"/>
        <v>1077820.46</v>
      </c>
      <c r="AY781" s="60">
        <f t="shared" si="2615"/>
        <v>0</v>
      </c>
      <c r="AZ781" s="60">
        <f t="shared" si="2616"/>
        <v>0</v>
      </c>
    </row>
    <row r="782" spans="1:52" customFormat="1" ht="26.4">
      <c r="A782" s="301"/>
      <c r="B782" s="71" t="s">
        <v>34</v>
      </c>
      <c r="C782" s="35" t="s">
        <v>53</v>
      </c>
      <c r="D782" s="35" t="s">
        <v>21</v>
      </c>
      <c r="E782" s="35" t="s">
        <v>100</v>
      </c>
      <c r="F782" s="35" t="s">
        <v>126</v>
      </c>
      <c r="G782" s="36" t="s">
        <v>33</v>
      </c>
      <c r="H782" s="60"/>
      <c r="I782" s="60"/>
      <c r="J782" s="60"/>
      <c r="K782" s="60"/>
      <c r="L782" s="60"/>
      <c r="M782" s="60"/>
      <c r="N782" s="60"/>
      <c r="O782" s="60"/>
      <c r="P782" s="60"/>
      <c r="Q782" s="60">
        <v>337953</v>
      </c>
      <c r="R782" s="60"/>
      <c r="S782" s="60"/>
      <c r="T782" s="60">
        <f t="shared" si="2825"/>
        <v>337953</v>
      </c>
      <c r="U782" s="60">
        <f t="shared" si="2826"/>
        <v>0</v>
      </c>
      <c r="V782" s="60">
        <f t="shared" si="2827"/>
        <v>0</v>
      </c>
      <c r="W782" s="60">
        <v>332940</v>
      </c>
      <c r="X782" s="60"/>
      <c r="Y782" s="60"/>
      <c r="Z782" s="60">
        <f t="shared" si="2598"/>
        <v>670893</v>
      </c>
      <c r="AA782" s="60">
        <f t="shared" si="2599"/>
        <v>0</v>
      </c>
      <c r="AB782" s="60">
        <f t="shared" si="2600"/>
        <v>0</v>
      </c>
      <c r="AC782" s="60">
        <v>205562.6</v>
      </c>
      <c r="AD782" s="60"/>
      <c r="AE782" s="60"/>
      <c r="AF782" s="60">
        <f t="shared" si="2602"/>
        <v>876455.6</v>
      </c>
      <c r="AG782" s="60">
        <f t="shared" si="2603"/>
        <v>0</v>
      </c>
      <c r="AH782" s="60">
        <f t="shared" si="2604"/>
        <v>0</v>
      </c>
      <c r="AI782" s="60">
        <v>176164.86</v>
      </c>
      <c r="AJ782" s="60"/>
      <c r="AK782" s="60"/>
      <c r="AL782" s="60">
        <f t="shared" si="2606"/>
        <v>1052620.46</v>
      </c>
      <c r="AM782" s="60">
        <f t="shared" si="2607"/>
        <v>0</v>
      </c>
      <c r="AN782" s="60">
        <f t="shared" si="2608"/>
        <v>0</v>
      </c>
      <c r="AO782" s="60"/>
      <c r="AP782" s="60"/>
      <c r="AQ782" s="60"/>
      <c r="AR782" s="60">
        <f t="shared" si="2610"/>
        <v>1052620.46</v>
      </c>
      <c r="AS782" s="60">
        <f t="shared" si="2611"/>
        <v>0</v>
      </c>
      <c r="AT782" s="60">
        <f t="shared" si="2612"/>
        <v>0</v>
      </c>
      <c r="AU782" s="60">
        <v>25200</v>
      </c>
      <c r="AV782" s="60"/>
      <c r="AW782" s="60"/>
      <c r="AX782" s="60">
        <f t="shared" si="2614"/>
        <v>1077820.46</v>
      </c>
      <c r="AY782" s="60">
        <f t="shared" si="2615"/>
        <v>0</v>
      </c>
      <c r="AZ782" s="60">
        <f t="shared" si="2616"/>
        <v>0</v>
      </c>
    </row>
    <row r="783" spans="1:52" customFormat="1">
      <c r="A783" s="301"/>
      <c r="B783" s="103" t="s">
        <v>35</v>
      </c>
      <c r="C783" s="35" t="s">
        <v>53</v>
      </c>
      <c r="D783" s="35" t="s">
        <v>21</v>
      </c>
      <c r="E783" s="35" t="s">
        <v>100</v>
      </c>
      <c r="F783" s="35" t="s">
        <v>126</v>
      </c>
      <c r="G783" s="36" t="s">
        <v>36</v>
      </c>
      <c r="H783" s="60"/>
      <c r="I783" s="60"/>
      <c r="J783" s="60"/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>
        <f>W784</f>
        <v>57471</v>
      </c>
      <c r="X783" s="60">
        <f t="shared" ref="X783:Y783" si="2833">X784</f>
        <v>0</v>
      </c>
      <c r="Y783" s="60">
        <f t="shared" si="2833"/>
        <v>0</v>
      </c>
      <c r="Z783" s="60">
        <f t="shared" ref="Z783:Z784" si="2834">T783+W783</f>
        <v>57471</v>
      </c>
      <c r="AA783" s="60">
        <f t="shared" ref="AA783:AA784" si="2835">U783+X783</f>
        <v>0</v>
      </c>
      <c r="AB783" s="60">
        <f t="shared" ref="AB783:AB784" si="2836">V783+Y783</f>
        <v>0</v>
      </c>
      <c r="AC783" s="60">
        <f>AC784</f>
        <v>0</v>
      </c>
      <c r="AD783" s="60">
        <f t="shared" ref="AD783:AE783" si="2837">AD784</f>
        <v>0</v>
      </c>
      <c r="AE783" s="60">
        <f t="shared" si="2837"/>
        <v>0</v>
      </c>
      <c r="AF783" s="60">
        <f t="shared" si="2602"/>
        <v>57471</v>
      </c>
      <c r="AG783" s="60">
        <f t="shared" si="2603"/>
        <v>0</v>
      </c>
      <c r="AH783" s="60">
        <f t="shared" si="2604"/>
        <v>0</v>
      </c>
      <c r="AI783" s="60">
        <f>AI784</f>
        <v>0</v>
      </c>
      <c r="AJ783" s="60">
        <f t="shared" ref="AJ783:AK783" si="2838">AJ784</f>
        <v>0</v>
      </c>
      <c r="AK783" s="60">
        <f t="shared" si="2838"/>
        <v>0</v>
      </c>
      <c r="AL783" s="60">
        <f t="shared" si="2606"/>
        <v>57471</v>
      </c>
      <c r="AM783" s="60">
        <f t="shared" si="2607"/>
        <v>0</v>
      </c>
      <c r="AN783" s="60">
        <f t="shared" si="2608"/>
        <v>0</v>
      </c>
      <c r="AO783" s="60">
        <f>AO784</f>
        <v>86207</v>
      </c>
      <c r="AP783" s="60">
        <f t="shared" ref="AP783:AQ783" si="2839">AP784</f>
        <v>0</v>
      </c>
      <c r="AQ783" s="60">
        <f t="shared" si="2839"/>
        <v>0</v>
      </c>
      <c r="AR783" s="60">
        <f t="shared" si="2610"/>
        <v>143678</v>
      </c>
      <c r="AS783" s="60">
        <f t="shared" si="2611"/>
        <v>0</v>
      </c>
      <c r="AT783" s="60">
        <f t="shared" si="2612"/>
        <v>0</v>
      </c>
      <c r="AU783" s="60">
        <f>AU784</f>
        <v>0</v>
      </c>
      <c r="AV783" s="60">
        <f t="shared" ref="AV783:AW783" si="2840">AV784</f>
        <v>0</v>
      </c>
      <c r="AW783" s="60">
        <f t="shared" si="2840"/>
        <v>0</v>
      </c>
      <c r="AX783" s="60">
        <f t="shared" si="2614"/>
        <v>143678</v>
      </c>
      <c r="AY783" s="60">
        <f t="shared" si="2615"/>
        <v>0</v>
      </c>
      <c r="AZ783" s="60">
        <f t="shared" si="2616"/>
        <v>0</v>
      </c>
    </row>
    <row r="784" spans="1:52" customFormat="1">
      <c r="A784" s="301"/>
      <c r="B784" s="182" t="s">
        <v>67</v>
      </c>
      <c r="C784" s="35" t="s">
        <v>53</v>
      </c>
      <c r="D784" s="35" t="s">
        <v>21</v>
      </c>
      <c r="E784" s="35" t="s">
        <v>100</v>
      </c>
      <c r="F784" s="35" t="s">
        <v>126</v>
      </c>
      <c r="G784" s="36" t="s">
        <v>68</v>
      </c>
      <c r="H784" s="60"/>
      <c r="I784" s="60"/>
      <c r="J784" s="60"/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>
        <v>57471</v>
      </c>
      <c r="X784" s="60"/>
      <c r="Y784" s="60"/>
      <c r="Z784" s="60">
        <f t="shared" si="2834"/>
        <v>57471</v>
      </c>
      <c r="AA784" s="60">
        <f t="shared" si="2835"/>
        <v>0</v>
      </c>
      <c r="AB784" s="60">
        <f t="shared" si="2836"/>
        <v>0</v>
      </c>
      <c r="AC784" s="60"/>
      <c r="AD784" s="60"/>
      <c r="AE784" s="60"/>
      <c r="AF784" s="60">
        <f t="shared" si="2602"/>
        <v>57471</v>
      </c>
      <c r="AG784" s="60">
        <f t="shared" si="2603"/>
        <v>0</v>
      </c>
      <c r="AH784" s="60">
        <f t="shared" si="2604"/>
        <v>0</v>
      </c>
      <c r="AI784" s="60"/>
      <c r="AJ784" s="60"/>
      <c r="AK784" s="60"/>
      <c r="AL784" s="60">
        <f t="shared" si="2606"/>
        <v>57471</v>
      </c>
      <c r="AM784" s="60">
        <f t="shared" si="2607"/>
        <v>0</v>
      </c>
      <c r="AN784" s="60">
        <f t="shared" si="2608"/>
        <v>0</v>
      </c>
      <c r="AO784" s="60">
        <v>86207</v>
      </c>
      <c r="AP784" s="60"/>
      <c r="AQ784" s="60"/>
      <c r="AR784" s="60">
        <f t="shared" si="2610"/>
        <v>143678</v>
      </c>
      <c r="AS784" s="60">
        <f t="shared" si="2611"/>
        <v>0</v>
      </c>
      <c r="AT784" s="60">
        <f t="shared" si="2612"/>
        <v>0</v>
      </c>
      <c r="AU784" s="60"/>
      <c r="AV784" s="60"/>
      <c r="AW784" s="60"/>
      <c r="AX784" s="60">
        <f t="shared" si="2614"/>
        <v>143678</v>
      </c>
      <c r="AY784" s="60">
        <f t="shared" si="2615"/>
        <v>0</v>
      </c>
      <c r="AZ784" s="60">
        <f t="shared" si="2616"/>
        <v>0</v>
      </c>
    </row>
    <row r="785" spans="1:52" customFormat="1">
      <c r="A785" s="301"/>
      <c r="B785" s="82" t="s">
        <v>47</v>
      </c>
      <c r="C785" s="35" t="s">
        <v>53</v>
      </c>
      <c r="D785" s="35" t="s">
        <v>21</v>
      </c>
      <c r="E785" s="35" t="s">
        <v>100</v>
      </c>
      <c r="F785" s="35" t="s">
        <v>126</v>
      </c>
      <c r="G785" s="36" t="s">
        <v>45</v>
      </c>
      <c r="H785" s="60">
        <f>H786</f>
        <v>3000000</v>
      </c>
      <c r="I785" s="60">
        <f t="shared" ref="I785:M785" si="2841">I786</f>
        <v>1500000</v>
      </c>
      <c r="J785" s="60">
        <f t="shared" si="2841"/>
        <v>1000000</v>
      </c>
      <c r="K785" s="60">
        <f t="shared" si="2841"/>
        <v>0</v>
      </c>
      <c r="L785" s="60">
        <f t="shared" si="2841"/>
        <v>0</v>
      </c>
      <c r="M785" s="60">
        <f t="shared" si="2841"/>
        <v>0</v>
      </c>
      <c r="N785" s="60">
        <f t="shared" si="2590"/>
        <v>3000000</v>
      </c>
      <c r="O785" s="60">
        <f t="shared" si="2591"/>
        <v>1500000</v>
      </c>
      <c r="P785" s="60">
        <f t="shared" si="2592"/>
        <v>1000000</v>
      </c>
      <c r="Q785" s="60">
        <f t="shared" ref="Q785:S785" si="2842">Q786</f>
        <v>298703.15999999992</v>
      </c>
      <c r="R785" s="60">
        <f t="shared" si="2842"/>
        <v>0</v>
      </c>
      <c r="S785" s="60">
        <f t="shared" si="2842"/>
        <v>0</v>
      </c>
      <c r="T785" s="60">
        <f t="shared" si="2550"/>
        <v>3298703.16</v>
      </c>
      <c r="U785" s="60">
        <f t="shared" si="2551"/>
        <v>1500000</v>
      </c>
      <c r="V785" s="60">
        <f t="shared" si="2552"/>
        <v>1000000</v>
      </c>
      <c r="W785" s="60">
        <f t="shared" ref="W785:Y785" si="2843">W786</f>
        <v>-416741.2</v>
      </c>
      <c r="X785" s="60">
        <f t="shared" si="2843"/>
        <v>0</v>
      </c>
      <c r="Y785" s="60">
        <f t="shared" si="2843"/>
        <v>0</v>
      </c>
      <c r="Z785" s="60">
        <f t="shared" si="2598"/>
        <v>2881961.96</v>
      </c>
      <c r="AA785" s="60">
        <f t="shared" si="2599"/>
        <v>1500000</v>
      </c>
      <c r="AB785" s="60">
        <f t="shared" si="2600"/>
        <v>1000000</v>
      </c>
      <c r="AC785" s="60">
        <f t="shared" ref="AC785:AE785" si="2844">AC786</f>
        <v>-911440.17999999993</v>
      </c>
      <c r="AD785" s="60">
        <f t="shared" si="2844"/>
        <v>0</v>
      </c>
      <c r="AE785" s="60">
        <f t="shared" si="2844"/>
        <v>0</v>
      </c>
      <c r="AF785" s="60">
        <f t="shared" si="2602"/>
        <v>1970521.78</v>
      </c>
      <c r="AG785" s="60">
        <f t="shared" si="2603"/>
        <v>1500000</v>
      </c>
      <c r="AH785" s="60">
        <f t="shared" si="2604"/>
        <v>1000000</v>
      </c>
      <c r="AI785" s="60">
        <f t="shared" ref="AI785:AK785" si="2845">AI786</f>
        <v>-316164.86</v>
      </c>
      <c r="AJ785" s="60">
        <f t="shared" si="2845"/>
        <v>0</v>
      </c>
      <c r="AK785" s="60">
        <f t="shared" si="2845"/>
        <v>0</v>
      </c>
      <c r="AL785" s="60">
        <f t="shared" si="2606"/>
        <v>1654356.92</v>
      </c>
      <c r="AM785" s="60">
        <f t="shared" si="2607"/>
        <v>1500000</v>
      </c>
      <c r="AN785" s="60">
        <f t="shared" si="2608"/>
        <v>1000000</v>
      </c>
      <c r="AO785" s="60">
        <f t="shared" ref="AO785:AQ785" si="2846">AO786</f>
        <v>-365426.92</v>
      </c>
      <c r="AP785" s="60">
        <f t="shared" si="2846"/>
        <v>0</v>
      </c>
      <c r="AQ785" s="60">
        <f t="shared" si="2846"/>
        <v>0</v>
      </c>
      <c r="AR785" s="60">
        <f t="shared" si="2610"/>
        <v>1288930</v>
      </c>
      <c r="AS785" s="60">
        <f t="shared" si="2611"/>
        <v>1500000</v>
      </c>
      <c r="AT785" s="60">
        <f t="shared" si="2612"/>
        <v>1000000</v>
      </c>
      <c r="AU785" s="60">
        <f t="shared" ref="AU785:AW785" si="2847">AU786</f>
        <v>45485.270000000004</v>
      </c>
      <c r="AV785" s="60">
        <f t="shared" si="2847"/>
        <v>0</v>
      </c>
      <c r="AW785" s="60">
        <f t="shared" si="2847"/>
        <v>0</v>
      </c>
      <c r="AX785" s="60">
        <f t="shared" si="2614"/>
        <v>1334415.27</v>
      </c>
      <c r="AY785" s="60">
        <f t="shared" si="2615"/>
        <v>1500000</v>
      </c>
      <c r="AZ785" s="60">
        <f t="shared" si="2616"/>
        <v>1000000</v>
      </c>
    </row>
    <row r="786" spans="1:52" customFormat="1">
      <c r="A786" s="301"/>
      <c r="B786" s="82" t="s">
        <v>61</v>
      </c>
      <c r="C786" s="35" t="s">
        <v>53</v>
      </c>
      <c r="D786" s="35" t="s">
        <v>21</v>
      </c>
      <c r="E786" s="35" t="s">
        <v>100</v>
      </c>
      <c r="F786" s="35" t="s">
        <v>126</v>
      </c>
      <c r="G786" s="36" t="s">
        <v>62</v>
      </c>
      <c r="H786" s="60">
        <v>3000000</v>
      </c>
      <c r="I786" s="60">
        <v>1500000</v>
      </c>
      <c r="J786" s="60">
        <v>1000000</v>
      </c>
      <c r="K786" s="60"/>
      <c r="L786" s="60"/>
      <c r="M786" s="60"/>
      <c r="N786" s="60">
        <f t="shared" si="2590"/>
        <v>3000000</v>
      </c>
      <c r="O786" s="60">
        <f t="shared" si="2591"/>
        <v>1500000</v>
      </c>
      <c r="P786" s="60">
        <f t="shared" si="2592"/>
        <v>1000000</v>
      </c>
      <c r="Q786" s="60">
        <v>298703.15999999992</v>
      </c>
      <c r="R786" s="60"/>
      <c r="S786" s="60"/>
      <c r="T786" s="60">
        <f t="shared" si="2550"/>
        <v>3298703.16</v>
      </c>
      <c r="U786" s="60">
        <f t="shared" si="2551"/>
        <v>1500000</v>
      </c>
      <c r="V786" s="60">
        <f t="shared" si="2552"/>
        <v>1000000</v>
      </c>
      <c r="W786" s="60">
        <v>-416741.2</v>
      </c>
      <c r="X786" s="60"/>
      <c r="Y786" s="60"/>
      <c r="Z786" s="60">
        <f t="shared" si="2598"/>
        <v>2881961.96</v>
      </c>
      <c r="AA786" s="60">
        <f t="shared" si="2599"/>
        <v>1500000</v>
      </c>
      <c r="AB786" s="60">
        <f t="shared" si="2600"/>
        <v>1000000</v>
      </c>
      <c r="AC786" s="60">
        <v>-911440.17999999993</v>
      </c>
      <c r="AD786" s="60"/>
      <c r="AE786" s="60"/>
      <c r="AF786" s="60">
        <f t="shared" si="2602"/>
        <v>1970521.78</v>
      </c>
      <c r="AG786" s="60">
        <f t="shared" si="2603"/>
        <v>1500000</v>
      </c>
      <c r="AH786" s="60">
        <f t="shared" si="2604"/>
        <v>1000000</v>
      </c>
      <c r="AI786" s="60">
        <v>-316164.86</v>
      </c>
      <c r="AJ786" s="60"/>
      <c r="AK786" s="60"/>
      <c r="AL786" s="60">
        <f t="shared" si="2606"/>
        <v>1654356.92</v>
      </c>
      <c r="AM786" s="60">
        <f t="shared" si="2607"/>
        <v>1500000</v>
      </c>
      <c r="AN786" s="60">
        <f t="shared" si="2608"/>
        <v>1000000</v>
      </c>
      <c r="AO786" s="60">
        <v>-365426.92</v>
      </c>
      <c r="AP786" s="60"/>
      <c r="AQ786" s="60"/>
      <c r="AR786" s="60">
        <f t="shared" si="2610"/>
        <v>1288930</v>
      </c>
      <c r="AS786" s="60">
        <f t="shared" si="2611"/>
        <v>1500000</v>
      </c>
      <c r="AT786" s="60">
        <f t="shared" si="2612"/>
        <v>1000000</v>
      </c>
      <c r="AU786" s="60">
        <v>45485.270000000004</v>
      </c>
      <c r="AV786" s="60"/>
      <c r="AW786" s="60"/>
      <c r="AX786" s="60">
        <f t="shared" si="2614"/>
        <v>1334415.27</v>
      </c>
      <c r="AY786" s="60">
        <f t="shared" si="2615"/>
        <v>1500000</v>
      </c>
      <c r="AZ786" s="60">
        <f t="shared" si="2616"/>
        <v>1000000</v>
      </c>
    </row>
    <row r="787" spans="1:52" customFormat="1">
      <c r="A787" s="301"/>
      <c r="B787" s="71" t="s">
        <v>341</v>
      </c>
      <c r="C787" s="35" t="s">
        <v>53</v>
      </c>
      <c r="D787" s="35" t="s">
        <v>21</v>
      </c>
      <c r="E787" s="35" t="s">
        <v>100</v>
      </c>
      <c r="F787" s="35" t="s">
        <v>343</v>
      </c>
      <c r="G787" s="36"/>
      <c r="H787" s="60">
        <f>H788</f>
        <v>600000</v>
      </c>
      <c r="I787" s="60">
        <f t="shared" ref="I787:M788" si="2848">I788</f>
        <v>0</v>
      </c>
      <c r="J787" s="60">
        <f t="shared" si="2848"/>
        <v>0</v>
      </c>
      <c r="K787" s="60">
        <f t="shared" si="2848"/>
        <v>0</v>
      </c>
      <c r="L787" s="60">
        <f t="shared" si="2848"/>
        <v>0</v>
      </c>
      <c r="M787" s="60">
        <f t="shared" si="2848"/>
        <v>0</v>
      </c>
      <c r="N787" s="60">
        <f t="shared" si="2590"/>
        <v>600000</v>
      </c>
      <c r="O787" s="60">
        <f t="shared" si="2591"/>
        <v>0</v>
      </c>
      <c r="P787" s="60">
        <f t="shared" si="2592"/>
        <v>0</v>
      </c>
      <c r="Q787" s="60">
        <f t="shared" ref="Q787:S788" si="2849">Q788</f>
        <v>0</v>
      </c>
      <c r="R787" s="60">
        <f t="shared" si="2849"/>
        <v>0</v>
      </c>
      <c r="S787" s="60">
        <f t="shared" si="2849"/>
        <v>0</v>
      </c>
      <c r="T787" s="60">
        <f t="shared" si="2550"/>
        <v>600000</v>
      </c>
      <c r="U787" s="60">
        <f t="shared" si="2551"/>
        <v>0</v>
      </c>
      <c r="V787" s="60">
        <f t="shared" si="2552"/>
        <v>0</v>
      </c>
      <c r="W787" s="60">
        <f t="shared" ref="W787:Y788" si="2850">W788</f>
        <v>0</v>
      </c>
      <c r="X787" s="60">
        <f t="shared" si="2850"/>
        <v>0</v>
      </c>
      <c r="Y787" s="60">
        <f t="shared" si="2850"/>
        <v>0</v>
      </c>
      <c r="Z787" s="60">
        <f t="shared" ref="Z787:Z838" si="2851">T787+W787</f>
        <v>600000</v>
      </c>
      <c r="AA787" s="60">
        <f t="shared" ref="AA787:AA838" si="2852">U787+X787</f>
        <v>0</v>
      </c>
      <c r="AB787" s="60">
        <f t="shared" ref="AB787:AB838" si="2853">V787+Y787</f>
        <v>0</v>
      </c>
      <c r="AC787" s="60">
        <f t="shared" ref="AC787:AE788" si="2854">AC788</f>
        <v>0</v>
      </c>
      <c r="AD787" s="60">
        <f t="shared" si="2854"/>
        <v>0</v>
      </c>
      <c r="AE787" s="60">
        <f t="shared" si="2854"/>
        <v>0</v>
      </c>
      <c r="AF787" s="60">
        <f t="shared" ref="AF787:AF838" si="2855">Z787+AC787</f>
        <v>600000</v>
      </c>
      <c r="AG787" s="60">
        <f t="shared" ref="AG787:AG838" si="2856">AA787+AD787</f>
        <v>0</v>
      </c>
      <c r="AH787" s="60">
        <f t="shared" ref="AH787:AH838" si="2857">AB787+AE787</f>
        <v>0</v>
      </c>
      <c r="AI787" s="60">
        <f t="shared" ref="AI787:AK788" si="2858">AI788</f>
        <v>0</v>
      </c>
      <c r="AJ787" s="60">
        <f t="shared" si="2858"/>
        <v>0</v>
      </c>
      <c r="AK787" s="60">
        <f t="shared" si="2858"/>
        <v>0</v>
      </c>
      <c r="AL787" s="60">
        <f t="shared" ref="AL787:AL835" si="2859">AF787+AI787</f>
        <v>600000</v>
      </c>
      <c r="AM787" s="60">
        <f t="shared" ref="AM787:AM835" si="2860">AG787+AJ787</f>
        <v>0</v>
      </c>
      <c r="AN787" s="60">
        <f t="shared" ref="AN787:AN835" si="2861">AH787+AK787</f>
        <v>0</v>
      </c>
      <c r="AO787" s="60">
        <f t="shared" ref="AO787:AQ788" si="2862">AO788</f>
        <v>0</v>
      </c>
      <c r="AP787" s="60">
        <f t="shared" si="2862"/>
        <v>0</v>
      </c>
      <c r="AQ787" s="60">
        <f t="shared" si="2862"/>
        <v>0</v>
      </c>
      <c r="AR787" s="60">
        <f t="shared" ref="AR787:AR835" si="2863">AL787+AO787</f>
        <v>600000</v>
      </c>
      <c r="AS787" s="60">
        <f t="shared" ref="AS787:AS812" si="2864">AM787+AP787</f>
        <v>0</v>
      </c>
      <c r="AT787" s="60">
        <f t="shared" ref="AT787:AT812" si="2865">AN787+AQ787</f>
        <v>0</v>
      </c>
      <c r="AU787" s="60">
        <f t="shared" ref="AU787:AW788" si="2866">AU788</f>
        <v>0</v>
      </c>
      <c r="AV787" s="60">
        <f t="shared" si="2866"/>
        <v>0</v>
      </c>
      <c r="AW787" s="60">
        <f t="shared" si="2866"/>
        <v>0</v>
      </c>
      <c r="AX787" s="60">
        <f t="shared" ref="AX787:AX835" si="2867">AR787+AU787</f>
        <v>600000</v>
      </c>
      <c r="AY787" s="60">
        <f t="shared" ref="AY787:AY812" si="2868">AS787+AV787</f>
        <v>0</v>
      </c>
      <c r="AZ787" s="60">
        <f t="shared" ref="AZ787:AZ812" si="2869">AT787+AW787</f>
        <v>0</v>
      </c>
    </row>
    <row r="788" spans="1:52" customFormat="1">
      <c r="A788" s="301"/>
      <c r="B788" s="2" t="s">
        <v>47</v>
      </c>
      <c r="C788" s="35" t="s">
        <v>53</v>
      </c>
      <c r="D788" s="35" t="s">
        <v>21</v>
      </c>
      <c r="E788" s="35" t="s">
        <v>100</v>
      </c>
      <c r="F788" s="35" t="s">
        <v>343</v>
      </c>
      <c r="G788" s="36" t="s">
        <v>45</v>
      </c>
      <c r="H788" s="60">
        <f>H789</f>
        <v>600000</v>
      </c>
      <c r="I788" s="60">
        <f t="shared" si="2848"/>
        <v>0</v>
      </c>
      <c r="J788" s="60">
        <f t="shared" si="2848"/>
        <v>0</v>
      </c>
      <c r="K788" s="60">
        <f t="shared" si="2848"/>
        <v>0</v>
      </c>
      <c r="L788" s="60">
        <f t="shared" si="2848"/>
        <v>0</v>
      </c>
      <c r="M788" s="60">
        <f t="shared" si="2848"/>
        <v>0</v>
      </c>
      <c r="N788" s="60">
        <f t="shared" si="2590"/>
        <v>600000</v>
      </c>
      <c r="O788" s="60">
        <f t="shared" si="2591"/>
        <v>0</v>
      </c>
      <c r="P788" s="60">
        <f t="shared" si="2592"/>
        <v>0</v>
      </c>
      <c r="Q788" s="60">
        <f t="shared" si="2849"/>
        <v>0</v>
      </c>
      <c r="R788" s="60">
        <f t="shared" si="2849"/>
        <v>0</v>
      </c>
      <c r="S788" s="60">
        <f t="shared" si="2849"/>
        <v>0</v>
      </c>
      <c r="T788" s="60">
        <f t="shared" si="2550"/>
        <v>600000</v>
      </c>
      <c r="U788" s="60">
        <f t="shared" si="2551"/>
        <v>0</v>
      </c>
      <c r="V788" s="60">
        <f t="shared" si="2552"/>
        <v>0</v>
      </c>
      <c r="W788" s="60">
        <f t="shared" si="2850"/>
        <v>0</v>
      </c>
      <c r="X788" s="60">
        <f t="shared" si="2850"/>
        <v>0</v>
      </c>
      <c r="Y788" s="60">
        <f t="shared" si="2850"/>
        <v>0</v>
      </c>
      <c r="Z788" s="60">
        <f t="shared" si="2851"/>
        <v>600000</v>
      </c>
      <c r="AA788" s="60">
        <f t="shared" si="2852"/>
        <v>0</v>
      </c>
      <c r="AB788" s="60">
        <f t="shared" si="2853"/>
        <v>0</v>
      </c>
      <c r="AC788" s="60">
        <f t="shared" si="2854"/>
        <v>0</v>
      </c>
      <c r="AD788" s="60">
        <f t="shared" si="2854"/>
        <v>0</v>
      </c>
      <c r="AE788" s="60">
        <f t="shared" si="2854"/>
        <v>0</v>
      </c>
      <c r="AF788" s="60">
        <f t="shared" si="2855"/>
        <v>600000</v>
      </c>
      <c r="AG788" s="60">
        <f t="shared" si="2856"/>
        <v>0</v>
      </c>
      <c r="AH788" s="60">
        <f t="shared" si="2857"/>
        <v>0</v>
      </c>
      <c r="AI788" s="60">
        <f t="shared" si="2858"/>
        <v>0</v>
      </c>
      <c r="AJ788" s="60">
        <f t="shared" si="2858"/>
        <v>0</v>
      </c>
      <c r="AK788" s="60">
        <f t="shared" si="2858"/>
        <v>0</v>
      </c>
      <c r="AL788" s="60">
        <f t="shared" si="2859"/>
        <v>600000</v>
      </c>
      <c r="AM788" s="60">
        <f t="shared" si="2860"/>
        <v>0</v>
      </c>
      <c r="AN788" s="60">
        <f t="shared" si="2861"/>
        <v>0</v>
      </c>
      <c r="AO788" s="60">
        <f t="shared" si="2862"/>
        <v>0</v>
      </c>
      <c r="AP788" s="60">
        <f t="shared" si="2862"/>
        <v>0</v>
      </c>
      <c r="AQ788" s="60">
        <f t="shared" si="2862"/>
        <v>0</v>
      </c>
      <c r="AR788" s="60">
        <f t="shared" si="2863"/>
        <v>600000</v>
      </c>
      <c r="AS788" s="60">
        <f t="shared" si="2864"/>
        <v>0</v>
      </c>
      <c r="AT788" s="60">
        <f t="shared" si="2865"/>
        <v>0</v>
      </c>
      <c r="AU788" s="60">
        <f t="shared" si="2866"/>
        <v>0</v>
      </c>
      <c r="AV788" s="60">
        <f t="shared" si="2866"/>
        <v>0</v>
      </c>
      <c r="AW788" s="60">
        <f t="shared" si="2866"/>
        <v>0</v>
      </c>
      <c r="AX788" s="60">
        <f t="shared" si="2867"/>
        <v>600000</v>
      </c>
      <c r="AY788" s="60">
        <f t="shared" si="2868"/>
        <v>0</v>
      </c>
      <c r="AZ788" s="60">
        <f t="shared" si="2869"/>
        <v>0</v>
      </c>
    </row>
    <row r="789" spans="1:52" customFormat="1">
      <c r="A789" s="301"/>
      <c r="B789" s="71" t="s">
        <v>342</v>
      </c>
      <c r="C789" s="35" t="s">
        <v>53</v>
      </c>
      <c r="D789" s="35" t="s">
        <v>21</v>
      </c>
      <c r="E789" s="35" t="s">
        <v>100</v>
      </c>
      <c r="F789" s="35" t="s">
        <v>343</v>
      </c>
      <c r="G789" s="36" t="s">
        <v>344</v>
      </c>
      <c r="H789" s="60">
        <v>600000</v>
      </c>
      <c r="I789" s="60"/>
      <c r="J789" s="60"/>
      <c r="K789" s="60"/>
      <c r="L789" s="60"/>
      <c r="M789" s="60"/>
      <c r="N789" s="60">
        <f t="shared" si="2590"/>
        <v>600000</v>
      </c>
      <c r="O789" s="60">
        <f t="shared" si="2591"/>
        <v>0</v>
      </c>
      <c r="P789" s="60">
        <f t="shared" si="2592"/>
        <v>0</v>
      </c>
      <c r="Q789" s="60"/>
      <c r="R789" s="60"/>
      <c r="S789" s="60"/>
      <c r="T789" s="60">
        <f t="shared" si="2550"/>
        <v>600000</v>
      </c>
      <c r="U789" s="60">
        <f t="shared" si="2551"/>
        <v>0</v>
      </c>
      <c r="V789" s="60">
        <f t="shared" si="2552"/>
        <v>0</v>
      </c>
      <c r="W789" s="60"/>
      <c r="X789" s="60"/>
      <c r="Y789" s="60"/>
      <c r="Z789" s="60">
        <f t="shared" si="2851"/>
        <v>600000</v>
      </c>
      <c r="AA789" s="60">
        <f t="shared" si="2852"/>
        <v>0</v>
      </c>
      <c r="AB789" s="60">
        <f t="shared" si="2853"/>
        <v>0</v>
      </c>
      <c r="AC789" s="60"/>
      <c r="AD789" s="60"/>
      <c r="AE789" s="60"/>
      <c r="AF789" s="60">
        <f t="shared" si="2855"/>
        <v>600000</v>
      </c>
      <c r="AG789" s="60">
        <f t="shared" si="2856"/>
        <v>0</v>
      </c>
      <c r="AH789" s="60">
        <f t="shared" si="2857"/>
        <v>0</v>
      </c>
      <c r="AI789" s="60"/>
      <c r="AJ789" s="60"/>
      <c r="AK789" s="60"/>
      <c r="AL789" s="60">
        <f t="shared" si="2859"/>
        <v>600000</v>
      </c>
      <c r="AM789" s="60">
        <f t="shared" si="2860"/>
        <v>0</v>
      </c>
      <c r="AN789" s="60">
        <f t="shared" si="2861"/>
        <v>0</v>
      </c>
      <c r="AO789" s="60"/>
      <c r="AP789" s="60"/>
      <c r="AQ789" s="60"/>
      <c r="AR789" s="60">
        <f t="shared" si="2863"/>
        <v>600000</v>
      </c>
      <c r="AS789" s="60">
        <f t="shared" si="2864"/>
        <v>0</v>
      </c>
      <c r="AT789" s="60">
        <f t="shared" si="2865"/>
        <v>0</v>
      </c>
      <c r="AU789" s="60"/>
      <c r="AV789" s="60"/>
      <c r="AW789" s="60"/>
      <c r="AX789" s="60">
        <f t="shared" si="2867"/>
        <v>600000</v>
      </c>
      <c r="AY789" s="60">
        <f t="shared" si="2868"/>
        <v>0</v>
      </c>
      <c r="AZ789" s="60">
        <f t="shared" si="2869"/>
        <v>0</v>
      </c>
    </row>
    <row r="790" spans="1:52" customFormat="1" ht="39.6">
      <c r="A790" s="301"/>
      <c r="B790" s="82" t="s">
        <v>425</v>
      </c>
      <c r="C790" s="35" t="s">
        <v>53</v>
      </c>
      <c r="D790" s="35" t="s">
        <v>21</v>
      </c>
      <c r="E790" s="35" t="s">
        <v>100</v>
      </c>
      <c r="F790" s="35" t="s">
        <v>128</v>
      </c>
      <c r="G790" s="36"/>
      <c r="H790" s="60">
        <f>H791</f>
        <v>26601559</v>
      </c>
      <c r="I790" s="60">
        <f t="shared" ref="I790:M791" si="2870">I791</f>
        <v>26918300</v>
      </c>
      <c r="J790" s="60">
        <f t="shared" si="2870"/>
        <v>27418000</v>
      </c>
      <c r="K790" s="60">
        <f t="shared" si="2870"/>
        <v>4229584.84</v>
      </c>
      <c r="L790" s="60">
        <f t="shared" si="2870"/>
        <v>0</v>
      </c>
      <c r="M790" s="60">
        <f t="shared" si="2870"/>
        <v>0</v>
      </c>
      <c r="N790" s="60">
        <f t="shared" si="2590"/>
        <v>30831143.84</v>
      </c>
      <c r="O790" s="60">
        <f t="shared" si="2591"/>
        <v>26918300</v>
      </c>
      <c r="P790" s="60">
        <f t="shared" si="2592"/>
        <v>27418000</v>
      </c>
      <c r="Q790" s="60">
        <f t="shared" ref="Q790:S791" si="2871">Q791</f>
        <v>0</v>
      </c>
      <c r="R790" s="60">
        <f t="shared" si="2871"/>
        <v>0</v>
      </c>
      <c r="S790" s="60">
        <f t="shared" si="2871"/>
        <v>0</v>
      </c>
      <c r="T790" s="60">
        <f t="shared" si="2550"/>
        <v>30831143.84</v>
      </c>
      <c r="U790" s="60">
        <f t="shared" si="2551"/>
        <v>26918300</v>
      </c>
      <c r="V790" s="60">
        <f t="shared" si="2552"/>
        <v>27418000</v>
      </c>
      <c r="W790" s="60">
        <f t="shared" ref="W790:Y791" si="2872">W791</f>
        <v>0</v>
      </c>
      <c r="X790" s="60">
        <f t="shared" si="2872"/>
        <v>0</v>
      </c>
      <c r="Y790" s="60">
        <f t="shared" si="2872"/>
        <v>0</v>
      </c>
      <c r="Z790" s="60">
        <f t="shared" si="2851"/>
        <v>30831143.84</v>
      </c>
      <c r="AA790" s="60">
        <f t="shared" si="2852"/>
        <v>26918300</v>
      </c>
      <c r="AB790" s="60">
        <f t="shared" si="2853"/>
        <v>27418000</v>
      </c>
      <c r="AC790" s="60">
        <f t="shared" ref="AC790:AE791" si="2873">AC791</f>
        <v>0</v>
      </c>
      <c r="AD790" s="60">
        <f t="shared" si="2873"/>
        <v>0</v>
      </c>
      <c r="AE790" s="60">
        <f t="shared" si="2873"/>
        <v>0</v>
      </c>
      <c r="AF790" s="60">
        <f t="shared" si="2855"/>
        <v>30831143.84</v>
      </c>
      <c r="AG790" s="60">
        <f t="shared" si="2856"/>
        <v>26918300</v>
      </c>
      <c r="AH790" s="60">
        <f t="shared" si="2857"/>
        <v>27418000</v>
      </c>
      <c r="AI790" s="60">
        <f t="shared" ref="AI790:AK791" si="2874">AI791</f>
        <v>0</v>
      </c>
      <c r="AJ790" s="60">
        <f t="shared" si="2874"/>
        <v>0</v>
      </c>
      <c r="AK790" s="60">
        <f t="shared" si="2874"/>
        <v>0</v>
      </c>
      <c r="AL790" s="60">
        <f t="shared" si="2859"/>
        <v>30831143.84</v>
      </c>
      <c r="AM790" s="60">
        <f t="shared" si="2860"/>
        <v>26918300</v>
      </c>
      <c r="AN790" s="60">
        <f t="shared" si="2861"/>
        <v>27418000</v>
      </c>
      <c r="AO790" s="60">
        <f t="shared" ref="AO790:AQ791" si="2875">AO791</f>
        <v>0</v>
      </c>
      <c r="AP790" s="60">
        <f t="shared" si="2875"/>
        <v>0</v>
      </c>
      <c r="AQ790" s="60">
        <f t="shared" si="2875"/>
        <v>0</v>
      </c>
      <c r="AR790" s="60">
        <f t="shared" si="2863"/>
        <v>30831143.84</v>
      </c>
      <c r="AS790" s="60">
        <f t="shared" si="2864"/>
        <v>26918300</v>
      </c>
      <c r="AT790" s="60">
        <f t="shared" si="2865"/>
        <v>27418000</v>
      </c>
      <c r="AU790" s="60">
        <f t="shared" ref="AU790:AW791" si="2876">AU791</f>
        <v>0</v>
      </c>
      <c r="AV790" s="60">
        <f t="shared" si="2876"/>
        <v>0</v>
      </c>
      <c r="AW790" s="60">
        <f t="shared" si="2876"/>
        <v>0</v>
      </c>
      <c r="AX790" s="60">
        <f t="shared" si="2867"/>
        <v>30831143.84</v>
      </c>
      <c r="AY790" s="60">
        <f t="shared" si="2868"/>
        <v>26918300</v>
      </c>
      <c r="AZ790" s="60">
        <f t="shared" si="2869"/>
        <v>27418000</v>
      </c>
    </row>
    <row r="791" spans="1:52" customFormat="1" ht="26.4">
      <c r="A791" s="301"/>
      <c r="B791" s="123" t="s">
        <v>186</v>
      </c>
      <c r="C791" s="35" t="s">
        <v>53</v>
      </c>
      <c r="D791" s="35" t="s">
        <v>21</v>
      </c>
      <c r="E791" s="35" t="s">
        <v>100</v>
      </c>
      <c r="F791" s="35" t="s">
        <v>128</v>
      </c>
      <c r="G791" s="36" t="s">
        <v>32</v>
      </c>
      <c r="H791" s="60">
        <f>H792</f>
        <v>26601559</v>
      </c>
      <c r="I791" s="60">
        <f t="shared" si="2870"/>
        <v>26918300</v>
      </c>
      <c r="J791" s="60">
        <f t="shared" si="2870"/>
        <v>27418000</v>
      </c>
      <c r="K791" s="60">
        <f t="shared" si="2870"/>
        <v>4229584.84</v>
      </c>
      <c r="L791" s="60">
        <f t="shared" si="2870"/>
        <v>0</v>
      </c>
      <c r="M791" s="60">
        <f t="shared" si="2870"/>
        <v>0</v>
      </c>
      <c r="N791" s="60">
        <f t="shared" si="2590"/>
        <v>30831143.84</v>
      </c>
      <c r="O791" s="60">
        <f t="shared" si="2591"/>
        <v>26918300</v>
      </c>
      <c r="P791" s="60">
        <f t="shared" si="2592"/>
        <v>27418000</v>
      </c>
      <c r="Q791" s="60">
        <f t="shared" si="2871"/>
        <v>0</v>
      </c>
      <c r="R791" s="60">
        <f t="shared" si="2871"/>
        <v>0</v>
      </c>
      <c r="S791" s="60">
        <f t="shared" si="2871"/>
        <v>0</v>
      </c>
      <c r="T791" s="60">
        <f t="shared" si="2550"/>
        <v>30831143.84</v>
      </c>
      <c r="U791" s="60">
        <f t="shared" si="2551"/>
        <v>26918300</v>
      </c>
      <c r="V791" s="60">
        <f t="shared" si="2552"/>
        <v>27418000</v>
      </c>
      <c r="W791" s="60">
        <f t="shared" si="2872"/>
        <v>0</v>
      </c>
      <c r="X791" s="60">
        <f t="shared" si="2872"/>
        <v>0</v>
      </c>
      <c r="Y791" s="60">
        <f t="shared" si="2872"/>
        <v>0</v>
      </c>
      <c r="Z791" s="60">
        <f t="shared" si="2851"/>
        <v>30831143.84</v>
      </c>
      <c r="AA791" s="60">
        <f t="shared" si="2852"/>
        <v>26918300</v>
      </c>
      <c r="AB791" s="60">
        <f t="shared" si="2853"/>
        <v>27418000</v>
      </c>
      <c r="AC791" s="60">
        <f t="shared" si="2873"/>
        <v>0</v>
      </c>
      <c r="AD791" s="60">
        <f t="shared" si="2873"/>
        <v>0</v>
      </c>
      <c r="AE791" s="60">
        <f t="shared" si="2873"/>
        <v>0</v>
      </c>
      <c r="AF791" s="60">
        <f t="shared" si="2855"/>
        <v>30831143.84</v>
      </c>
      <c r="AG791" s="60">
        <f t="shared" si="2856"/>
        <v>26918300</v>
      </c>
      <c r="AH791" s="60">
        <f t="shared" si="2857"/>
        <v>27418000</v>
      </c>
      <c r="AI791" s="60">
        <f t="shared" si="2874"/>
        <v>0</v>
      </c>
      <c r="AJ791" s="60">
        <f t="shared" si="2874"/>
        <v>0</v>
      </c>
      <c r="AK791" s="60">
        <f t="shared" si="2874"/>
        <v>0</v>
      </c>
      <c r="AL791" s="60">
        <f t="shared" si="2859"/>
        <v>30831143.84</v>
      </c>
      <c r="AM791" s="60">
        <f t="shared" si="2860"/>
        <v>26918300</v>
      </c>
      <c r="AN791" s="60">
        <f t="shared" si="2861"/>
        <v>27418000</v>
      </c>
      <c r="AO791" s="60">
        <f t="shared" si="2875"/>
        <v>0</v>
      </c>
      <c r="AP791" s="60">
        <f t="shared" si="2875"/>
        <v>0</v>
      </c>
      <c r="AQ791" s="60">
        <f t="shared" si="2875"/>
        <v>0</v>
      </c>
      <c r="AR791" s="60">
        <f t="shared" si="2863"/>
        <v>30831143.84</v>
      </c>
      <c r="AS791" s="60">
        <f t="shared" si="2864"/>
        <v>26918300</v>
      </c>
      <c r="AT791" s="60">
        <f t="shared" si="2865"/>
        <v>27418000</v>
      </c>
      <c r="AU791" s="60">
        <f t="shared" si="2876"/>
        <v>0</v>
      </c>
      <c r="AV791" s="60">
        <f t="shared" si="2876"/>
        <v>0</v>
      </c>
      <c r="AW791" s="60">
        <f t="shared" si="2876"/>
        <v>0</v>
      </c>
      <c r="AX791" s="60">
        <f t="shared" si="2867"/>
        <v>30831143.84</v>
      </c>
      <c r="AY791" s="60">
        <f t="shared" si="2868"/>
        <v>26918300</v>
      </c>
      <c r="AZ791" s="60">
        <f t="shared" si="2869"/>
        <v>27418000</v>
      </c>
    </row>
    <row r="792" spans="1:52" customFormat="1" ht="26.4">
      <c r="A792" s="301"/>
      <c r="B792" s="71" t="s">
        <v>34</v>
      </c>
      <c r="C792" s="35" t="s">
        <v>53</v>
      </c>
      <c r="D792" s="35" t="s">
        <v>21</v>
      </c>
      <c r="E792" s="35" t="s">
        <v>100</v>
      </c>
      <c r="F792" s="35" t="s">
        <v>128</v>
      </c>
      <c r="G792" s="36" t="s">
        <v>33</v>
      </c>
      <c r="H792" s="60">
        <v>26601559</v>
      </c>
      <c r="I792" s="60">
        <v>26918300</v>
      </c>
      <c r="J792" s="60">
        <v>27418000</v>
      </c>
      <c r="K792" s="60">
        <v>4229584.84</v>
      </c>
      <c r="L792" s="60"/>
      <c r="M792" s="60"/>
      <c r="N792" s="60">
        <f t="shared" si="2590"/>
        <v>30831143.84</v>
      </c>
      <c r="O792" s="60">
        <f t="shared" si="2591"/>
        <v>26918300</v>
      </c>
      <c r="P792" s="60">
        <f t="shared" si="2592"/>
        <v>27418000</v>
      </c>
      <c r="Q792" s="60"/>
      <c r="R792" s="60"/>
      <c r="S792" s="60"/>
      <c r="T792" s="60">
        <f t="shared" si="2550"/>
        <v>30831143.84</v>
      </c>
      <c r="U792" s="60">
        <f t="shared" si="2551"/>
        <v>26918300</v>
      </c>
      <c r="V792" s="60">
        <f t="shared" si="2552"/>
        <v>27418000</v>
      </c>
      <c r="W792" s="60"/>
      <c r="X792" s="60"/>
      <c r="Y792" s="60"/>
      <c r="Z792" s="60">
        <f t="shared" si="2851"/>
        <v>30831143.84</v>
      </c>
      <c r="AA792" s="60">
        <f t="shared" si="2852"/>
        <v>26918300</v>
      </c>
      <c r="AB792" s="60">
        <f t="shared" si="2853"/>
        <v>27418000</v>
      </c>
      <c r="AC792" s="60"/>
      <c r="AD792" s="60"/>
      <c r="AE792" s="60"/>
      <c r="AF792" s="60">
        <f t="shared" si="2855"/>
        <v>30831143.84</v>
      </c>
      <c r="AG792" s="60">
        <f t="shared" si="2856"/>
        <v>26918300</v>
      </c>
      <c r="AH792" s="60">
        <f t="shared" si="2857"/>
        <v>27418000</v>
      </c>
      <c r="AI792" s="60"/>
      <c r="AJ792" s="60"/>
      <c r="AK792" s="60"/>
      <c r="AL792" s="60">
        <f t="shared" si="2859"/>
        <v>30831143.84</v>
      </c>
      <c r="AM792" s="60">
        <f t="shared" si="2860"/>
        <v>26918300</v>
      </c>
      <c r="AN792" s="60">
        <f t="shared" si="2861"/>
        <v>27418000</v>
      </c>
      <c r="AO792" s="60"/>
      <c r="AP792" s="60"/>
      <c r="AQ792" s="60"/>
      <c r="AR792" s="60">
        <f t="shared" si="2863"/>
        <v>30831143.84</v>
      </c>
      <c r="AS792" s="60">
        <f t="shared" si="2864"/>
        <v>26918300</v>
      </c>
      <c r="AT792" s="60">
        <f t="shared" si="2865"/>
        <v>27418000</v>
      </c>
      <c r="AU792" s="60"/>
      <c r="AV792" s="60"/>
      <c r="AW792" s="60"/>
      <c r="AX792" s="60">
        <f t="shared" si="2867"/>
        <v>30831143.84</v>
      </c>
      <c r="AY792" s="60">
        <f t="shared" si="2868"/>
        <v>26918300</v>
      </c>
      <c r="AZ792" s="60">
        <f t="shared" si="2869"/>
        <v>27418000</v>
      </c>
    </row>
    <row r="793" spans="1:52" customFormat="1">
      <c r="A793" s="301"/>
      <c r="B793" s="82" t="s">
        <v>66</v>
      </c>
      <c r="C793" s="35" t="s">
        <v>53</v>
      </c>
      <c r="D793" s="35" t="s">
        <v>21</v>
      </c>
      <c r="E793" s="35" t="s">
        <v>100</v>
      </c>
      <c r="F793" s="35" t="s">
        <v>129</v>
      </c>
      <c r="G793" s="36"/>
      <c r="H793" s="60">
        <f>H794</f>
        <v>100000</v>
      </c>
      <c r="I793" s="60">
        <f t="shared" ref="I793:M793" si="2877">I794</f>
        <v>100000</v>
      </c>
      <c r="J793" s="60">
        <f t="shared" si="2877"/>
        <v>100000</v>
      </c>
      <c r="K793" s="60">
        <f t="shared" si="2877"/>
        <v>0</v>
      </c>
      <c r="L793" s="60">
        <f t="shared" si="2877"/>
        <v>0</v>
      </c>
      <c r="M793" s="60">
        <f t="shared" si="2877"/>
        <v>0</v>
      </c>
      <c r="N793" s="60">
        <f t="shared" si="2590"/>
        <v>100000</v>
      </c>
      <c r="O793" s="60">
        <f t="shared" si="2591"/>
        <v>100000</v>
      </c>
      <c r="P793" s="60">
        <f t="shared" si="2592"/>
        <v>100000</v>
      </c>
      <c r="Q793" s="60">
        <f t="shared" ref="Q793:S794" si="2878">Q794</f>
        <v>0</v>
      </c>
      <c r="R793" s="60">
        <f t="shared" si="2878"/>
        <v>0</v>
      </c>
      <c r="S793" s="60">
        <f t="shared" si="2878"/>
        <v>0</v>
      </c>
      <c r="T793" s="60">
        <f t="shared" si="2550"/>
        <v>100000</v>
      </c>
      <c r="U793" s="60">
        <f t="shared" si="2551"/>
        <v>100000</v>
      </c>
      <c r="V793" s="60">
        <f t="shared" si="2552"/>
        <v>100000</v>
      </c>
      <c r="W793" s="60">
        <f t="shared" ref="W793:Y794" si="2879">W794</f>
        <v>0</v>
      </c>
      <c r="X793" s="60">
        <f t="shared" si="2879"/>
        <v>0</v>
      </c>
      <c r="Y793" s="60">
        <f t="shared" si="2879"/>
        <v>0</v>
      </c>
      <c r="Z793" s="60">
        <f t="shared" si="2851"/>
        <v>100000</v>
      </c>
      <c r="AA793" s="60">
        <f t="shared" si="2852"/>
        <v>100000</v>
      </c>
      <c r="AB793" s="60">
        <f t="shared" si="2853"/>
        <v>100000</v>
      </c>
      <c r="AC793" s="60">
        <f t="shared" ref="AC793:AE794" si="2880">AC794</f>
        <v>0</v>
      </c>
      <c r="AD793" s="60">
        <f t="shared" si="2880"/>
        <v>0</v>
      </c>
      <c r="AE793" s="60">
        <f t="shared" si="2880"/>
        <v>0</v>
      </c>
      <c r="AF793" s="60">
        <f t="shared" si="2855"/>
        <v>100000</v>
      </c>
      <c r="AG793" s="60">
        <f t="shared" si="2856"/>
        <v>100000</v>
      </c>
      <c r="AH793" s="60">
        <f t="shared" si="2857"/>
        <v>100000</v>
      </c>
      <c r="AI793" s="60">
        <f t="shared" ref="AI793:AK794" si="2881">AI794</f>
        <v>0</v>
      </c>
      <c r="AJ793" s="60">
        <f t="shared" si="2881"/>
        <v>0</v>
      </c>
      <c r="AK793" s="60">
        <f t="shared" si="2881"/>
        <v>0</v>
      </c>
      <c r="AL793" s="60">
        <f t="shared" si="2859"/>
        <v>100000</v>
      </c>
      <c r="AM793" s="60">
        <f t="shared" si="2860"/>
        <v>100000</v>
      </c>
      <c r="AN793" s="60">
        <f t="shared" si="2861"/>
        <v>100000</v>
      </c>
      <c r="AO793" s="60">
        <f t="shared" ref="AO793:AQ794" si="2882">AO794</f>
        <v>0</v>
      </c>
      <c r="AP793" s="60">
        <f t="shared" si="2882"/>
        <v>0</v>
      </c>
      <c r="AQ793" s="60">
        <f t="shared" si="2882"/>
        <v>0</v>
      </c>
      <c r="AR793" s="60">
        <f t="shared" si="2863"/>
        <v>100000</v>
      </c>
      <c r="AS793" s="60">
        <f t="shared" si="2864"/>
        <v>100000</v>
      </c>
      <c r="AT793" s="60">
        <f t="shared" si="2865"/>
        <v>100000</v>
      </c>
      <c r="AU793" s="60">
        <f t="shared" ref="AU793:AW794" si="2883">AU794</f>
        <v>0</v>
      </c>
      <c r="AV793" s="60">
        <f t="shared" si="2883"/>
        <v>0</v>
      </c>
      <c r="AW793" s="60">
        <f t="shared" si="2883"/>
        <v>0</v>
      </c>
      <c r="AX793" s="60">
        <f t="shared" si="2867"/>
        <v>100000</v>
      </c>
      <c r="AY793" s="60">
        <f t="shared" si="2868"/>
        <v>100000</v>
      </c>
      <c r="AZ793" s="60">
        <f t="shared" si="2869"/>
        <v>100000</v>
      </c>
    </row>
    <row r="794" spans="1:52" customFormat="1">
      <c r="A794" s="301"/>
      <c r="B794" s="103" t="s">
        <v>35</v>
      </c>
      <c r="C794" s="35" t="s">
        <v>53</v>
      </c>
      <c r="D794" s="35" t="s">
        <v>21</v>
      </c>
      <c r="E794" s="35" t="s">
        <v>100</v>
      </c>
      <c r="F794" s="35" t="s">
        <v>129</v>
      </c>
      <c r="G794" s="36" t="s">
        <v>36</v>
      </c>
      <c r="H794" s="60">
        <f>H795</f>
        <v>100000</v>
      </c>
      <c r="I794" s="60">
        <f t="shared" ref="I794:M794" si="2884">I795</f>
        <v>100000</v>
      </c>
      <c r="J794" s="60">
        <f t="shared" si="2884"/>
        <v>100000</v>
      </c>
      <c r="K794" s="60">
        <f t="shared" si="2884"/>
        <v>0</v>
      </c>
      <c r="L794" s="60">
        <f t="shared" si="2884"/>
        <v>0</v>
      </c>
      <c r="M794" s="60">
        <f t="shared" si="2884"/>
        <v>0</v>
      </c>
      <c r="N794" s="60">
        <f t="shared" si="2590"/>
        <v>100000</v>
      </c>
      <c r="O794" s="60">
        <f t="shared" si="2591"/>
        <v>100000</v>
      </c>
      <c r="P794" s="60">
        <f t="shared" si="2592"/>
        <v>100000</v>
      </c>
      <c r="Q794" s="60">
        <f t="shared" si="2878"/>
        <v>0</v>
      </c>
      <c r="R794" s="60">
        <f t="shared" si="2878"/>
        <v>0</v>
      </c>
      <c r="S794" s="60">
        <f t="shared" si="2878"/>
        <v>0</v>
      </c>
      <c r="T794" s="60">
        <f t="shared" si="2550"/>
        <v>100000</v>
      </c>
      <c r="U794" s="60">
        <f t="shared" si="2551"/>
        <v>100000</v>
      </c>
      <c r="V794" s="60">
        <f t="shared" si="2552"/>
        <v>100000</v>
      </c>
      <c r="W794" s="60">
        <f t="shared" si="2879"/>
        <v>0</v>
      </c>
      <c r="X794" s="60">
        <f t="shared" si="2879"/>
        <v>0</v>
      </c>
      <c r="Y794" s="60">
        <f t="shared" si="2879"/>
        <v>0</v>
      </c>
      <c r="Z794" s="60">
        <f t="shared" si="2851"/>
        <v>100000</v>
      </c>
      <c r="AA794" s="60">
        <f t="shared" si="2852"/>
        <v>100000</v>
      </c>
      <c r="AB794" s="60">
        <f t="shared" si="2853"/>
        <v>100000</v>
      </c>
      <c r="AC794" s="60">
        <f t="shared" si="2880"/>
        <v>0</v>
      </c>
      <c r="AD794" s="60">
        <f t="shared" si="2880"/>
        <v>0</v>
      </c>
      <c r="AE794" s="60">
        <f t="shared" si="2880"/>
        <v>0</v>
      </c>
      <c r="AF794" s="60">
        <f t="shared" si="2855"/>
        <v>100000</v>
      </c>
      <c r="AG794" s="60">
        <f t="shared" si="2856"/>
        <v>100000</v>
      </c>
      <c r="AH794" s="60">
        <f t="shared" si="2857"/>
        <v>100000</v>
      </c>
      <c r="AI794" s="60">
        <f t="shared" si="2881"/>
        <v>0</v>
      </c>
      <c r="AJ794" s="60">
        <f t="shared" si="2881"/>
        <v>0</v>
      </c>
      <c r="AK794" s="60">
        <f t="shared" si="2881"/>
        <v>0</v>
      </c>
      <c r="AL794" s="60">
        <f t="shared" si="2859"/>
        <v>100000</v>
      </c>
      <c r="AM794" s="60">
        <f t="shared" si="2860"/>
        <v>100000</v>
      </c>
      <c r="AN794" s="60">
        <f t="shared" si="2861"/>
        <v>100000</v>
      </c>
      <c r="AO794" s="60">
        <f t="shared" si="2882"/>
        <v>0</v>
      </c>
      <c r="AP794" s="60">
        <f t="shared" si="2882"/>
        <v>0</v>
      </c>
      <c r="AQ794" s="60">
        <f t="shared" si="2882"/>
        <v>0</v>
      </c>
      <c r="AR794" s="60">
        <f t="shared" si="2863"/>
        <v>100000</v>
      </c>
      <c r="AS794" s="60">
        <f t="shared" si="2864"/>
        <v>100000</v>
      </c>
      <c r="AT794" s="60">
        <f t="shared" si="2865"/>
        <v>100000</v>
      </c>
      <c r="AU794" s="60">
        <f t="shared" si="2883"/>
        <v>0</v>
      </c>
      <c r="AV794" s="60">
        <f t="shared" si="2883"/>
        <v>0</v>
      </c>
      <c r="AW794" s="60">
        <f t="shared" si="2883"/>
        <v>0</v>
      </c>
      <c r="AX794" s="60">
        <f t="shared" si="2867"/>
        <v>100000</v>
      </c>
      <c r="AY794" s="60">
        <f t="shared" si="2868"/>
        <v>100000</v>
      </c>
      <c r="AZ794" s="60">
        <f t="shared" si="2869"/>
        <v>100000</v>
      </c>
    </row>
    <row r="795" spans="1:52" customFormat="1">
      <c r="A795" s="301"/>
      <c r="B795" s="71" t="s">
        <v>67</v>
      </c>
      <c r="C795" s="35" t="s">
        <v>53</v>
      </c>
      <c r="D795" s="35" t="s">
        <v>21</v>
      </c>
      <c r="E795" s="35" t="s">
        <v>100</v>
      </c>
      <c r="F795" s="35" t="s">
        <v>129</v>
      </c>
      <c r="G795" s="36" t="s">
        <v>68</v>
      </c>
      <c r="H795" s="60">
        <v>100000</v>
      </c>
      <c r="I795" s="60">
        <v>100000</v>
      </c>
      <c r="J795" s="60">
        <v>100000</v>
      </c>
      <c r="K795" s="60"/>
      <c r="L795" s="60"/>
      <c r="M795" s="60"/>
      <c r="N795" s="60">
        <f t="shared" si="2590"/>
        <v>100000</v>
      </c>
      <c r="O795" s="60">
        <f t="shared" si="2591"/>
        <v>100000</v>
      </c>
      <c r="P795" s="60">
        <f t="shared" si="2592"/>
        <v>100000</v>
      </c>
      <c r="Q795" s="60"/>
      <c r="R795" s="60"/>
      <c r="S795" s="60"/>
      <c r="T795" s="60">
        <f t="shared" si="2550"/>
        <v>100000</v>
      </c>
      <c r="U795" s="60">
        <f t="shared" si="2551"/>
        <v>100000</v>
      </c>
      <c r="V795" s="60">
        <f t="shared" si="2552"/>
        <v>100000</v>
      </c>
      <c r="W795" s="60"/>
      <c r="X795" s="60"/>
      <c r="Y795" s="60"/>
      <c r="Z795" s="60">
        <f t="shared" si="2851"/>
        <v>100000</v>
      </c>
      <c r="AA795" s="60">
        <f t="shared" si="2852"/>
        <v>100000</v>
      </c>
      <c r="AB795" s="60">
        <f t="shared" si="2853"/>
        <v>100000</v>
      </c>
      <c r="AC795" s="60"/>
      <c r="AD795" s="60"/>
      <c r="AE795" s="60"/>
      <c r="AF795" s="60">
        <f t="shared" si="2855"/>
        <v>100000</v>
      </c>
      <c r="AG795" s="60">
        <f t="shared" si="2856"/>
        <v>100000</v>
      </c>
      <c r="AH795" s="60">
        <f t="shared" si="2857"/>
        <v>100000</v>
      </c>
      <c r="AI795" s="60"/>
      <c r="AJ795" s="60"/>
      <c r="AK795" s="60"/>
      <c r="AL795" s="60">
        <f t="shared" si="2859"/>
        <v>100000</v>
      </c>
      <c r="AM795" s="60">
        <f t="shared" si="2860"/>
        <v>100000</v>
      </c>
      <c r="AN795" s="60">
        <f t="shared" si="2861"/>
        <v>100000</v>
      </c>
      <c r="AO795" s="60"/>
      <c r="AP795" s="60"/>
      <c r="AQ795" s="60"/>
      <c r="AR795" s="60">
        <f t="shared" si="2863"/>
        <v>100000</v>
      </c>
      <c r="AS795" s="60">
        <f t="shared" si="2864"/>
        <v>100000</v>
      </c>
      <c r="AT795" s="60">
        <f t="shared" si="2865"/>
        <v>100000</v>
      </c>
      <c r="AU795" s="60"/>
      <c r="AV795" s="60"/>
      <c r="AW795" s="60"/>
      <c r="AX795" s="60">
        <f t="shared" si="2867"/>
        <v>100000</v>
      </c>
      <c r="AY795" s="60">
        <f t="shared" si="2868"/>
        <v>100000</v>
      </c>
      <c r="AZ795" s="60">
        <f t="shared" si="2869"/>
        <v>100000</v>
      </c>
    </row>
    <row r="796" spans="1:52" customFormat="1">
      <c r="A796" s="301"/>
      <c r="B796" s="104" t="s">
        <v>160</v>
      </c>
      <c r="C796" s="39" t="s">
        <v>53</v>
      </c>
      <c r="D796" s="39" t="s">
        <v>21</v>
      </c>
      <c r="E796" s="39" t="s">
        <v>100</v>
      </c>
      <c r="F796" s="39" t="s">
        <v>130</v>
      </c>
      <c r="G796" s="38"/>
      <c r="H796" s="60">
        <f>H797+H799</f>
        <v>6400000</v>
      </c>
      <c r="I796" s="60">
        <f t="shared" ref="I796:J796" si="2885">I797+I799</f>
        <v>6400000</v>
      </c>
      <c r="J796" s="60">
        <f t="shared" si="2885"/>
        <v>6400000</v>
      </c>
      <c r="K796" s="60">
        <f t="shared" ref="K796:M796" si="2886">K797+K799</f>
        <v>0</v>
      </c>
      <c r="L796" s="60">
        <f t="shared" si="2886"/>
        <v>0</v>
      </c>
      <c r="M796" s="60">
        <f t="shared" si="2886"/>
        <v>0</v>
      </c>
      <c r="N796" s="60">
        <f t="shared" si="2590"/>
        <v>6400000</v>
      </c>
      <c r="O796" s="60">
        <f t="shared" si="2591"/>
        <v>6400000</v>
      </c>
      <c r="P796" s="60">
        <f t="shared" si="2592"/>
        <v>6400000</v>
      </c>
      <c r="Q796" s="60">
        <f t="shared" ref="Q796:S796" si="2887">Q797+Q799</f>
        <v>0</v>
      </c>
      <c r="R796" s="60">
        <f t="shared" si="2887"/>
        <v>0</v>
      </c>
      <c r="S796" s="60">
        <f t="shared" si="2887"/>
        <v>0</v>
      </c>
      <c r="T796" s="60">
        <f t="shared" si="2550"/>
        <v>6400000</v>
      </c>
      <c r="U796" s="60">
        <f t="shared" si="2551"/>
        <v>6400000</v>
      </c>
      <c r="V796" s="60">
        <f t="shared" si="2552"/>
        <v>6400000</v>
      </c>
      <c r="W796" s="60">
        <f t="shared" ref="W796:Y796" si="2888">W797+W799</f>
        <v>0</v>
      </c>
      <c r="X796" s="60">
        <f t="shared" si="2888"/>
        <v>0</v>
      </c>
      <c r="Y796" s="60">
        <f t="shared" si="2888"/>
        <v>0</v>
      </c>
      <c r="Z796" s="60">
        <f t="shared" si="2851"/>
        <v>6400000</v>
      </c>
      <c r="AA796" s="60">
        <f t="shared" si="2852"/>
        <v>6400000</v>
      </c>
      <c r="AB796" s="60">
        <f t="shared" si="2853"/>
        <v>6400000</v>
      </c>
      <c r="AC796" s="60">
        <f t="shared" ref="AC796:AE796" si="2889">AC797+AC799</f>
        <v>0</v>
      </c>
      <c r="AD796" s="60">
        <f t="shared" si="2889"/>
        <v>0</v>
      </c>
      <c r="AE796" s="60">
        <f t="shared" si="2889"/>
        <v>0</v>
      </c>
      <c r="AF796" s="60">
        <f t="shared" si="2855"/>
        <v>6400000</v>
      </c>
      <c r="AG796" s="60">
        <f t="shared" si="2856"/>
        <v>6400000</v>
      </c>
      <c r="AH796" s="60">
        <f t="shared" si="2857"/>
        <v>6400000</v>
      </c>
      <c r="AI796" s="60">
        <f t="shared" ref="AI796:AK796" si="2890">AI797+AI799</f>
        <v>0</v>
      </c>
      <c r="AJ796" s="60">
        <f t="shared" si="2890"/>
        <v>0</v>
      </c>
      <c r="AK796" s="60">
        <f t="shared" si="2890"/>
        <v>0</v>
      </c>
      <c r="AL796" s="60">
        <f t="shared" si="2859"/>
        <v>6400000</v>
      </c>
      <c r="AM796" s="60">
        <f t="shared" si="2860"/>
        <v>6400000</v>
      </c>
      <c r="AN796" s="60">
        <f t="shared" si="2861"/>
        <v>6400000</v>
      </c>
      <c r="AO796" s="60">
        <f t="shared" ref="AO796:AQ796" si="2891">AO797+AO799</f>
        <v>0</v>
      </c>
      <c r="AP796" s="60">
        <f t="shared" si="2891"/>
        <v>0</v>
      </c>
      <c r="AQ796" s="60">
        <f t="shared" si="2891"/>
        <v>0</v>
      </c>
      <c r="AR796" s="60">
        <f t="shared" si="2863"/>
        <v>6400000</v>
      </c>
      <c r="AS796" s="60">
        <f t="shared" si="2864"/>
        <v>6400000</v>
      </c>
      <c r="AT796" s="60">
        <f t="shared" si="2865"/>
        <v>6400000</v>
      </c>
      <c r="AU796" s="60">
        <f t="shared" ref="AU796:AW796" si="2892">AU797+AU799</f>
        <v>0</v>
      </c>
      <c r="AV796" s="60">
        <f t="shared" si="2892"/>
        <v>0</v>
      </c>
      <c r="AW796" s="60">
        <f t="shared" si="2892"/>
        <v>0</v>
      </c>
      <c r="AX796" s="60">
        <f t="shared" si="2867"/>
        <v>6400000</v>
      </c>
      <c r="AY796" s="60">
        <f t="shared" si="2868"/>
        <v>6400000</v>
      </c>
      <c r="AZ796" s="60">
        <f t="shared" si="2869"/>
        <v>6400000</v>
      </c>
    </row>
    <row r="797" spans="1:52" customFormat="1" ht="25.5" hidden="1" customHeight="1">
      <c r="A797" s="301"/>
      <c r="B797" s="123" t="s">
        <v>186</v>
      </c>
      <c r="C797" s="39" t="s">
        <v>53</v>
      </c>
      <c r="D797" s="39" t="s">
        <v>21</v>
      </c>
      <c r="E797" s="39" t="s">
        <v>100</v>
      </c>
      <c r="F797" s="39" t="s">
        <v>130</v>
      </c>
      <c r="G797" s="101" t="s">
        <v>32</v>
      </c>
      <c r="H797" s="60">
        <f>H798</f>
        <v>0</v>
      </c>
      <c r="I797" s="60">
        <f t="shared" ref="I797:M797" si="2893">I798</f>
        <v>0</v>
      </c>
      <c r="J797" s="60">
        <f t="shared" si="2893"/>
        <v>0</v>
      </c>
      <c r="K797" s="60">
        <f t="shared" si="2893"/>
        <v>0</v>
      </c>
      <c r="L797" s="60">
        <f t="shared" si="2893"/>
        <v>0</v>
      </c>
      <c r="M797" s="60">
        <f t="shared" si="2893"/>
        <v>0</v>
      </c>
      <c r="N797" s="60">
        <f t="shared" ref="N797:N838" si="2894">H797+K797</f>
        <v>0</v>
      </c>
      <c r="O797" s="60">
        <f t="shared" ref="O797:O838" si="2895">I797+L797</f>
        <v>0</v>
      </c>
      <c r="P797" s="60">
        <f t="shared" ref="P797:P838" si="2896">J797+M797</f>
        <v>0</v>
      </c>
      <c r="Q797" s="60">
        <f t="shared" ref="Q797:S797" si="2897">Q798</f>
        <v>0</v>
      </c>
      <c r="R797" s="60">
        <f t="shared" si="2897"/>
        <v>0</v>
      </c>
      <c r="S797" s="60">
        <f t="shared" si="2897"/>
        <v>0</v>
      </c>
      <c r="T797" s="60">
        <f t="shared" si="2550"/>
        <v>0</v>
      </c>
      <c r="U797" s="60">
        <f t="shared" si="2551"/>
        <v>0</v>
      </c>
      <c r="V797" s="60">
        <f t="shared" si="2552"/>
        <v>0</v>
      </c>
      <c r="W797" s="60">
        <f t="shared" ref="W797:Y797" si="2898">W798</f>
        <v>0</v>
      </c>
      <c r="X797" s="60">
        <f t="shared" si="2898"/>
        <v>0</v>
      </c>
      <c r="Y797" s="60">
        <f t="shared" si="2898"/>
        <v>0</v>
      </c>
      <c r="Z797" s="60">
        <f t="shared" si="2851"/>
        <v>0</v>
      </c>
      <c r="AA797" s="60">
        <f t="shared" si="2852"/>
        <v>0</v>
      </c>
      <c r="AB797" s="60">
        <f t="shared" si="2853"/>
        <v>0</v>
      </c>
      <c r="AC797" s="60">
        <f t="shared" ref="AC797:AE797" si="2899">AC798</f>
        <v>0</v>
      </c>
      <c r="AD797" s="60">
        <f t="shared" si="2899"/>
        <v>0</v>
      </c>
      <c r="AE797" s="60">
        <f t="shared" si="2899"/>
        <v>0</v>
      </c>
      <c r="AF797" s="60">
        <f t="shared" si="2855"/>
        <v>0</v>
      </c>
      <c r="AG797" s="60">
        <f t="shared" si="2856"/>
        <v>0</v>
      </c>
      <c r="AH797" s="60">
        <f t="shared" si="2857"/>
        <v>0</v>
      </c>
      <c r="AI797" s="60">
        <f t="shared" ref="AI797:AK797" si="2900">AI798</f>
        <v>0</v>
      </c>
      <c r="AJ797" s="60">
        <f t="shared" si="2900"/>
        <v>0</v>
      </c>
      <c r="AK797" s="60">
        <f t="shared" si="2900"/>
        <v>0</v>
      </c>
      <c r="AL797" s="60">
        <f t="shared" si="2859"/>
        <v>0</v>
      </c>
      <c r="AM797" s="60">
        <f t="shared" si="2860"/>
        <v>0</v>
      </c>
      <c r="AN797" s="60">
        <f t="shared" si="2861"/>
        <v>0</v>
      </c>
      <c r="AO797" s="60">
        <f t="shared" ref="AO797:AQ797" si="2901">AO798</f>
        <v>0</v>
      </c>
      <c r="AP797" s="60">
        <f t="shared" si="2901"/>
        <v>0</v>
      </c>
      <c r="AQ797" s="60">
        <f t="shared" si="2901"/>
        <v>0</v>
      </c>
      <c r="AR797" s="60">
        <f t="shared" si="2863"/>
        <v>0</v>
      </c>
      <c r="AS797" s="60">
        <f t="shared" si="2864"/>
        <v>0</v>
      </c>
      <c r="AT797" s="60">
        <f t="shared" si="2865"/>
        <v>0</v>
      </c>
      <c r="AU797" s="60">
        <f t="shared" ref="AU797:AW797" si="2902">AU798</f>
        <v>0</v>
      </c>
      <c r="AV797" s="60">
        <f t="shared" si="2902"/>
        <v>0</v>
      </c>
      <c r="AW797" s="60">
        <f t="shared" si="2902"/>
        <v>0</v>
      </c>
      <c r="AX797" s="60">
        <f t="shared" si="2867"/>
        <v>0</v>
      </c>
      <c r="AY797" s="60">
        <f t="shared" si="2868"/>
        <v>0</v>
      </c>
      <c r="AZ797" s="60">
        <f t="shared" si="2869"/>
        <v>0</v>
      </c>
    </row>
    <row r="798" spans="1:52" customFormat="1" ht="25.5" hidden="1" customHeight="1">
      <c r="A798" s="301"/>
      <c r="B798" s="71" t="s">
        <v>34</v>
      </c>
      <c r="C798" s="39" t="s">
        <v>53</v>
      </c>
      <c r="D798" s="39" t="s">
        <v>21</v>
      </c>
      <c r="E798" s="39" t="s">
        <v>100</v>
      </c>
      <c r="F798" s="39" t="s">
        <v>130</v>
      </c>
      <c r="G798" s="101" t="s">
        <v>33</v>
      </c>
      <c r="H798" s="60"/>
      <c r="I798" s="60"/>
      <c r="J798" s="60"/>
      <c r="K798" s="60"/>
      <c r="L798" s="60"/>
      <c r="M798" s="60"/>
      <c r="N798" s="60">
        <f t="shared" si="2894"/>
        <v>0</v>
      </c>
      <c r="O798" s="60">
        <f t="shared" si="2895"/>
        <v>0</v>
      </c>
      <c r="P798" s="60">
        <f t="shared" si="2896"/>
        <v>0</v>
      </c>
      <c r="Q798" s="60"/>
      <c r="R798" s="60"/>
      <c r="S798" s="60"/>
      <c r="T798" s="60">
        <f t="shared" si="2550"/>
        <v>0</v>
      </c>
      <c r="U798" s="60">
        <f t="shared" si="2551"/>
        <v>0</v>
      </c>
      <c r="V798" s="60">
        <f t="shared" si="2552"/>
        <v>0</v>
      </c>
      <c r="W798" s="60"/>
      <c r="X798" s="60"/>
      <c r="Y798" s="60"/>
      <c r="Z798" s="60">
        <f t="shared" si="2851"/>
        <v>0</v>
      </c>
      <c r="AA798" s="60">
        <f t="shared" si="2852"/>
        <v>0</v>
      </c>
      <c r="AB798" s="60">
        <f t="shared" si="2853"/>
        <v>0</v>
      </c>
      <c r="AC798" s="60"/>
      <c r="AD798" s="60"/>
      <c r="AE798" s="60"/>
      <c r="AF798" s="60">
        <f t="shared" si="2855"/>
        <v>0</v>
      </c>
      <c r="AG798" s="60">
        <f t="shared" si="2856"/>
        <v>0</v>
      </c>
      <c r="AH798" s="60">
        <f t="shared" si="2857"/>
        <v>0</v>
      </c>
      <c r="AI798" s="60"/>
      <c r="AJ798" s="60"/>
      <c r="AK798" s="60"/>
      <c r="AL798" s="60">
        <f t="shared" si="2859"/>
        <v>0</v>
      </c>
      <c r="AM798" s="60">
        <f t="shared" si="2860"/>
        <v>0</v>
      </c>
      <c r="AN798" s="60">
        <f t="shared" si="2861"/>
        <v>0</v>
      </c>
      <c r="AO798" s="60"/>
      <c r="AP798" s="60"/>
      <c r="AQ798" s="60"/>
      <c r="AR798" s="60">
        <f t="shared" si="2863"/>
        <v>0</v>
      </c>
      <c r="AS798" s="60">
        <f t="shared" si="2864"/>
        <v>0</v>
      </c>
      <c r="AT798" s="60">
        <f t="shared" si="2865"/>
        <v>0</v>
      </c>
      <c r="AU798" s="60"/>
      <c r="AV798" s="60"/>
      <c r="AW798" s="60"/>
      <c r="AX798" s="60">
        <f t="shared" si="2867"/>
        <v>0</v>
      </c>
      <c r="AY798" s="60">
        <f t="shared" si="2868"/>
        <v>0</v>
      </c>
      <c r="AZ798" s="60">
        <f t="shared" si="2869"/>
        <v>0</v>
      </c>
    </row>
    <row r="799" spans="1:52" customFormat="1">
      <c r="A799" s="301"/>
      <c r="B799" s="103" t="s">
        <v>35</v>
      </c>
      <c r="C799" s="39" t="s">
        <v>53</v>
      </c>
      <c r="D799" s="39" t="s">
        <v>21</v>
      </c>
      <c r="E799" s="39" t="s">
        <v>100</v>
      </c>
      <c r="F799" s="39" t="s">
        <v>130</v>
      </c>
      <c r="G799" s="38" t="s">
        <v>36</v>
      </c>
      <c r="H799" s="60">
        <f>H800</f>
        <v>6400000</v>
      </c>
      <c r="I799" s="60">
        <f t="shared" ref="I799:M799" si="2903">I800</f>
        <v>6400000</v>
      </c>
      <c r="J799" s="60">
        <f t="shared" si="2903"/>
        <v>6400000</v>
      </c>
      <c r="K799" s="60">
        <f t="shared" si="2903"/>
        <v>0</v>
      </c>
      <c r="L799" s="60">
        <f t="shared" si="2903"/>
        <v>0</v>
      </c>
      <c r="M799" s="60">
        <f t="shared" si="2903"/>
        <v>0</v>
      </c>
      <c r="N799" s="60">
        <f t="shared" si="2894"/>
        <v>6400000</v>
      </c>
      <c r="O799" s="60">
        <f t="shared" si="2895"/>
        <v>6400000</v>
      </c>
      <c r="P799" s="60">
        <f t="shared" si="2896"/>
        <v>6400000</v>
      </c>
      <c r="Q799" s="60">
        <f t="shared" ref="Q799:S799" si="2904">Q800</f>
        <v>0</v>
      </c>
      <c r="R799" s="60">
        <f t="shared" si="2904"/>
        <v>0</v>
      </c>
      <c r="S799" s="60">
        <f t="shared" si="2904"/>
        <v>0</v>
      </c>
      <c r="T799" s="60">
        <f t="shared" si="2550"/>
        <v>6400000</v>
      </c>
      <c r="U799" s="60">
        <f t="shared" si="2551"/>
        <v>6400000</v>
      </c>
      <c r="V799" s="60">
        <f t="shared" si="2552"/>
        <v>6400000</v>
      </c>
      <c r="W799" s="60">
        <f t="shared" ref="W799:Y799" si="2905">W800</f>
        <v>0</v>
      </c>
      <c r="X799" s="60">
        <f t="shared" si="2905"/>
        <v>0</v>
      </c>
      <c r="Y799" s="60">
        <f t="shared" si="2905"/>
        <v>0</v>
      </c>
      <c r="Z799" s="60">
        <f t="shared" si="2851"/>
        <v>6400000</v>
      </c>
      <c r="AA799" s="60">
        <f t="shared" si="2852"/>
        <v>6400000</v>
      </c>
      <c r="AB799" s="60">
        <f t="shared" si="2853"/>
        <v>6400000</v>
      </c>
      <c r="AC799" s="60">
        <f t="shared" ref="AC799:AE799" si="2906">AC800</f>
        <v>0</v>
      </c>
      <c r="AD799" s="60">
        <f t="shared" si="2906"/>
        <v>0</v>
      </c>
      <c r="AE799" s="60">
        <f t="shared" si="2906"/>
        <v>0</v>
      </c>
      <c r="AF799" s="60">
        <f t="shared" si="2855"/>
        <v>6400000</v>
      </c>
      <c r="AG799" s="60">
        <f t="shared" si="2856"/>
        <v>6400000</v>
      </c>
      <c r="AH799" s="60">
        <f t="shared" si="2857"/>
        <v>6400000</v>
      </c>
      <c r="AI799" s="60">
        <f t="shared" ref="AI799:AK799" si="2907">AI800</f>
        <v>0</v>
      </c>
      <c r="AJ799" s="60">
        <f t="shared" si="2907"/>
        <v>0</v>
      </c>
      <c r="AK799" s="60">
        <f t="shared" si="2907"/>
        <v>0</v>
      </c>
      <c r="AL799" s="60">
        <f t="shared" si="2859"/>
        <v>6400000</v>
      </c>
      <c r="AM799" s="60">
        <f t="shared" si="2860"/>
        <v>6400000</v>
      </c>
      <c r="AN799" s="60">
        <f t="shared" si="2861"/>
        <v>6400000</v>
      </c>
      <c r="AO799" s="60">
        <f t="shared" ref="AO799:AQ799" si="2908">AO800</f>
        <v>0</v>
      </c>
      <c r="AP799" s="60">
        <f t="shared" si="2908"/>
        <v>0</v>
      </c>
      <c r="AQ799" s="60">
        <f t="shared" si="2908"/>
        <v>0</v>
      </c>
      <c r="AR799" s="60">
        <f t="shared" si="2863"/>
        <v>6400000</v>
      </c>
      <c r="AS799" s="60">
        <f t="shared" si="2864"/>
        <v>6400000</v>
      </c>
      <c r="AT799" s="60">
        <f t="shared" si="2865"/>
        <v>6400000</v>
      </c>
      <c r="AU799" s="60">
        <f t="shared" ref="AU799:AW799" si="2909">AU800</f>
        <v>0</v>
      </c>
      <c r="AV799" s="60">
        <f t="shared" si="2909"/>
        <v>0</v>
      </c>
      <c r="AW799" s="60">
        <f t="shared" si="2909"/>
        <v>0</v>
      </c>
      <c r="AX799" s="60">
        <f t="shared" si="2867"/>
        <v>6400000</v>
      </c>
      <c r="AY799" s="60">
        <f t="shared" si="2868"/>
        <v>6400000</v>
      </c>
      <c r="AZ799" s="60">
        <f t="shared" si="2869"/>
        <v>6400000</v>
      </c>
    </row>
    <row r="800" spans="1:52" customFormat="1">
      <c r="A800" s="301"/>
      <c r="B800" s="103" t="s">
        <v>178</v>
      </c>
      <c r="C800" s="39" t="s">
        <v>53</v>
      </c>
      <c r="D800" s="39" t="s">
        <v>21</v>
      </c>
      <c r="E800" s="39" t="s">
        <v>100</v>
      </c>
      <c r="F800" s="39" t="s">
        <v>130</v>
      </c>
      <c r="G800" s="101" t="s">
        <v>179</v>
      </c>
      <c r="H800" s="60">
        <v>6400000</v>
      </c>
      <c r="I800" s="60">
        <v>6400000</v>
      </c>
      <c r="J800" s="60">
        <v>6400000</v>
      </c>
      <c r="K800" s="60"/>
      <c r="L800" s="60"/>
      <c r="M800" s="60"/>
      <c r="N800" s="60">
        <f t="shared" si="2894"/>
        <v>6400000</v>
      </c>
      <c r="O800" s="60">
        <f t="shared" si="2895"/>
        <v>6400000</v>
      </c>
      <c r="P800" s="60">
        <f t="shared" si="2896"/>
        <v>6400000</v>
      </c>
      <c r="Q800" s="60"/>
      <c r="R800" s="60"/>
      <c r="S800" s="60"/>
      <c r="T800" s="60">
        <f t="shared" si="2550"/>
        <v>6400000</v>
      </c>
      <c r="U800" s="60">
        <f t="shared" si="2551"/>
        <v>6400000</v>
      </c>
      <c r="V800" s="60">
        <f t="shared" si="2552"/>
        <v>6400000</v>
      </c>
      <c r="W800" s="60"/>
      <c r="X800" s="60"/>
      <c r="Y800" s="60"/>
      <c r="Z800" s="60">
        <f t="shared" si="2851"/>
        <v>6400000</v>
      </c>
      <c r="AA800" s="60">
        <f t="shared" si="2852"/>
        <v>6400000</v>
      </c>
      <c r="AB800" s="60">
        <f t="shared" si="2853"/>
        <v>6400000</v>
      </c>
      <c r="AC800" s="60"/>
      <c r="AD800" s="60"/>
      <c r="AE800" s="60"/>
      <c r="AF800" s="60">
        <f t="shared" si="2855"/>
        <v>6400000</v>
      </c>
      <c r="AG800" s="60">
        <f t="shared" si="2856"/>
        <v>6400000</v>
      </c>
      <c r="AH800" s="60">
        <f t="shared" si="2857"/>
        <v>6400000</v>
      </c>
      <c r="AI800" s="60"/>
      <c r="AJ800" s="60"/>
      <c r="AK800" s="60"/>
      <c r="AL800" s="60">
        <f t="shared" si="2859"/>
        <v>6400000</v>
      </c>
      <c r="AM800" s="60">
        <f t="shared" si="2860"/>
        <v>6400000</v>
      </c>
      <c r="AN800" s="60">
        <f t="shared" si="2861"/>
        <v>6400000</v>
      </c>
      <c r="AO800" s="60"/>
      <c r="AP800" s="60"/>
      <c r="AQ800" s="60"/>
      <c r="AR800" s="60">
        <f t="shared" si="2863"/>
        <v>6400000</v>
      </c>
      <c r="AS800" s="60">
        <f t="shared" si="2864"/>
        <v>6400000</v>
      </c>
      <c r="AT800" s="60">
        <f t="shared" si="2865"/>
        <v>6400000</v>
      </c>
      <c r="AU800" s="60"/>
      <c r="AV800" s="60"/>
      <c r="AW800" s="60"/>
      <c r="AX800" s="60">
        <f t="shared" si="2867"/>
        <v>6400000</v>
      </c>
      <c r="AY800" s="60">
        <f t="shared" si="2868"/>
        <v>6400000</v>
      </c>
      <c r="AZ800" s="60">
        <f t="shared" si="2869"/>
        <v>6400000</v>
      </c>
    </row>
    <row r="801" spans="1:52" customFormat="1" ht="26.4">
      <c r="A801" s="301"/>
      <c r="B801" s="71" t="s">
        <v>358</v>
      </c>
      <c r="C801" s="35" t="s">
        <v>53</v>
      </c>
      <c r="D801" s="35" t="s">
        <v>21</v>
      </c>
      <c r="E801" s="35" t="s">
        <v>100</v>
      </c>
      <c r="F801" s="35" t="s">
        <v>131</v>
      </c>
      <c r="G801" s="36"/>
      <c r="H801" s="67">
        <f>H802</f>
        <v>72000</v>
      </c>
      <c r="I801" s="67">
        <f t="shared" ref="I801:M802" si="2910">I802</f>
        <v>72000</v>
      </c>
      <c r="J801" s="67">
        <f t="shared" si="2910"/>
        <v>72000</v>
      </c>
      <c r="K801" s="67">
        <f t="shared" si="2910"/>
        <v>0</v>
      </c>
      <c r="L801" s="67">
        <f t="shared" si="2910"/>
        <v>0</v>
      </c>
      <c r="M801" s="67">
        <f t="shared" si="2910"/>
        <v>0</v>
      </c>
      <c r="N801" s="67">
        <f t="shared" si="2894"/>
        <v>72000</v>
      </c>
      <c r="O801" s="67">
        <f t="shared" si="2895"/>
        <v>72000</v>
      </c>
      <c r="P801" s="67">
        <f t="shared" si="2896"/>
        <v>72000</v>
      </c>
      <c r="Q801" s="67">
        <f t="shared" ref="Q801:S802" si="2911">Q802</f>
        <v>0</v>
      </c>
      <c r="R801" s="67">
        <f t="shared" si="2911"/>
        <v>0</v>
      </c>
      <c r="S801" s="67">
        <f t="shared" si="2911"/>
        <v>0</v>
      </c>
      <c r="T801" s="67">
        <f t="shared" si="2550"/>
        <v>72000</v>
      </c>
      <c r="U801" s="67">
        <f t="shared" si="2551"/>
        <v>72000</v>
      </c>
      <c r="V801" s="67">
        <f t="shared" si="2552"/>
        <v>72000</v>
      </c>
      <c r="W801" s="67">
        <f t="shared" ref="W801:Y802" si="2912">W802</f>
        <v>0</v>
      </c>
      <c r="X801" s="67">
        <f t="shared" si="2912"/>
        <v>0</v>
      </c>
      <c r="Y801" s="67">
        <f t="shared" si="2912"/>
        <v>0</v>
      </c>
      <c r="Z801" s="67">
        <f t="shared" si="2851"/>
        <v>72000</v>
      </c>
      <c r="AA801" s="67">
        <f t="shared" si="2852"/>
        <v>72000</v>
      </c>
      <c r="AB801" s="67">
        <f t="shared" si="2853"/>
        <v>72000</v>
      </c>
      <c r="AC801" s="67">
        <f t="shared" ref="AC801:AE802" si="2913">AC802</f>
        <v>0</v>
      </c>
      <c r="AD801" s="67">
        <f t="shared" si="2913"/>
        <v>0</v>
      </c>
      <c r="AE801" s="67">
        <f t="shared" si="2913"/>
        <v>0</v>
      </c>
      <c r="AF801" s="67">
        <f t="shared" si="2855"/>
        <v>72000</v>
      </c>
      <c r="AG801" s="67">
        <f t="shared" si="2856"/>
        <v>72000</v>
      </c>
      <c r="AH801" s="67">
        <f t="shared" si="2857"/>
        <v>72000</v>
      </c>
      <c r="AI801" s="67">
        <f t="shared" ref="AI801:AK802" si="2914">AI802</f>
        <v>0</v>
      </c>
      <c r="AJ801" s="67">
        <f t="shared" si="2914"/>
        <v>0</v>
      </c>
      <c r="AK801" s="67">
        <f t="shared" si="2914"/>
        <v>0</v>
      </c>
      <c r="AL801" s="67">
        <f t="shared" si="2859"/>
        <v>72000</v>
      </c>
      <c r="AM801" s="67">
        <f t="shared" si="2860"/>
        <v>72000</v>
      </c>
      <c r="AN801" s="67">
        <f t="shared" si="2861"/>
        <v>72000</v>
      </c>
      <c r="AO801" s="67">
        <f t="shared" ref="AO801:AQ802" si="2915">AO802</f>
        <v>0</v>
      </c>
      <c r="AP801" s="67">
        <f t="shared" si="2915"/>
        <v>0</v>
      </c>
      <c r="AQ801" s="67">
        <f t="shared" si="2915"/>
        <v>0</v>
      </c>
      <c r="AR801" s="67">
        <f t="shared" si="2863"/>
        <v>72000</v>
      </c>
      <c r="AS801" s="67">
        <f t="shared" si="2864"/>
        <v>72000</v>
      </c>
      <c r="AT801" s="67">
        <f t="shared" si="2865"/>
        <v>72000</v>
      </c>
      <c r="AU801" s="67">
        <f t="shared" ref="AU801:AW802" si="2916">AU802</f>
        <v>0</v>
      </c>
      <c r="AV801" s="67">
        <f t="shared" si="2916"/>
        <v>0</v>
      </c>
      <c r="AW801" s="67">
        <f t="shared" si="2916"/>
        <v>0</v>
      </c>
      <c r="AX801" s="67">
        <f t="shared" si="2867"/>
        <v>72000</v>
      </c>
      <c r="AY801" s="67">
        <f t="shared" si="2868"/>
        <v>72000</v>
      </c>
      <c r="AZ801" s="67">
        <f t="shared" si="2869"/>
        <v>72000</v>
      </c>
    </row>
    <row r="802" spans="1:52" customFormat="1">
      <c r="A802" s="301"/>
      <c r="B802" s="103" t="s">
        <v>35</v>
      </c>
      <c r="C802" s="35" t="s">
        <v>53</v>
      </c>
      <c r="D802" s="35" t="s">
        <v>21</v>
      </c>
      <c r="E802" s="35" t="s">
        <v>100</v>
      </c>
      <c r="F802" s="35" t="s">
        <v>131</v>
      </c>
      <c r="G802" s="36" t="s">
        <v>36</v>
      </c>
      <c r="H802" s="67">
        <f>H803</f>
        <v>72000</v>
      </c>
      <c r="I802" s="67">
        <f t="shared" si="2910"/>
        <v>72000</v>
      </c>
      <c r="J802" s="67">
        <f t="shared" si="2910"/>
        <v>72000</v>
      </c>
      <c r="K802" s="67">
        <f t="shared" si="2910"/>
        <v>0</v>
      </c>
      <c r="L802" s="67">
        <f t="shared" si="2910"/>
        <v>0</v>
      </c>
      <c r="M802" s="67">
        <f t="shared" si="2910"/>
        <v>0</v>
      </c>
      <c r="N802" s="67">
        <f t="shared" si="2894"/>
        <v>72000</v>
      </c>
      <c r="O802" s="67">
        <f t="shared" si="2895"/>
        <v>72000</v>
      </c>
      <c r="P802" s="67">
        <f t="shared" si="2896"/>
        <v>72000</v>
      </c>
      <c r="Q802" s="67">
        <f t="shared" si="2911"/>
        <v>0</v>
      </c>
      <c r="R802" s="67">
        <f t="shared" si="2911"/>
        <v>0</v>
      </c>
      <c r="S802" s="67">
        <f t="shared" si="2911"/>
        <v>0</v>
      </c>
      <c r="T802" s="67">
        <f t="shared" si="2550"/>
        <v>72000</v>
      </c>
      <c r="U802" s="67">
        <f t="shared" si="2551"/>
        <v>72000</v>
      </c>
      <c r="V802" s="67">
        <f t="shared" si="2552"/>
        <v>72000</v>
      </c>
      <c r="W802" s="67">
        <f t="shared" si="2912"/>
        <v>0</v>
      </c>
      <c r="X802" s="67">
        <f t="shared" si="2912"/>
        <v>0</v>
      </c>
      <c r="Y802" s="67">
        <f t="shared" si="2912"/>
        <v>0</v>
      </c>
      <c r="Z802" s="67">
        <f t="shared" si="2851"/>
        <v>72000</v>
      </c>
      <c r="AA802" s="67">
        <f t="shared" si="2852"/>
        <v>72000</v>
      </c>
      <c r="AB802" s="67">
        <f t="shared" si="2853"/>
        <v>72000</v>
      </c>
      <c r="AC802" s="67">
        <f t="shared" si="2913"/>
        <v>0</v>
      </c>
      <c r="AD802" s="67">
        <f t="shared" si="2913"/>
        <v>0</v>
      </c>
      <c r="AE802" s="67">
        <f t="shared" si="2913"/>
        <v>0</v>
      </c>
      <c r="AF802" s="67">
        <f t="shared" si="2855"/>
        <v>72000</v>
      </c>
      <c r="AG802" s="67">
        <f t="shared" si="2856"/>
        <v>72000</v>
      </c>
      <c r="AH802" s="67">
        <f t="shared" si="2857"/>
        <v>72000</v>
      </c>
      <c r="AI802" s="67">
        <f t="shared" si="2914"/>
        <v>0</v>
      </c>
      <c r="AJ802" s="67">
        <f t="shared" si="2914"/>
        <v>0</v>
      </c>
      <c r="AK802" s="67">
        <f t="shared" si="2914"/>
        <v>0</v>
      </c>
      <c r="AL802" s="67">
        <f t="shared" si="2859"/>
        <v>72000</v>
      </c>
      <c r="AM802" s="67">
        <f t="shared" si="2860"/>
        <v>72000</v>
      </c>
      <c r="AN802" s="67">
        <f t="shared" si="2861"/>
        <v>72000</v>
      </c>
      <c r="AO802" s="67">
        <f t="shared" si="2915"/>
        <v>0</v>
      </c>
      <c r="AP802" s="67">
        <f t="shared" si="2915"/>
        <v>0</v>
      </c>
      <c r="AQ802" s="67">
        <f t="shared" si="2915"/>
        <v>0</v>
      </c>
      <c r="AR802" s="67">
        <f t="shared" si="2863"/>
        <v>72000</v>
      </c>
      <c r="AS802" s="67">
        <f t="shared" si="2864"/>
        <v>72000</v>
      </c>
      <c r="AT802" s="67">
        <f t="shared" si="2865"/>
        <v>72000</v>
      </c>
      <c r="AU802" s="67">
        <f t="shared" si="2916"/>
        <v>0</v>
      </c>
      <c r="AV802" s="67">
        <f t="shared" si="2916"/>
        <v>0</v>
      </c>
      <c r="AW802" s="67">
        <f t="shared" si="2916"/>
        <v>0</v>
      </c>
      <c r="AX802" s="67">
        <f t="shared" si="2867"/>
        <v>72000</v>
      </c>
      <c r="AY802" s="67">
        <f t="shared" si="2868"/>
        <v>72000</v>
      </c>
      <c r="AZ802" s="67">
        <f t="shared" si="2869"/>
        <v>72000</v>
      </c>
    </row>
    <row r="803" spans="1:52" customFormat="1">
      <c r="A803" s="301"/>
      <c r="B803" s="71" t="s">
        <v>67</v>
      </c>
      <c r="C803" s="35" t="s">
        <v>53</v>
      </c>
      <c r="D803" s="35" t="s">
        <v>21</v>
      </c>
      <c r="E803" s="35" t="s">
        <v>100</v>
      </c>
      <c r="F803" s="35" t="s">
        <v>131</v>
      </c>
      <c r="G803" s="36" t="s">
        <v>68</v>
      </c>
      <c r="H803" s="60">
        <v>72000</v>
      </c>
      <c r="I803" s="60">
        <v>72000</v>
      </c>
      <c r="J803" s="60">
        <v>72000</v>
      </c>
      <c r="K803" s="60"/>
      <c r="L803" s="60"/>
      <c r="M803" s="60"/>
      <c r="N803" s="60">
        <f t="shared" si="2894"/>
        <v>72000</v>
      </c>
      <c r="O803" s="60">
        <f t="shared" si="2895"/>
        <v>72000</v>
      </c>
      <c r="P803" s="60">
        <f t="shared" si="2896"/>
        <v>72000</v>
      </c>
      <c r="Q803" s="60"/>
      <c r="R803" s="60"/>
      <c r="S803" s="60"/>
      <c r="T803" s="60">
        <f t="shared" si="2550"/>
        <v>72000</v>
      </c>
      <c r="U803" s="60">
        <f t="shared" si="2551"/>
        <v>72000</v>
      </c>
      <c r="V803" s="60">
        <f t="shared" si="2552"/>
        <v>72000</v>
      </c>
      <c r="W803" s="60"/>
      <c r="X803" s="60"/>
      <c r="Y803" s="60"/>
      <c r="Z803" s="60">
        <f t="shared" si="2851"/>
        <v>72000</v>
      </c>
      <c r="AA803" s="60">
        <f t="shared" si="2852"/>
        <v>72000</v>
      </c>
      <c r="AB803" s="60">
        <f t="shared" si="2853"/>
        <v>72000</v>
      </c>
      <c r="AC803" s="60"/>
      <c r="AD803" s="60"/>
      <c r="AE803" s="60"/>
      <c r="AF803" s="60">
        <f t="shared" si="2855"/>
        <v>72000</v>
      </c>
      <c r="AG803" s="60">
        <f t="shared" si="2856"/>
        <v>72000</v>
      </c>
      <c r="AH803" s="60">
        <f t="shared" si="2857"/>
        <v>72000</v>
      </c>
      <c r="AI803" s="60"/>
      <c r="AJ803" s="60"/>
      <c r="AK803" s="60"/>
      <c r="AL803" s="60">
        <f t="shared" si="2859"/>
        <v>72000</v>
      </c>
      <c r="AM803" s="60">
        <f t="shared" si="2860"/>
        <v>72000</v>
      </c>
      <c r="AN803" s="60">
        <f t="shared" si="2861"/>
        <v>72000</v>
      </c>
      <c r="AO803" s="60"/>
      <c r="AP803" s="60"/>
      <c r="AQ803" s="60"/>
      <c r="AR803" s="60">
        <f t="shared" si="2863"/>
        <v>72000</v>
      </c>
      <c r="AS803" s="60">
        <f t="shared" si="2864"/>
        <v>72000</v>
      </c>
      <c r="AT803" s="60">
        <f t="shared" si="2865"/>
        <v>72000</v>
      </c>
      <c r="AU803" s="60"/>
      <c r="AV803" s="60"/>
      <c r="AW803" s="60"/>
      <c r="AX803" s="60">
        <f t="shared" si="2867"/>
        <v>72000</v>
      </c>
      <c r="AY803" s="60">
        <f t="shared" si="2868"/>
        <v>72000</v>
      </c>
      <c r="AZ803" s="60">
        <f t="shared" si="2869"/>
        <v>72000</v>
      </c>
    </row>
    <row r="804" spans="1:52" customFormat="1" ht="26.4">
      <c r="A804" s="301"/>
      <c r="B804" s="71" t="s">
        <v>283</v>
      </c>
      <c r="C804" s="35" t="s">
        <v>53</v>
      </c>
      <c r="D804" s="35" t="s">
        <v>21</v>
      </c>
      <c r="E804" s="35" t="s">
        <v>100</v>
      </c>
      <c r="F804" s="35" t="s">
        <v>132</v>
      </c>
      <c r="G804" s="36"/>
      <c r="H804" s="60">
        <f>H805</f>
        <v>50000</v>
      </c>
      <c r="I804" s="60">
        <f t="shared" ref="I804:M805" si="2917">I805</f>
        <v>50000</v>
      </c>
      <c r="J804" s="60">
        <f t="shared" si="2917"/>
        <v>50000</v>
      </c>
      <c r="K804" s="60">
        <f>K805+K807</f>
        <v>0</v>
      </c>
      <c r="L804" s="60">
        <f t="shared" ref="L804:M804" si="2918">L805+L807</f>
        <v>0</v>
      </c>
      <c r="M804" s="60">
        <f t="shared" si="2918"/>
        <v>0</v>
      </c>
      <c r="N804" s="60">
        <f t="shared" si="2894"/>
        <v>50000</v>
      </c>
      <c r="O804" s="60">
        <f t="shared" si="2895"/>
        <v>50000</v>
      </c>
      <c r="P804" s="60">
        <f t="shared" si="2896"/>
        <v>50000</v>
      </c>
      <c r="Q804" s="60">
        <f>Q805+Q807</f>
        <v>0</v>
      </c>
      <c r="R804" s="60">
        <f t="shared" ref="R804:S804" si="2919">R805+R807</f>
        <v>0</v>
      </c>
      <c r="S804" s="60">
        <f t="shared" si="2919"/>
        <v>0</v>
      </c>
      <c r="T804" s="60">
        <f t="shared" si="2550"/>
        <v>50000</v>
      </c>
      <c r="U804" s="60">
        <f t="shared" si="2551"/>
        <v>50000</v>
      </c>
      <c r="V804" s="60">
        <f t="shared" si="2552"/>
        <v>50000</v>
      </c>
      <c r="W804" s="60">
        <f>W805+W807</f>
        <v>0</v>
      </c>
      <c r="X804" s="60">
        <f t="shared" ref="X804:Y804" si="2920">X805+X807</f>
        <v>0</v>
      </c>
      <c r="Y804" s="60">
        <f t="shared" si="2920"/>
        <v>0</v>
      </c>
      <c r="Z804" s="60">
        <f t="shared" si="2851"/>
        <v>50000</v>
      </c>
      <c r="AA804" s="60">
        <f t="shared" si="2852"/>
        <v>50000</v>
      </c>
      <c r="AB804" s="60">
        <f t="shared" si="2853"/>
        <v>50000</v>
      </c>
      <c r="AC804" s="60">
        <f>AC805+AC807</f>
        <v>0</v>
      </c>
      <c r="AD804" s="60">
        <f t="shared" ref="AD804:AE804" si="2921">AD805+AD807</f>
        <v>0</v>
      </c>
      <c r="AE804" s="60">
        <f t="shared" si="2921"/>
        <v>0</v>
      </c>
      <c r="AF804" s="60">
        <f t="shared" si="2855"/>
        <v>50000</v>
      </c>
      <c r="AG804" s="60">
        <f t="shared" si="2856"/>
        <v>50000</v>
      </c>
      <c r="AH804" s="60">
        <f t="shared" si="2857"/>
        <v>50000</v>
      </c>
      <c r="AI804" s="60">
        <f>AI805+AI807</f>
        <v>0</v>
      </c>
      <c r="AJ804" s="60">
        <f t="shared" ref="AJ804:AK804" si="2922">AJ805+AJ807</f>
        <v>0</v>
      </c>
      <c r="AK804" s="60">
        <f t="shared" si="2922"/>
        <v>0</v>
      </c>
      <c r="AL804" s="60">
        <f t="shared" si="2859"/>
        <v>50000</v>
      </c>
      <c r="AM804" s="60">
        <f t="shared" si="2860"/>
        <v>50000</v>
      </c>
      <c r="AN804" s="60">
        <f t="shared" si="2861"/>
        <v>50000</v>
      </c>
      <c r="AO804" s="60">
        <f>AO805+AO807</f>
        <v>0</v>
      </c>
      <c r="AP804" s="60">
        <f t="shared" ref="AP804:AQ804" si="2923">AP805+AP807</f>
        <v>0</v>
      </c>
      <c r="AQ804" s="60">
        <f t="shared" si="2923"/>
        <v>0</v>
      </c>
      <c r="AR804" s="60">
        <f t="shared" si="2863"/>
        <v>50000</v>
      </c>
      <c r="AS804" s="60">
        <f t="shared" si="2864"/>
        <v>50000</v>
      </c>
      <c r="AT804" s="60">
        <f t="shared" si="2865"/>
        <v>50000</v>
      </c>
      <c r="AU804" s="60">
        <f>AU805+AU807</f>
        <v>0</v>
      </c>
      <c r="AV804" s="60">
        <f t="shared" ref="AV804:AW804" si="2924">AV805+AV807</f>
        <v>0</v>
      </c>
      <c r="AW804" s="60">
        <f t="shared" si="2924"/>
        <v>0</v>
      </c>
      <c r="AX804" s="60">
        <f t="shared" si="2867"/>
        <v>50000</v>
      </c>
      <c r="AY804" s="60">
        <f t="shared" si="2868"/>
        <v>50000</v>
      </c>
      <c r="AZ804" s="60">
        <f t="shared" si="2869"/>
        <v>50000</v>
      </c>
    </row>
    <row r="805" spans="1:52" customFormat="1" ht="26.4">
      <c r="A805" s="301"/>
      <c r="B805" s="123" t="s">
        <v>186</v>
      </c>
      <c r="C805" s="35" t="s">
        <v>53</v>
      </c>
      <c r="D805" s="35" t="s">
        <v>21</v>
      </c>
      <c r="E805" s="35" t="s">
        <v>100</v>
      </c>
      <c r="F805" s="35" t="s">
        <v>132</v>
      </c>
      <c r="G805" s="36" t="s">
        <v>32</v>
      </c>
      <c r="H805" s="60">
        <f>H806</f>
        <v>50000</v>
      </c>
      <c r="I805" s="60">
        <f t="shared" si="2917"/>
        <v>50000</v>
      </c>
      <c r="J805" s="60">
        <f t="shared" si="2917"/>
        <v>50000</v>
      </c>
      <c r="K805" s="60">
        <f t="shared" si="2917"/>
        <v>-50000</v>
      </c>
      <c r="L805" s="60">
        <f t="shared" si="2917"/>
        <v>-50000</v>
      </c>
      <c r="M805" s="60">
        <f t="shared" si="2917"/>
        <v>-50000</v>
      </c>
      <c r="N805" s="60">
        <f t="shared" si="2894"/>
        <v>0</v>
      </c>
      <c r="O805" s="60">
        <f t="shared" si="2895"/>
        <v>0</v>
      </c>
      <c r="P805" s="60">
        <f t="shared" si="2896"/>
        <v>0</v>
      </c>
      <c r="Q805" s="60">
        <f t="shared" ref="Q805:S805" si="2925">Q806</f>
        <v>0</v>
      </c>
      <c r="R805" s="60">
        <f t="shared" si="2925"/>
        <v>0</v>
      </c>
      <c r="S805" s="60">
        <f t="shared" si="2925"/>
        <v>0</v>
      </c>
      <c r="T805" s="60">
        <f t="shared" si="2550"/>
        <v>0</v>
      </c>
      <c r="U805" s="60">
        <f t="shared" si="2551"/>
        <v>0</v>
      </c>
      <c r="V805" s="60">
        <f t="shared" si="2552"/>
        <v>0</v>
      </c>
      <c r="W805" s="60">
        <f t="shared" ref="W805:Y805" si="2926">W806</f>
        <v>0</v>
      </c>
      <c r="X805" s="60">
        <f t="shared" si="2926"/>
        <v>0</v>
      </c>
      <c r="Y805" s="60">
        <f t="shared" si="2926"/>
        <v>0</v>
      </c>
      <c r="Z805" s="60">
        <f t="shared" si="2851"/>
        <v>0</v>
      </c>
      <c r="AA805" s="60">
        <f t="shared" si="2852"/>
        <v>0</v>
      </c>
      <c r="AB805" s="60">
        <f t="shared" si="2853"/>
        <v>0</v>
      </c>
      <c r="AC805" s="60">
        <f t="shared" ref="AC805:AE805" si="2927">AC806</f>
        <v>0</v>
      </c>
      <c r="AD805" s="60">
        <f t="shared" si="2927"/>
        <v>0</v>
      </c>
      <c r="AE805" s="60">
        <f t="shared" si="2927"/>
        <v>0</v>
      </c>
      <c r="AF805" s="60">
        <f t="shared" si="2855"/>
        <v>0</v>
      </c>
      <c r="AG805" s="60">
        <f t="shared" si="2856"/>
        <v>0</v>
      </c>
      <c r="AH805" s="60">
        <f t="shared" si="2857"/>
        <v>0</v>
      </c>
      <c r="AI805" s="60">
        <f t="shared" ref="AI805:AK805" si="2928">AI806</f>
        <v>0</v>
      </c>
      <c r="AJ805" s="60">
        <f t="shared" si="2928"/>
        <v>0</v>
      </c>
      <c r="AK805" s="60">
        <f t="shared" si="2928"/>
        <v>0</v>
      </c>
      <c r="AL805" s="60">
        <f t="shared" si="2859"/>
        <v>0</v>
      </c>
      <c r="AM805" s="60">
        <f t="shared" si="2860"/>
        <v>0</v>
      </c>
      <c r="AN805" s="60">
        <f t="shared" si="2861"/>
        <v>0</v>
      </c>
      <c r="AO805" s="60">
        <f t="shared" ref="AO805:AQ805" si="2929">AO806</f>
        <v>0</v>
      </c>
      <c r="AP805" s="60">
        <f t="shared" si="2929"/>
        <v>0</v>
      </c>
      <c r="AQ805" s="60">
        <f t="shared" si="2929"/>
        <v>0</v>
      </c>
      <c r="AR805" s="60">
        <f t="shared" si="2863"/>
        <v>0</v>
      </c>
      <c r="AS805" s="60">
        <f t="shared" si="2864"/>
        <v>0</v>
      </c>
      <c r="AT805" s="60">
        <f t="shared" si="2865"/>
        <v>0</v>
      </c>
      <c r="AU805" s="60">
        <f t="shared" ref="AU805:AW805" si="2930">AU806</f>
        <v>0</v>
      </c>
      <c r="AV805" s="60">
        <f t="shared" si="2930"/>
        <v>0</v>
      </c>
      <c r="AW805" s="60">
        <f t="shared" si="2930"/>
        <v>0</v>
      </c>
      <c r="AX805" s="60">
        <f t="shared" si="2867"/>
        <v>0</v>
      </c>
      <c r="AY805" s="60">
        <f t="shared" si="2868"/>
        <v>0</v>
      </c>
      <c r="AZ805" s="60">
        <f t="shared" si="2869"/>
        <v>0</v>
      </c>
    </row>
    <row r="806" spans="1:52" customFormat="1" ht="26.4">
      <c r="A806" s="301"/>
      <c r="B806" s="71" t="s">
        <v>34</v>
      </c>
      <c r="C806" s="35" t="s">
        <v>53</v>
      </c>
      <c r="D806" s="35" t="s">
        <v>21</v>
      </c>
      <c r="E806" s="35" t="s">
        <v>100</v>
      </c>
      <c r="F806" s="35" t="s">
        <v>132</v>
      </c>
      <c r="G806" s="36" t="s">
        <v>33</v>
      </c>
      <c r="H806" s="60">
        <v>50000</v>
      </c>
      <c r="I806" s="60">
        <v>50000</v>
      </c>
      <c r="J806" s="60">
        <v>50000</v>
      </c>
      <c r="K806" s="60">
        <v>-50000</v>
      </c>
      <c r="L806" s="60">
        <v>-50000</v>
      </c>
      <c r="M806" s="60">
        <v>-50000</v>
      </c>
      <c r="N806" s="60">
        <f t="shared" si="2894"/>
        <v>0</v>
      </c>
      <c r="O806" s="60">
        <f t="shared" si="2895"/>
        <v>0</v>
      </c>
      <c r="P806" s="60">
        <f t="shared" si="2896"/>
        <v>0</v>
      </c>
      <c r="Q806" s="60"/>
      <c r="R806" s="60"/>
      <c r="S806" s="60"/>
      <c r="T806" s="60">
        <f t="shared" si="2550"/>
        <v>0</v>
      </c>
      <c r="U806" s="60">
        <f t="shared" si="2551"/>
        <v>0</v>
      </c>
      <c r="V806" s="60">
        <f t="shared" si="2552"/>
        <v>0</v>
      </c>
      <c r="W806" s="60"/>
      <c r="X806" s="60"/>
      <c r="Y806" s="60"/>
      <c r="Z806" s="60">
        <f t="shared" si="2851"/>
        <v>0</v>
      </c>
      <c r="AA806" s="60">
        <f t="shared" si="2852"/>
        <v>0</v>
      </c>
      <c r="AB806" s="60">
        <f t="shared" si="2853"/>
        <v>0</v>
      </c>
      <c r="AC806" s="60"/>
      <c r="AD806" s="60"/>
      <c r="AE806" s="60"/>
      <c r="AF806" s="60">
        <f t="shared" si="2855"/>
        <v>0</v>
      </c>
      <c r="AG806" s="60">
        <f t="shared" si="2856"/>
        <v>0</v>
      </c>
      <c r="AH806" s="60">
        <f t="shared" si="2857"/>
        <v>0</v>
      </c>
      <c r="AI806" s="60"/>
      <c r="AJ806" s="60"/>
      <c r="AK806" s="60"/>
      <c r="AL806" s="60">
        <f t="shared" si="2859"/>
        <v>0</v>
      </c>
      <c r="AM806" s="60">
        <f t="shared" si="2860"/>
        <v>0</v>
      </c>
      <c r="AN806" s="60">
        <f t="shared" si="2861"/>
        <v>0</v>
      </c>
      <c r="AO806" s="60"/>
      <c r="AP806" s="60"/>
      <c r="AQ806" s="60"/>
      <c r="AR806" s="60">
        <f t="shared" si="2863"/>
        <v>0</v>
      </c>
      <c r="AS806" s="60">
        <f t="shared" si="2864"/>
        <v>0</v>
      </c>
      <c r="AT806" s="60">
        <f t="shared" si="2865"/>
        <v>0</v>
      </c>
      <c r="AU806" s="60"/>
      <c r="AV806" s="60"/>
      <c r="AW806" s="60"/>
      <c r="AX806" s="60">
        <f t="shared" si="2867"/>
        <v>0</v>
      </c>
      <c r="AY806" s="60">
        <f t="shared" si="2868"/>
        <v>0</v>
      </c>
      <c r="AZ806" s="60">
        <f t="shared" si="2869"/>
        <v>0</v>
      </c>
    </row>
    <row r="807" spans="1:52" customFormat="1">
      <c r="A807" s="301"/>
      <c r="B807" s="103" t="s">
        <v>35</v>
      </c>
      <c r="C807" s="35" t="s">
        <v>53</v>
      </c>
      <c r="D807" s="35" t="s">
        <v>21</v>
      </c>
      <c r="E807" s="35" t="s">
        <v>100</v>
      </c>
      <c r="F807" s="35" t="s">
        <v>132</v>
      </c>
      <c r="G807" s="36" t="s">
        <v>36</v>
      </c>
      <c r="H807" s="60"/>
      <c r="I807" s="60"/>
      <c r="J807" s="60"/>
      <c r="K807" s="60">
        <f>K808</f>
        <v>50000</v>
      </c>
      <c r="L807" s="60">
        <f t="shared" ref="L807:M807" si="2931">L808</f>
        <v>50000</v>
      </c>
      <c r="M807" s="60">
        <f t="shared" si="2931"/>
        <v>50000</v>
      </c>
      <c r="N807" s="60">
        <f t="shared" ref="N807:N814" si="2932">H807+K807</f>
        <v>50000</v>
      </c>
      <c r="O807" s="60">
        <f t="shared" ref="O807:O814" si="2933">I807+L807</f>
        <v>50000</v>
      </c>
      <c r="P807" s="60">
        <f t="shared" ref="P807:P814" si="2934">J807+M807</f>
        <v>50000</v>
      </c>
      <c r="Q807" s="60">
        <f>Q808</f>
        <v>0</v>
      </c>
      <c r="R807" s="60">
        <f t="shared" ref="R807:S807" si="2935">R808</f>
        <v>0</v>
      </c>
      <c r="S807" s="60">
        <f t="shared" si="2935"/>
        <v>0</v>
      </c>
      <c r="T807" s="60">
        <f t="shared" si="2550"/>
        <v>50000</v>
      </c>
      <c r="U807" s="60">
        <f t="shared" si="2551"/>
        <v>50000</v>
      </c>
      <c r="V807" s="60">
        <f t="shared" si="2552"/>
        <v>50000</v>
      </c>
      <c r="W807" s="60">
        <f>W808</f>
        <v>0</v>
      </c>
      <c r="X807" s="60">
        <f t="shared" ref="X807:Y807" si="2936">X808</f>
        <v>0</v>
      </c>
      <c r="Y807" s="60">
        <f t="shared" si="2936"/>
        <v>0</v>
      </c>
      <c r="Z807" s="60">
        <f t="shared" si="2851"/>
        <v>50000</v>
      </c>
      <c r="AA807" s="60">
        <f t="shared" si="2852"/>
        <v>50000</v>
      </c>
      <c r="AB807" s="60">
        <f t="shared" si="2853"/>
        <v>50000</v>
      </c>
      <c r="AC807" s="60">
        <f>AC808</f>
        <v>0</v>
      </c>
      <c r="AD807" s="60">
        <f t="shared" ref="AD807:AE807" si="2937">AD808</f>
        <v>0</v>
      </c>
      <c r="AE807" s="60">
        <f t="shared" si="2937"/>
        <v>0</v>
      </c>
      <c r="AF807" s="60">
        <f t="shared" si="2855"/>
        <v>50000</v>
      </c>
      <c r="AG807" s="60">
        <f t="shared" si="2856"/>
        <v>50000</v>
      </c>
      <c r="AH807" s="60">
        <f t="shared" si="2857"/>
        <v>50000</v>
      </c>
      <c r="AI807" s="60">
        <f>AI808</f>
        <v>0</v>
      </c>
      <c r="AJ807" s="60">
        <f t="shared" ref="AJ807:AK807" si="2938">AJ808</f>
        <v>0</v>
      </c>
      <c r="AK807" s="60">
        <f t="shared" si="2938"/>
        <v>0</v>
      </c>
      <c r="AL807" s="60">
        <f t="shared" si="2859"/>
        <v>50000</v>
      </c>
      <c r="AM807" s="60">
        <f t="shared" si="2860"/>
        <v>50000</v>
      </c>
      <c r="AN807" s="60">
        <f t="shared" si="2861"/>
        <v>50000</v>
      </c>
      <c r="AO807" s="60">
        <f>AO808</f>
        <v>0</v>
      </c>
      <c r="AP807" s="60">
        <f t="shared" ref="AP807:AQ807" si="2939">AP808</f>
        <v>0</v>
      </c>
      <c r="AQ807" s="60">
        <f t="shared" si="2939"/>
        <v>0</v>
      </c>
      <c r="AR807" s="60">
        <f t="shared" si="2863"/>
        <v>50000</v>
      </c>
      <c r="AS807" s="60">
        <f t="shared" si="2864"/>
        <v>50000</v>
      </c>
      <c r="AT807" s="60">
        <f t="shared" si="2865"/>
        <v>50000</v>
      </c>
      <c r="AU807" s="60">
        <f>AU808</f>
        <v>0</v>
      </c>
      <c r="AV807" s="60">
        <f t="shared" ref="AV807:AW807" si="2940">AV808</f>
        <v>0</v>
      </c>
      <c r="AW807" s="60">
        <f t="shared" si="2940"/>
        <v>0</v>
      </c>
      <c r="AX807" s="60">
        <f t="shared" si="2867"/>
        <v>50000</v>
      </c>
      <c r="AY807" s="60">
        <f t="shared" si="2868"/>
        <v>50000</v>
      </c>
      <c r="AZ807" s="60">
        <f t="shared" si="2869"/>
        <v>50000</v>
      </c>
    </row>
    <row r="808" spans="1:52" customFormat="1">
      <c r="A808" s="301"/>
      <c r="B808" s="71" t="s">
        <v>67</v>
      </c>
      <c r="C808" s="35" t="s">
        <v>53</v>
      </c>
      <c r="D808" s="35" t="s">
        <v>21</v>
      </c>
      <c r="E808" s="35" t="s">
        <v>100</v>
      </c>
      <c r="F808" s="35" t="s">
        <v>132</v>
      </c>
      <c r="G808" s="36" t="s">
        <v>68</v>
      </c>
      <c r="H808" s="60"/>
      <c r="I808" s="60"/>
      <c r="J808" s="60"/>
      <c r="K808" s="60">
        <v>50000</v>
      </c>
      <c r="L808" s="60">
        <v>50000</v>
      </c>
      <c r="M808" s="60">
        <v>50000</v>
      </c>
      <c r="N808" s="60">
        <f t="shared" si="2932"/>
        <v>50000</v>
      </c>
      <c r="O808" s="60">
        <f t="shared" si="2933"/>
        <v>50000</v>
      </c>
      <c r="P808" s="60">
        <f t="shared" si="2934"/>
        <v>50000</v>
      </c>
      <c r="Q808" s="60"/>
      <c r="R808" s="60"/>
      <c r="S808" s="60"/>
      <c r="T808" s="60">
        <f t="shared" si="2550"/>
        <v>50000</v>
      </c>
      <c r="U808" s="60">
        <f t="shared" si="2551"/>
        <v>50000</v>
      </c>
      <c r="V808" s="60">
        <f t="shared" si="2552"/>
        <v>50000</v>
      </c>
      <c r="W808" s="60"/>
      <c r="X808" s="60"/>
      <c r="Y808" s="60"/>
      <c r="Z808" s="60">
        <f t="shared" si="2851"/>
        <v>50000</v>
      </c>
      <c r="AA808" s="60">
        <f t="shared" si="2852"/>
        <v>50000</v>
      </c>
      <c r="AB808" s="60">
        <f t="shared" si="2853"/>
        <v>50000</v>
      </c>
      <c r="AC808" s="60"/>
      <c r="AD808" s="60"/>
      <c r="AE808" s="60"/>
      <c r="AF808" s="60">
        <f t="shared" si="2855"/>
        <v>50000</v>
      </c>
      <c r="AG808" s="60">
        <f t="shared" si="2856"/>
        <v>50000</v>
      </c>
      <c r="AH808" s="60">
        <f t="shared" si="2857"/>
        <v>50000</v>
      </c>
      <c r="AI808" s="60"/>
      <c r="AJ808" s="60"/>
      <c r="AK808" s="60"/>
      <c r="AL808" s="60">
        <f t="shared" si="2859"/>
        <v>50000</v>
      </c>
      <c r="AM808" s="60">
        <f t="shared" si="2860"/>
        <v>50000</v>
      </c>
      <c r="AN808" s="60">
        <f t="shared" si="2861"/>
        <v>50000</v>
      </c>
      <c r="AO808" s="60"/>
      <c r="AP808" s="60"/>
      <c r="AQ808" s="60"/>
      <c r="AR808" s="60">
        <f t="shared" si="2863"/>
        <v>50000</v>
      </c>
      <c r="AS808" s="60">
        <f t="shared" si="2864"/>
        <v>50000</v>
      </c>
      <c r="AT808" s="60">
        <f t="shared" si="2865"/>
        <v>50000</v>
      </c>
      <c r="AU808" s="60"/>
      <c r="AV808" s="60"/>
      <c r="AW808" s="60"/>
      <c r="AX808" s="60">
        <f t="shared" si="2867"/>
        <v>50000</v>
      </c>
      <c r="AY808" s="60">
        <f t="shared" si="2868"/>
        <v>50000</v>
      </c>
      <c r="AZ808" s="60">
        <f t="shared" si="2869"/>
        <v>50000</v>
      </c>
    </row>
    <row r="809" spans="1:52" customFormat="1">
      <c r="A809" s="301"/>
      <c r="B809" s="71" t="s">
        <v>170</v>
      </c>
      <c r="C809" s="35" t="s">
        <v>53</v>
      </c>
      <c r="D809" s="35" t="s">
        <v>21</v>
      </c>
      <c r="E809" s="35" t="s">
        <v>100</v>
      </c>
      <c r="F809" s="35" t="s">
        <v>169</v>
      </c>
      <c r="G809" s="36"/>
      <c r="H809" s="60"/>
      <c r="I809" s="60"/>
      <c r="J809" s="60"/>
      <c r="K809" s="60">
        <f>K812</f>
        <v>53909</v>
      </c>
      <c r="L809" s="60">
        <f>L812</f>
        <v>0</v>
      </c>
      <c r="M809" s="60">
        <f>M812</f>
        <v>0</v>
      </c>
      <c r="N809" s="60">
        <f t="shared" si="2932"/>
        <v>53909</v>
      </c>
      <c r="O809" s="60">
        <f t="shared" si="2933"/>
        <v>0</v>
      </c>
      <c r="P809" s="60">
        <f t="shared" si="2934"/>
        <v>0</v>
      </c>
      <c r="Q809" s="60">
        <f>Q810+Q812</f>
        <v>1200000</v>
      </c>
      <c r="R809" s="60">
        <f t="shared" ref="R809:S809" si="2941">R810+R812</f>
        <v>0</v>
      </c>
      <c r="S809" s="60">
        <f t="shared" si="2941"/>
        <v>0</v>
      </c>
      <c r="T809" s="60">
        <f t="shared" si="2550"/>
        <v>1253909</v>
      </c>
      <c r="U809" s="60">
        <f t="shared" si="2551"/>
        <v>0</v>
      </c>
      <c r="V809" s="60">
        <f t="shared" si="2552"/>
        <v>0</v>
      </c>
      <c r="W809" s="60">
        <f>W810+W812</f>
        <v>-117400</v>
      </c>
      <c r="X809" s="60">
        <f t="shared" ref="X809:Y809" si="2942">X810+X812</f>
        <v>0</v>
      </c>
      <c r="Y809" s="60">
        <f t="shared" si="2942"/>
        <v>0</v>
      </c>
      <c r="Z809" s="60">
        <f t="shared" si="2851"/>
        <v>1136509</v>
      </c>
      <c r="AA809" s="60">
        <f t="shared" si="2852"/>
        <v>0</v>
      </c>
      <c r="AB809" s="60">
        <f t="shared" si="2853"/>
        <v>0</v>
      </c>
      <c r="AC809" s="60">
        <f>AC810+AC812</f>
        <v>74000</v>
      </c>
      <c r="AD809" s="60">
        <f t="shared" ref="AD809:AE809" si="2943">AD810+AD812</f>
        <v>0</v>
      </c>
      <c r="AE809" s="60">
        <f t="shared" si="2943"/>
        <v>0</v>
      </c>
      <c r="AF809" s="60">
        <f t="shared" si="2855"/>
        <v>1210509</v>
      </c>
      <c r="AG809" s="60">
        <f t="shared" si="2856"/>
        <v>0</v>
      </c>
      <c r="AH809" s="60">
        <f t="shared" si="2857"/>
        <v>0</v>
      </c>
      <c r="AI809" s="60">
        <f>AI810+AI812</f>
        <v>0</v>
      </c>
      <c r="AJ809" s="60">
        <f t="shared" ref="AJ809:AK809" si="2944">AJ810+AJ812</f>
        <v>0</v>
      </c>
      <c r="AK809" s="60">
        <f t="shared" si="2944"/>
        <v>0</v>
      </c>
      <c r="AL809" s="60">
        <f t="shared" si="2859"/>
        <v>1210509</v>
      </c>
      <c r="AM809" s="60">
        <f t="shared" si="2860"/>
        <v>0</v>
      </c>
      <c r="AN809" s="60">
        <f t="shared" si="2861"/>
        <v>0</v>
      </c>
      <c r="AO809" s="60">
        <f>AO810+AO812</f>
        <v>0</v>
      </c>
      <c r="AP809" s="60">
        <f t="shared" ref="AP809:AQ809" si="2945">AP810+AP812</f>
        <v>0</v>
      </c>
      <c r="AQ809" s="60">
        <f t="shared" si="2945"/>
        <v>0</v>
      </c>
      <c r="AR809" s="60">
        <f t="shared" si="2863"/>
        <v>1210509</v>
      </c>
      <c r="AS809" s="60">
        <f t="shared" si="2864"/>
        <v>0</v>
      </c>
      <c r="AT809" s="60">
        <f t="shared" si="2865"/>
        <v>0</v>
      </c>
      <c r="AU809" s="60">
        <f>AU810+AU812</f>
        <v>0</v>
      </c>
      <c r="AV809" s="60">
        <f t="shared" ref="AV809:AW809" si="2946">AV810+AV812</f>
        <v>0</v>
      </c>
      <c r="AW809" s="60">
        <f t="shared" si="2946"/>
        <v>0</v>
      </c>
      <c r="AX809" s="60">
        <f t="shared" si="2867"/>
        <v>1210509</v>
      </c>
      <c r="AY809" s="60">
        <f t="shared" si="2868"/>
        <v>0</v>
      </c>
      <c r="AZ809" s="60">
        <f t="shared" si="2869"/>
        <v>0</v>
      </c>
    </row>
    <row r="810" spans="1:52" customFormat="1" ht="26.4">
      <c r="A810" s="301"/>
      <c r="B810" s="123" t="s">
        <v>186</v>
      </c>
      <c r="C810" s="35" t="s">
        <v>53</v>
      </c>
      <c r="D810" s="35" t="s">
        <v>21</v>
      </c>
      <c r="E810" s="35" t="s">
        <v>100</v>
      </c>
      <c r="F810" s="35" t="s">
        <v>169</v>
      </c>
      <c r="G810" s="36" t="s">
        <v>32</v>
      </c>
      <c r="H810" s="60"/>
      <c r="I810" s="60"/>
      <c r="J810" s="60"/>
      <c r="K810" s="60"/>
      <c r="L810" s="60"/>
      <c r="M810" s="60"/>
      <c r="N810" s="60"/>
      <c r="O810" s="60"/>
      <c r="P810" s="60"/>
      <c r="Q810" s="60">
        <f>Q811</f>
        <v>800000</v>
      </c>
      <c r="R810" s="60">
        <f t="shared" ref="R810:S810" si="2947">R811</f>
        <v>0</v>
      </c>
      <c r="S810" s="60">
        <f t="shared" si="2947"/>
        <v>0</v>
      </c>
      <c r="T810" s="60">
        <f t="shared" ref="T810:T811" si="2948">N810+Q810</f>
        <v>800000</v>
      </c>
      <c r="U810" s="60">
        <f t="shared" ref="U810:U811" si="2949">O810+R810</f>
        <v>0</v>
      </c>
      <c r="V810" s="60">
        <f t="shared" ref="V810:V811" si="2950">P810+S810</f>
        <v>0</v>
      </c>
      <c r="W810" s="60">
        <f>W811</f>
        <v>-117400</v>
      </c>
      <c r="X810" s="60">
        <f t="shared" ref="X810:Y810" si="2951">X811</f>
        <v>0</v>
      </c>
      <c r="Y810" s="60">
        <f t="shared" si="2951"/>
        <v>0</v>
      </c>
      <c r="Z810" s="60">
        <f t="shared" si="2851"/>
        <v>682600</v>
      </c>
      <c r="AA810" s="60">
        <f t="shared" si="2852"/>
        <v>0</v>
      </c>
      <c r="AB810" s="60">
        <f t="shared" si="2853"/>
        <v>0</v>
      </c>
      <c r="AC810" s="60">
        <f>AC811</f>
        <v>74000</v>
      </c>
      <c r="AD810" s="60">
        <f t="shared" ref="AD810:AE810" si="2952">AD811</f>
        <v>0</v>
      </c>
      <c r="AE810" s="60">
        <f t="shared" si="2952"/>
        <v>0</v>
      </c>
      <c r="AF810" s="60">
        <f t="shared" si="2855"/>
        <v>756600</v>
      </c>
      <c r="AG810" s="60">
        <f t="shared" si="2856"/>
        <v>0</v>
      </c>
      <c r="AH810" s="60">
        <f t="shared" si="2857"/>
        <v>0</v>
      </c>
      <c r="AI810" s="60">
        <f>AI811</f>
        <v>0</v>
      </c>
      <c r="AJ810" s="60">
        <f t="shared" ref="AJ810:AK810" si="2953">AJ811</f>
        <v>0</v>
      </c>
      <c r="AK810" s="60">
        <f t="shared" si="2953"/>
        <v>0</v>
      </c>
      <c r="AL810" s="60">
        <f t="shared" si="2859"/>
        <v>756600</v>
      </c>
      <c r="AM810" s="60">
        <f t="shared" si="2860"/>
        <v>0</v>
      </c>
      <c r="AN810" s="60">
        <f t="shared" si="2861"/>
        <v>0</v>
      </c>
      <c r="AO810" s="60">
        <f>AO811</f>
        <v>0</v>
      </c>
      <c r="AP810" s="60">
        <f t="shared" ref="AP810:AQ810" si="2954">AP811</f>
        <v>0</v>
      </c>
      <c r="AQ810" s="60">
        <f t="shared" si="2954"/>
        <v>0</v>
      </c>
      <c r="AR810" s="60">
        <f t="shared" si="2863"/>
        <v>756600</v>
      </c>
      <c r="AS810" s="60">
        <f t="shared" si="2864"/>
        <v>0</v>
      </c>
      <c r="AT810" s="60">
        <f t="shared" si="2865"/>
        <v>0</v>
      </c>
      <c r="AU810" s="60">
        <f>AU811</f>
        <v>0</v>
      </c>
      <c r="AV810" s="60">
        <f t="shared" ref="AV810:AW810" si="2955">AV811</f>
        <v>0</v>
      </c>
      <c r="AW810" s="60">
        <f t="shared" si="2955"/>
        <v>0</v>
      </c>
      <c r="AX810" s="60">
        <f t="shared" si="2867"/>
        <v>756600</v>
      </c>
      <c r="AY810" s="60">
        <f t="shared" si="2868"/>
        <v>0</v>
      </c>
      <c r="AZ810" s="60">
        <f t="shared" si="2869"/>
        <v>0</v>
      </c>
    </row>
    <row r="811" spans="1:52" customFormat="1" ht="26.4">
      <c r="A811" s="301"/>
      <c r="B811" s="71" t="s">
        <v>34</v>
      </c>
      <c r="C811" s="35" t="s">
        <v>53</v>
      </c>
      <c r="D811" s="35" t="s">
        <v>21</v>
      </c>
      <c r="E811" s="35" t="s">
        <v>100</v>
      </c>
      <c r="F811" s="35" t="s">
        <v>169</v>
      </c>
      <c r="G811" s="36" t="s">
        <v>33</v>
      </c>
      <c r="H811" s="60"/>
      <c r="I811" s="60"/>
      <c r="J811" s="60"/>
      <c r="K811" s="60"/>
      <c r="L811" s="60"/>
      <c r="M811" s="60"/>
      <c r="N811" s="60"/>
      <c r="O811" s="60"/>
      <c r="P811" s="60"/>
      <c r="Q811" s="60">
        <v>800000</v>
      </c>
      <c r="R811" s="60"/>
      <c r="S811" s="60"/>
      <c r="T811" s="60">
        <f t="shared" si="2948"/>
        <v>800000</v>
      </c>
      <c r="U811" s="60">
        <f t="shared" si="2949"/>
        <v>0</v>
      </c>
      <c r="V811" s="60">
        <f t="shared" si="2950"/>
        <v>0</v>
      </c>
      <c r="W811" s="60">
        <v>-117400</v>
      </c>
      <c r="X811" s="60"/>
      <c r="Y811" s="60"/>
      <c r="Z811" s="60">
        <f t="shared" si="2851"/>
        <v>682600</v>
      </c>
      <c r="AA811" s="60">
        <f t="shared" si="2852"/>
        <v>0</v>
      </c>
      <c r="AB811" s="60">
        <f t="shared" si="2853"/>
        <v>0</v>
      </c>
      <c r="AC811" s="60">
        <v>74000</v>
      </c>
      <c r="AD811" s="60"/>
      <c r="AE811" s="60"/>
      <c r="AF811" s="60">
        <f t="shared" si="2855"/>
        <v>756600</v>
      </c>
      <c r="AG811" s="60">
        <f t="shared" si="2856"/>
        <v>0</v>
      </c>
      <c r="AH811" s="60">
        <f t="shared" si="2857"/>
        <v>0</v>
      </c>
      <c r="AI811" s="60"/>
      <c r="AJ811" s="60"/>
      <c r="AK811" s="60"/>
      <c r="AL811" s="60">
        <f t="shared" si="2859"/>
        <v>756600</v>
      </c>
      <c r="AM811" s="60">
        <f t="shared" si="2860"/>
        <v>0</v>
      </c>
      <c r="AN811" s="60">
        <f t="shared" si="2861"/>
        <v>0</v>
      </c>
      <c r="AO811" s="60"/>
      <c r="AP811" s="60"/>
      <c r="AQ811" s="60"/>
      <c r="AR811" s="60">
        <f t="shared" si="2863"/>
        <v>756600</v>
      </c>
      <c r="AS811" s="60">
        <f t="shared" si="2864"/>
        <v>0</v>
      </c>
      <c r="AT811" s="60">
        <f t="shared" si="2865"/>
        <v>0</v>
      </c>
      <c r="AU811" s="60"/>
      <c r="AV811" s="60"/>
      <c r="AW811" s="60"/>
      <c r="AX811" s="60">
        <f t="shared" si="2867"/>
        <v>756600</v>
      </c>
      <c r="AY811" s="60">
        <f t="shared" si="2868"/>
        <v>0</v>
      </c>
      <c r="AZ811" s="60">
        <f t="shared" si="2869"/>
        <v>0</v>
      </c>
    </row>
    <row r="812" spans="1:52" customFormat="1">
      <c r="A812" s="301"/>
      <c r="B812" s="103" t="s">
        <v>35</v>
      </c>
      <c r="C812" s="35" t="s">
        <v>53</v>
      </c>
      <c r="D812" s="35" t="s">
        <v>21</v>
      </c>
      <c r="E812" s="35" t="s">
        <v>100</v>
      </c>
      <c r="F812" s="35" t="s">
        <v>169</v>
      </c>
      <c r="G812" s="36" t="s">
        <v>36</v>
      </c>
      <c r="H812" s="60"/>
      <c r="I812" s="60"/>
      <c r="J812" s="60"/>
      <c r="K812" s="60">
        <f>K814</f>
        <v>53909</v>
      </c>
      <c r="L812" s="60">
        <f t="shared" ref="L812:M812" si="2956">L814</f>
        <v>0</v>
      </c>
      <c r="M812" s="60">
        <f t="shared" si="2956"/>
        <v>0</v>
      </c>
      <c r="N812" s="60">
        <f t="shared" si="2932"/>
        <v>53909</v>
      </c>
      <c r="O812" s="60">
        <f t="shared" si="2933"/>
        <v>0</v>
      </c>
      <c r="P812" s="60">
        <f t="shared" si="2934"/>
        <v>0</v>
      </c>
      <c r="Q812" s="60">
        <f>Q814</f>
        <v>400000</v>
      </c>
      <c r="R812" s="60">
        <f t="shared" ref="R812:S812" si="2957">R814</f>
        <v>0</v>
      </c>
      <c r="S812" s="60">
        <f t="shared" si="2957"/>
        <v>0</v>
      </c>
      <c r="T812" s="60">
        <f t="shared" si="2550"/>
        <v>453909</v>
      </c>
      <c r="U812" s="60">
        <f t="shared" si="2551"/>
        <v>0</v>
      </c>
      <c r="V812" s="60">
        <f t="shared" si="2552"/>
        <v>0</v>
      </c>
      <c r="W812" s="60">
        <f>W814</f>
        <v>0</v>
      </c>
      <c r="X812" s="60">
        <f t="shared" ref="X812:Y812" si="2958">X814</f>
        <v>0</v>
      </c>
      <c r="Y812" s="60">
        <f t="shared" si="2958"/>
        <v>0</v>
      </c>
      <c r="Z812" s="60">
        <f t="shared" si="2851"/>
        <v>453909</v>
      </c>
      <c r="AA812" s="60">
        <f t="shared" si="2852"/>
        <v>0</v>
      </c>
      <c r="AB812" s="60">
        <f t="shared" si="2853"/>
        <v>0</v>
      </c>
      <c r="AC812" s="60">
        <f>AC814</f>
        <v>0</v>
      </c>
      <c r="AD812" s="60">
        <f t="shared" ref="AD812:AE812" si="2959">AD814</f>
        <v>0</v>
      </c>
      <c r="AE812" s="60">
        <f t="shared" si="2959"/>
        <v>0</v>
      </c>
      <c r="AF812" s="60">
        <f t="shared" si="2855"/>
        <v>453909</v>
      </c>
      <c r="AG812" s="60">
        <f t="shared" si="2856"/>
        <v>0</v>
      </c>
      <c r="AH812" s="60">
        <f t="shared" si="2857"/>
        <v>0</v>
      </c>
      <c r="AI812" s="60">
        <f>AI814+AI813</f>
        <v>0</v>
      </c>
      <c r="AJ812" s="60">
        <f t="shared" ref="AJ812:AK812" si="2960">AJ814</f>
        <v>0</v>
      </c>
      <c r="AK812" s="60">
        <f t="shared" si="2960"/>
        <v>0</v>
      </c>
      <c r="AL812" s="60">
        <f t="shared" si="2859"/>
        <v>453909</v>
      </c>
      <c r="AM812" s="60">
        <f t="shared" si="2860"/>
        <v>0</v>
      </c>
      <c r="AN812" s="60">
        <f t="shared" si="2861"/>
        <v>0</v>
      </c>
      <c r="AO812" s="60">
        <f>AO814+AO813</f>
        <v>0</v>
      </c>
      <c r="AP812" s="60">
        <f t="shared" ref="AP812:AQ812" si="2961">AP814</f>
        <v>0</v>
      </c>
      <c r="AQ812" s="60">
        <f t="shared" si="2961"/>
        <v>0</v>
      </c>
      <c r="AR812" s="60">
        <f t="shared" si="2863"/>
        <v>453909</v>
      </c>
      <c r="AS812" s="60">
        <f t="shared" si="2864"/>
        <v>0</v>
      </c>
      <c r="AT812" s="60">
        <f t="shared" si="2865"/>
        <v>0</v>
      </c>
      <c r="AU812" s="60">
        <f>AU814+AU813</f>
        <v>0</v>
      </c>
      <c r="AV812" s="60">
        <f t="shared" ref="AV812:AW812" si="2962">AV814</f>
        <v>0</v>
      </c>
      <c r="AW812" s="60">
        <f t="shared" si="2962"/>
        <v>0</v>
      </c>
      <c r="AX812" s="60">
        <f t="shared" si="2867"/>
        <v>453909</v>
      </c>
      <c r="AY812" s="60">
        <f t="shared" si="2868"/>
        <v>0</v>
      </c>
      <c r="AZ812" s="60">
        <f t="shared" si="2869"/>
        <v>0</v>
      </c>
    </row>
    <row r="813" spans="1:52" customFormat="1" ht="26.4">
      <c r="A813" s="301"/>
      <c r="B813" s="244" t="s">
        <v>38</v>
      </c>
      <c r="C813" s="211" t="s">
        <v>53</v>
      </c>
      <c r="D813" s="211" t="s">
        <v>21</v>
      </c>
      <c r="E813" s="211" t="s">
        <v>100</v>
      </c>
      <c r="F813" s="211" t="s">
        <v>169</v>
      </c>
      <c r="G813" s="212" t="s">
        <v>37</v>
      </c>
      <c r="H813" s="60"/>
      <c r="I813" s="60"/>
      <c r="J813" s="60"/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  <c r="AB813" s="60"/>
      <c r="AC813" s="60"/>
      <c r="AD813" s="60"/>
      <c r="AE813" s="60"/>
      <c r="AF813" s="60"/>
      <c r="AG813" s="60"/>
      <c r="AH813" s="60"/>
      <c r="AI813" s="60">
        <v>100000</v>
      </c>
      <c r="AJ813" s="60"/>
      <c r="AK813" s="60"/>
      <c r="AL813" s="60">
        <f t="shared" si="2859"/>
        <v>100000</v>
      </c>
      <c r="AM813" s="60"/>
      <c r="AN813" s="60"/>
      <c r="AO813" s="60"/>
      <c r="AP813" s="60"/>
      <c r="AQ813" s="60"/>
      <c r="AR813" s="60">
        <f t="shared" si="2863"/>
        <v>100000</v>
      </c>
      <c r="AS813" s="60"/>
      <c r="AT813" s="60"/>
      <c r="AU813" s="60"/>
      <c r="AV813" s="60"/>
      <c r="AW813" s="60"/>
      <c r="AX813" s="60">
        <f t="shared" si="2867"/>
        <v>100000</v>
      </c>
      <c r="AY813" s="60"/>
      <c r="AZ813" s="60"/>
    </row>
    <row r="814" spans="1:52" customFormat="1">
      <c r="A814" s="301"/>
      <c r="B814" s="71" t="s">
        <v>67</v>
      </c>
      <c r="C814" s="35" t="s">
        <v>53</v>
      </c>
      <c r="D814" s="35" t="s">
        <v>21</v>
      </c>
      <c r="E814" s="35" t="s">
        <v>100</v>
      </c>
      <c r="F814" s="35" t="s">
        <v>169</v>
      </c>
      <c r="G814" s="36" t="s">
        <v>68</v>
      </c>
      <c r="H814" s="60"/>
      <c r="I814" s="60"/>
      <c r="J814" s="60"/>
      <c r="K814" s="60">
        <v>53909</v>
      </c>
      <c r="L814" s="60"/>
      <c r="M814" s="60"/>
      <c r="N814" s="60">
        <f t="shared" si="2932"/>
        <v>53909</v>
      </c>
      <c r="O814" s="60">
        <f t="shared" si="2933"/>
        <v>0</v>
      </c>
      <c r="P814" s="60">
        <f t="shared" si="2934"/>
        <v>0</v>
      </c>
      <c r="Q814" s="60">
        <v>400000</v>
      </c>
      <c r="R814" s="60"/>
      <c r="S814" s="60"/>
      <c r="T814" s="60">
        <f t="shared" si="2550"/>
        <v>453909</v>
      </c>
      <c r="U814" s="60">
        <f t="shared" si="2551"/>
        <v>0</v>
      </c>
      <c r="V814" s="60">
        <f t="shared" si="2552"/>
        <v>0</v>
      </c>
      <c r="W814" s="60"/>
      <c r="X814" s="60"/>
      <c r="Y814" s="60"/>
      <c r="Z814" s="60">
        <f t="shared" si="2851"/>
        <v>453909</v>
      </c>
      <c r="AA814" s="60">
        <f t="shared" si="2852"/>
        <v>0</v>
      </c>
      <c r="AB814" s="60">
        <f t="shared" si="2853"/>
        <v>0</v>
      </c>
      <c r="AC814" s="60"/>
      <c r="AD814" s="60"/>
      <c r="AE814" s="60"/>
      <c r="AF814" s="60">
        <f t="shared" si="2855"/>
        <v>453909</v>
      </c>
      <c r="AG814" s="60">
        <f t="shared" si="2856"/>
        <v>0</v>
      </c>
      <c r="AH814" s="60">
        <f t="shared" si="2857"/>
        <v>0</v>
      </c>
      <c r="AI814" s="60">
        <v>-100000</v>
      </c>
      <c r="AJ814" s="60"/>
      <c r="AK814" s="60"/>
      <c r="AL814" s="60">
        <f t="shared" si="2859"/>
        <v>353909</v>
      </c>
      <c r="AM814" s="60">
        <f t="shared" si="2860"/>
        <v>0</v>
      </c>
      <c r="AN814" s="60">
        <f t="shared" si="2861"/>
        <v>0</v>
      </c>
      <c r="AO814" s="60"/>
      <c r="AP814" s="60"/>
      <c r="AQ814" s="60"/>
      <c r="AR814" s="60">
        <f t="shared" si="2863"/>
        <v>353909</v>
      </c>
      <c r="AS814" s="60">
        <f t="shared" ref="AS814:AS835" si="2963">AM814+AP814</f>
        <v>0</v>
      </c>
      <c r="AT814" s="60">
        <f t="shared" ref="AT814:AT835" si="2964">AN814+AQ814</f>
        <v>0</v>
      </c>
      <c r="AU814" s="60"/>
      <c r="AV814" s="60"/>
      <c r="AW814" s="60"/>
      <c r="AX814" s="60">
        <f t="shared" si="2867"/>
        <v>353909</v>
      </c>
      <c r="AY814" s="60">
        <f t="shared" ref="AY814:AY835" si="2965">AS814+AV814</f>
        <v>0</v>
      </c>
      <c r="AZ814" s="60">
        <f t="shared" ref="AZ814:AZ835" si="2966">AT814+AW814</f>
        <v>0</v>
      </c>
    </row>
    <row r="815" spans="1:52" customFormat="1" ht="52.8">
      <c r="A815" s="301"/>
      <c r="B815" s="104" t="s">
        <v>346</v>
      </c>
      <c r="C815" s="35" t="s">
        <v>53</v>
      </c>
      <c r="D815" s="35" t="s">
        <v>21</v>
      </c>
      <c r="E815" s="35" t="s">
        <v>100</v>
      </c>
      <c r="F815" s="35" t="s">
        <v>345</v>
      </c>
      <c r="G815" s="36"/>
      <c r="H815" s="60">
        <f>H816+H818</f>
        <v>705442.12</v>
      </c>
      <c r="I815" s="60">
        <f t="shared" ref="I815:J815" si="2967">I816+I818</f>
        <v>732624.31</v>
      </c>
      <c r="J815" s="60">
        <f t="shared" si="2967"/>
        <v>763720.56</v>
      </c>
      <c r="K815" s="60">
        <f t="shared" ref="K815:M815" si="2968">K816+K818</f>
        <v>25186.26</v>
      </c>
      <c r="L815" s="60">
        <f t="shared" si="2968"/>
        <v>64676.24</v>
      </c>
      <c r="M815" s="60">
        <f t="shared" si="2968"/>
        <v>101044.61</v>
      </c>
      <c r="N815" s="60">
        <f t="shared" si="2894"/>
        <v>730628.38</v>
      </c>
      <c r="O815" s="60">
        <f t="shared" si="2895"/>
        <v>797300.55</v>
      </c>
      <c r="P815" s="60">
        <f t="shared" si="2896"/>
        <v>864765.17</v>
      </c>
      <c r="Q815" s="60">
        <f t="shared" ref="Q815:S815" si="2969">Q816+Q818</f>
        <v>0</v>
      </c>
      <c r="R815" s="60">
        <f t="shared" si="2969"/>
        <v>0</v>
      </c>
      <c r="S815" s="60">
        <f t="shared" si="2969"/>
        <v>0</v>
      </c>
      <c r="T815" s="60">
        <f t="shared" si="2550"/>
        <v>730628.38</v>
      </c>
      <c r="U815" s="60">
        <f t="shared" si="2551"/>
        <v>797300.55</v>
      </c>
      <c r="V815" s="60">
        <f t="shared" si="2552"/>
        <v>864765.17</v>
      </c>
      <c r="W815" s="60">
        <f t="shared" ref="W815:Y815" si="2970">W816+W818</f>
        <v>0</v>
      </c>
      <c r="X815" s="60">
        <f t="shared" si="2970"/>
        <v>0</v>
      </c>
      <c r="Y815" s="60">
        <f t="shared" si="2970"/>
        <v>0</v>
      </c>
      <c r="Z815" s="60">
        <f t="shared" si="2851"/>
        <v>730628.38</v>
      </c>
      <c r="AA815" s="60">
        <f t="shared" si="2852"/>
        <v>797300.55</v>
      </c>
      <c r="AB815" s="60">
        <f t="shared" si="2853"/>
        <v>864765.17</v>
      </c>
      <c r="AC815" s="60">
        <f t="shared" ref="AC815:AE815" si="2971">AC816+AC818</f>
        <v>0</v>
      </c>
      <c r="AD815" s="60">
        <f t="shared" si="2971"/>
        <v>0</v>
      </c>
      <c r="AE815" s="60">
        <f t="shared" si="2971"/>
        <v>0</v>
      </c>
      <c r="AF815" s="60">
        <f t="shared" si="2855"/>
        <v>730628.38</v>
      </c>
      <c r="AG815" s="60">
        <f t="shared" si="2856"/>
        <v>797300.55</v>
      </c>
      <c r="AH815" s="60">
        <f t="shared" si="2857"/>
        <v>864765.17</v>
      </c>
      <c r="AI815" s="60">
        <f t="shared" ref="AI815:AK815" si="2972">AI816+AI818</f>
        <v>0</v>
      </c>
      <c r="AJ815" s="60">
        <f t="shared" si="2972"/>
        <v>0</v>
      </c>
      <c r="AK815" s="60">
        <f t="shared" si="2972"/>
        <v>0</v>
      </c>
      <c r="AL815" s="60">
        <f t="shared" si="2859"/>
        <v>730628.38</v>
      </c>
      <c r="AM815" s="60">
        <f t="shared" si="2860"/>
        <v>797300.55</v>
      </c>
      <c r="AN815" s="60">
        <f t="shared" si="2861"/>
        <v>864765.17</v>
      </c>
      <c r="AO815" s="60">
        <f t="shared" ref="AO815:AQ815" si="2973">AO816+AO818</f>
        <v>0</v>
      </c>
      <c r="AP815" s="60">
        <f t="shared" si="2973"/>
        <v>0</v>
      </c>
      <c r="AQ815" s="60">
        <f t="shared" si="2973"/>
        <v>0</v>
      </c>
      <c r="AR815" s="60">
        <f t="shared" si="2863"/>
        <v>730628.38</v>
      </c>
      <c r="AS815" s="60">
        <f t="shared" si="2963"/>
        <v>797300.55</v>
      </c>
      <c r="AT815" s="60">
        <f t="shared" si="2964"/>
        <v>864765.17</v>
      </c>
      <c r="AU815" s="60">
        <f t="shared" ref="AU815:AW815" si="2974">AU816+AU818</f>
        <v>663.33</v>
      </c>
      <c r="AV815" s="60">
        <f t="shared" si="2974"/>
        <v>0</v>
      </c>
      <c r="AW815" s="60">
        <f t="shared" si="2974"/>
        <v>0</v>
      </c>
      <c r="AX815" s="60">
        <f t="shared" si="2867"/>
        <v>731291.71</v>
      </c>
      <c r="AY815" s="60">
        <f t="shared" si="2965"/>
        <v>797300.55</v>
      </c>
      <c r="AZ815" s="60">
        <f t="shared" si="2966"/>
        <v>864765.17</v>
      </c>
    </row>
    <row r="816" spans="1:52" customFormat="1" ht="39.6">
      <c r="A816" s="301"/>
      <c r="B816" s="71" t="s">
        <v>51</v>
      </c>
      <c r="C816" s="35" t="s">
        <v>53</v>
      </c>
      <c r="D816" s="35" t="s">
        <v>21</v>
      </c>
      <c r="E816" s="35" t="s">
        <v>100</v>
      </c>
      <c r="F816" s="35" t="s">
        <v>345</v>
      </c>
      <c r="G816" s="36" t="s">
        <v>49</v>
      </c>
      <c r="H816" s="60">
        <f>H817</f>
        <v>345290.4</v>
      </c>
      <c r="I816" s="60">
        <f t="shared" ref="I816:M816" si="2975">I817</f>
        <v>345290.4</v>
      </c>
      <c r="J816" s="60">
        <f t="shared" si="2975"/>
        <v>345290.4</v>
      </c>
      <c r="K816" s="60">
        <f t="shared" si="2975"/>
        <v>0</v>
      </c>
      <c r="L816" s="60">
        <f t="shared" si="2975"/>
        <v>0</v>
      </c>
      <c r="M816" s="60">
        <f t="shared" si="2975"/>
        <v>0</v>
      </c>
      <c r="N816" s="60">
        <f t="shared" si="2894"/>
        <v>345290.4</v>
      </c>
      <c r="O816" s="60">
        <f t="shared" si="2895"/>
        <v>345290.4</v>
      </c>
      <c r="P816" s="60">
        <f t="shared" si="2896"/>
        <v>345290.4</v>
      </c>
      <c r="Q816" s="60">
        <f t="shared" ref="Q816:S816" si="2976">Q817</f>
        <v>0</v>
      </c>
      <c r="R816" s="60">
        <f t="shared" si="2976"/>
        <v>0</v>
      </c>
      <c r="S816" s="60">
        <f t="shared" si="2976"/>
        <v>0</v>
      </c>
      <c r="T816" s="60">
        <f t="shared" si="2550"/>
        <v>345290.4</v>
      </c>
      <c r="U816" s="60">
        <f t="shared" si="2551"/>
        <v>345290.4</v>
      </c>
      <c r="V816" s="60">
        <f t="shared" si="2552"/>
        <v>345290.4</v>
      </c>
      <c r="W816" s="60">
        <f t="shared" ref="W816:Y816" si="2977">W817</f>
        <v>0</v>
      </c>
      <c r="X816" s="60">
        <f t="shared" si="2977"/>
        <v>0</v>
      </c>
      <c r="Y816" s="60">
        <f t="shared" si="2977"/>
        <v>0</v>
      </c>
      <c r="Z816" s="60">
        <f t="shared" si="2851"/>
        <v>345290.4</v>
      </c>
      <c r="AA816" s="60">
        <f t="shared" si="2852"/>
        <v>345290.4</v>
      </c>
      <c r="AB816" s="60">
        <f t="shared" si="2853"/>
        <v>345290.4</v>
      </c>
      <c r="AC816" s="60">
        <f t="shared" ref="AC816:AE816" si="2978">AC817</f>
        <v>0</v>
      </c>
      <c r="AD816" s="60">
        <f t="shared" si="2978"/>
        <v>0</v>
      </c>
      <c r="AE816" s="60">
        <f t="shared" si="2978"/>
        <v>0</v>
      </c>
      <c r="AF816" s="60">
        <f t="shared" si="2855"/>
        <v>345290.4</v>
      </c>
      <c r="AG816" s="60">
        <f t="shared" si="2856"/>
        <v>345290.4</v>
      </c>
      <c r="AH816" s="60">
        <f t="shared" si="2857"/>
        <v>345290.4</v>
      </c>
      <c r="AI816" s="60">
        <f t="shared" ref="AI816:AK816" si="2979">AI817</f>
        <v>0</v>
      </c>
      <c r="AJ816" s="60">
        <f t="shared" si="2979"/>
        <v>0</v>
      </c>
      <c r="AK816" s="60">
        <f t="shared" si="2979"/>
        <v>0</v>
      </c>
      <c r="AL816" s="60">
        <f t="shared" si="2859"/>
        <v>345290.4</v>
      </c>
      <c r="AM816" s="60">
        <f t="shared" si="2860"/>
        <v>345290.4</v>
      </c>
      <c r="AN816" s="60">
        <f t="shared" si="2861"/>
        <v>345290.4</v>
      </c>
      <c r="AO816" s="60">
        <f t="shared" ref="AO816:AQ816" si="2980">AO817</f>
        <v>0</v>
      </c>
      <c r="AP816" s="60">
        <f t="shared" si="2980"/>
        <v>0</v>
      </c>
      <c r="AQ816" s="60">
        <f t="shared" si="2980"/>
        <v>0</v>
      </c>
      <c r="AR816" s="60">
        <f t="shared" si="2863"/>
        <v>345290.4</v>
      </c>
      <c r="AS816" s="60">
        <f t="shared" si="2963"/>
        <v>345290.4</v>
      </c>
      <c r="AT816" s="60">
        <f t="shared" si="2964"/>
        <v>345290.4</v>
      </c>
      <c r="AU816" s="60">
        <f t="shared" ref="AU816:AW816" si="2981">AU817</f>
        <v>0</v>
      </c>
      <c r="AV816" s="60">
        <f t="shared" si="2981"/>
        <v>0</v>
      </c>
      <c r="AW816" s="60">
        <f t="shared" si="2981"/>
        <v>0</v>
      </c>
      <c r="AX816" s="60">
        <f t="shared" si="2867"/>
        <v>345290.4</v>
      </c>
      <c r="AY816" s="60">
        <f t="shared" si="2965"/>
        <v>345290.4</v>
      </c>
      <c r="AZ816" s="60">
        <f t="shared" si="2966"/>
        <v>345290.4</v>
      </c>
    </row>
    <row r="817" spans="1:52" customFormat="1">
      <c r="A817" s="301"/>
      <c r="B817" s="71" t="s">
        <v>52</v>
      </c>
      <c r="C817" s="35" t="s">
        <v>53</v>
      </c>
      <c r="D817" s="35" t="s">
        <v>21</v>
      </c>
      <c r="E817" s="35" t="s">
        <v>100</v>
      </c>
      <c r="F817" s="35" t="s">
        <v>345</v>
      </c>
      <c r="G817" s="36" t="s">
        <v>50</v>
      </c>
      <c r="H817" s="61">
        <v>345290.4</v>
      </c>
      <c r="I817" s="61">
        <v>345290.4</v>
      </c>
      <c r="J817" s="61">
        <v>345290.4</v>
      </c>
      <c r="K817" s="61"/>
      <c r="L817" s="61"/>
      <c r="M817" s="61"/>
      <c r="N817" s="61">
        <f t="shared" si="2894"/>
        <v>345290.4</v>
      </c>
      <c r="O817" s="61">
        <f t="shared" si="2895"/>
        <v>345290.4</v>
      </c>
      <c r="P817" s="61">
        <f t="shared" si="2896"/>
        <v>345290.4</v>
      </c>
      <c r="Q817" s="61"/>
      <c r="R817" s="61"/>
      <c r="S817" s="61"/>
      <c r="T817" s="61">
        <f t="shared" si="2550"/>
        <v>345290.4</v>
      </c>
      <c r="U817" s="61">
        <f t="shared" si="2551"/>
        <v>345290.4</v>
      </c>
      <c r="V817" s="61">
        <f t="shared" si="2552"/>
        <v>345290.4</v>
      </c>
      <c r="W817" s="61"/>
      <c r="X817" s="61"/>
      <c r="Y817" s="61"/>
      <c r="Z817" s="61">
        <f t="shared" si="2851"/>
        <v>345290.4</v>
      </c>
      <c r="AA817" s="61">
        <f t="shared" si="2852"/>
        <v>345290.4</v>
      </c>
      <c r="AB817" s="61">
        <f t="shared" si="2853"/>
        <v>345290.4</v>
      </c>
      <c r="AC817" s="61"/>
      <c r="AD817" s="61"/>
      <c r="AE817" s="61"/>
      <c r="AF817" s="61">
        <f t="shared" si="2855"/>
        <v>345290.4</v>
      </c>
      <c r="AG817" s="61">
        <f t="shared" si="2856"/>
        <v>345290.4</v>
      </c>
      <c r="AH817" s="61">
        <f t="shared" si="2857"/>
        <v>345290.4</v>
      </c>
      <c r="AI817" s="61"/>
      <c r="AJ817" s="61"/>
      <c r="AK817" s="61"/>
      <c r="AL817" s="61">
        <f t="shared" si="2859"/>
        <v>345290.4</v>
      </c>
      <c r="AM817" s="61">
        <f t="shared" si="2860"/>
        <v>345290.4</v>
      </c>
      <c r="AN817" s="61">
        <f t="shared" si="2861"/>
        <v>345290.4</v>
      </c>
      <c r="AO817" s="61"/>
      <c r="AP817" s="61"/>
      <c r="AQ817" s="61"/>
      <c r="AR817" s="61">
        <f t="shared" si="2863"/>
        <v>345290.4</v>
      </c>
      <c r="AS817" s="61">
        <f t="shared" si="2963"/>
        <v>345290.4</v>
      </c>
      <c r="AT817" s="61">
        <f t="shared" si="2964"/>
        <v>345290.4</v>
      </c>
      <c r="AU817" s="61"/>
      <c r="AV817" s="61"/>
      <c r="AW817" s="61"/>
      <c r="AX817" s="61">
        <f t="shared" si="2867"/>
        <v>345290.4</v>
      </c>
      <c r="AY817" s="61">
        <f t="shared" si="2965"/>
        <v>345290.4</v>
      </c>
      <c r="AZ817" s="61">
        <f t="shared" si="2966"/>
        <v>345290.4</v>
      </c>
    </row>
    <row r="818" spans="1:52" customFormat="1" ht="26.4">
      <c r="A818" s="301"/>
      <c r="B818" s="123" t="s">
        <v>186</v>
      </c>
      <c r="C818" s="35" t="s">
        <v>53</v>
      </c>
      <c r="D818" s="35" t="s">
        <v>21</v>
      </c>
      <c r="E818" s="35" t="s">
        <v>100</v>
      </c>
      <c r="F818" s="35" t="s">
        <v>345</v>
      </c>
      <c r="G818" s="36" t="s">
        <v>32</v>
      </c>
      <c r="H818" s="60">
        <f>H819</f>
        <v>360151.72</v>
      </c>
      <c r="I818" s="60">
        <f t="shared" ref="I818:M818" si="2982">I819</f>
        <v>387333.91</v>
      </c>
      <c r="J818" s="60">
        <f t="shared" si="2982"/>
        <v>418430.16</v>
      </c>
      <c r="K818" s="60">
        <f t="shared" si="2982"/>
        <v>25186.26</v>
      </c>
      <c r="L818" s="60">
        <f t="shared" si="2982"/>
        <v>64676.24</v>
      </c>
      <c r="M818" s="60">
        <f t="shared" si="2982"/>
        <v>101044.61</v>
      </c>
      <c r="N818" s="60">
        <f t="shared" si="2894"/>
        <v>385337.98</v>
      </c>
      <c r="O818" s="60">
        <f t="shared" si="2895"/>
        <v>452010.14999999997</v>
      </c>
      <c r="P818" s="60">
        <f t="shared" si="2896"/>
        <v>519474.76999999996</v>
      </c>
      <c r="Q818" s="60">
        <f t="shared" ref="Q818:S818" si="2983">Q819</f>
        <v>0</v>
      </c>
      <c r="R818" s="60">
        <f t="shared" si="2983"/>
        <v>0</v>
      </c>
      <c r="S818" s="60">
        <f t="shared" si="2983"/>
        <v>0</v>
      </c>
      <c r="T818" s="60">
        <f t="shared" si="2550"/>
        <v>385337.98</v>
      </c>
      <c r="U818" s="60">
        <f t="shared" si="2551"/>
        <v>452010.14999999997</v>
      </c>
      <c r="V818" s="60">
        <f t="shared" si="2552"/>
        <v>519474.76999999996</v>
      </c>
      <c r="W818" s="60">
        <f t="shared" ref="W818:Y818" si="2984">W819</f>
        <v>0</v>
      </c>
      <c r="X818" s="60">
        <f t="shared" si="2984"/>
        <v>0</v>
      </c>
      <c r="Y818" s="60">
        <f t="shared" si="2984"/>
        <v>0</v>
      </c>
      <c r="Z818" s="60">
        <f t="shared" si="2851"/>
        <v>385337.98</v>
      </c>
      <c r="AA818" s="60">
        <f t="shared" si="2852"/>
        <v>452010.14999999997</v>
      </c>
      <c r="AB818" s="60">
        <f t="shared" si="2853"/>
        <v>519474.76999999996</v>
      </c>
      <c r="AC818" s="60">
        <f t="shared" ref="AC818:AE818" si="2985">AC819</f>
        <v>0</v>
      </c>
      <c r="AD818" s="60">
        <f t="shared" si="2985"/>
        <v>0</v>
      </c>
      <c r="AE818" s="60">
        <f t="shared" si="2985"/>
        <v>0</v>
      </c>
      <c r="AF818" s="60">
        <f t="shared" si="2855"/>
        <v>385337.98</v>
      </c>
      <c r="AG818" s="60">
        <f t="shared" si="2856"/>
        <v>452010.14999999997</v>
      </c>
      <c r="AH818" s="60">
        <f t="shared" si="2857"/>
        <v>519474.76999999996</v>
      </c>
      <c r="AI818" s="60">
        <f t="shared" ref="AI818:AK818" si="2986">AI819</f>
        <v>0</v>
      </c>
      <c r="AJ818" s="60">
        <f t="shared" si="2986"/>
        <v>0</v>
      </c>
      <c r="AK818" s="60">
        <f t="shared" si="2986"/>
        <v>0</v>
      </c>
      <c r="AL818" s="60">
        <f t="shared" si="2859"/>
        <v>385337.98</v>
      </c>
      <c r="AM818" s="60">
        <f t="shared" si="2860"/>
        <v>452010.14999999997</v>
      </c>
      <c r="AN818" s="60">
        <f t="shared" si="2861"/>
        <v>519474.76999999996</v>
      </c>
      <c r="AO818" s="60">
        <f t="shared" ref="AO818:AQ818" si="2987">AO819</f>
        <v>0</v>
      </c>
      <c r="AP818" s="60">
        <f t="shared" si="2987"/>
        <v>0</v>
      </c>
      <c r="AQ818" s="60">
        <f t="shared" si="2987"/>
        <v>0</v>
      </c>
      <c r="AR818" s="60">
        <f t="shared" si="2863"/>
        <v>385337.98</v>
      </c>
      <c r="AS818" s="60">
        <f t="shared" si="2963"/>
        <v>452010.14999999997</v>
      </c>
      <c r="AT818" s="60">
        <f t="shared" si="2964"/>
        <v>519474.76999999996</v>
      </c>
      <c r="AU818" s="60">
        <f t="shared" ref="AU818:AW818" si="2988">AU819</f>
        <v>663.33</v>
      </c>
      <c r="AV818" s="60">
        <f t="shared" si="2988"/>
        <v>0</v>
      </c>
      <c r="AW818" s="60">
        <f t="shared" si="2988"/>
        <v>0</v>
      </c>
      <c r="AX818" s="60">
        <f t="shared" si="2867"/>
        <v>386001.31</v>
      </c>
      <c r="AY818" s="60">
        <f t="shared" si="2965"/>
        <v>452010.14999999997</v>
      </c>
      <c r="AZ818" s="60">
        <f t="shared" si="2966"/>
        <v>519474.76999999996</v>
      </c>
    </row>
    <row r="819" spans="1:52" customFormat="1" ht="26.4">
      <c r="A819" s="301"/>
      <c r="B819" s="71" t="s">
        <v>34</v>
      </c>
      <c r="C819" s="35" t="s">
        <v>53</v>
      </c>
      <c r="D819" s="35" t="s">
        <v>21</v>
      </c>
      <c r="E819" s="35" t="s">
        <v>100</v>
      </c>
      <c r="F819" s="35" t="s">
        <v>345</v>
      </c>
      <c r="G819" s="36" t="s">
        <v>33</v>
      </c>
      <c r="H819" s="61">
        <v>360151.72</v>
      </c>
      <c r="I819" s="61">
        <v>387333.91</v>
      </c>
      <c r="J819" s="61">
        <v>418430.16</v>
      </c>
      <c r="K819" s="61">
        <v>25186.26</v>
      </c>
      <c r="L819" s="61">
        <v>64676.24</v>
      </c>
      <c r="M819" s="61">
        <v>101044.61</v>
      </c>
      <c r="N819" s="61">
        <f t="shared" si="2894"/>
        <v>385337.98</v>
      </c>
      <c r="O819" s="61">
        <f t="shared" si="2895"/>
        <v>452010.14999999997</v>
      </c>
      <c r="P819" s="61">
        <f t="shared" si="2896"/>
        <v>519474.76999999996</v>
      </c>
      <c r="Q819" s="61"/>
      <c r="R819" s="61"/>
      <c r="S819" s="61"/>
      <c r="T819" s="61">
        <f t="shared" ref="T819:T838" si="2989">N819+Q819</f>
        <v>385337.98</v>
      </c>
      <c r="U819" s="61">
        <f t="shared" ref="U819:U838" si="2990">O819+R819</f>
        <v>452010.14999999997</v>
      </c>
      <c r="V819" s="61">
        <f t="shared" ref="V819:V838" si="2991">P819+S819</f>
        <v>519474.76999999996</v>
      </c>
      <c r="W819" s="61"/>
      <c r="X819" s="61"/>
      <c r="Y819" s="61"/>
      <c r="Z819" s="61">
        <f t="shared" si="2851"/>
        <v>385337.98</v>
      </c>
      <c r="AA819" s="61">
        <f t="shared" si="2852"/>
        <v>452010.14999999997</v>
      </c>
      <c r="AB819" s="61">
        <f t="shared" si="2853"/>
        <v>519474.76999999996</v>
      </c>
      <c r="AC819" s="61"/>
      <c r="AD819" s="61"/>
      <c r="AE819" s="61"/>
      <c r="AF819" s="61">
        <f t="shared" si="2855"/>
        <v>385337.98</v>
      </c>
      <c r="AG819" s="61">
        <f t="shared" si="2856"/>
        <v>452010.14999999997</v>
      </c>
      <c r="AH819" s="61">
        <f t="shared" si="2857"/>
        <v>519474.76999999996</v>
      </c>
      <c r="AI819" s="61"/>
      <c r="AJ819" s="61"/>
      <c r="AK819" s="61"/>
      <c r="AL819" s="61">
        <f t="shared" si="2859"/>
        <v>385337.98</v>
      </c>
      <c r="AM819" s="61">
        <f t="shared" si="2860"/>
        <v>452010.14999999997</v>
      </c>
      <c r="AN819" s="61">
        <f t="shared" si="2861"/>
        <v>519474.76999999996</v>
      </c>
      <c r="AO819" s="61"/>
      <c r="AP819" s="61"/>
      <c r="AQ819" s="61"/>
      <c r="AR819" s="61">
        <f t="shared" si="2863"/>
        <v>385337.98</v>
      </c>
      <c r="AS819" s="61">
        <f t="shared" si="2963"/>
        <v>452010.14999999997</v>
      </c>
      <c r="AT819" s="61">
        <f t="shared" si="2964"/>
        <v>519474.76999999996</v>
      </c>
      <c r="AU819" s="61">
        <v>663.33</v>
      </c>
      <c r="AV819" s="61"/>
      <c r="AW819" s="61"/>
      <c r="AX819" s="61">
        <f t="shared" si="2867"/>
        <v>386001.31</v>
      </c>
      <c r="AY819" s="61">
        <f t="shared" si="2965"/>
        <v>452010.14999999997</v>
      </c>
      <c r="AZ819" s="61">
        <f t="shared" si="2966"/>
        <v>519474.76999999996</v>
      </c>
    </row>
    <row r="820" spans="1:52" customFormat="1" ht="42.75" customHeight="1">
      <c r="A820" s="301"/>
      <c r="B820" s="104" t="s">
        <v>149</v>
      </c>
      <c r="C820" s="35" t="s">
        <v>53</v>
      </c>
      <c r="D820" s="35" t="s">
        <v>21</v>
      </c>
      <c r="E820" s="35" t="s">
        <v>100</v>
      </c>
      <c r="F820" s="35" t="s">
        <v>347</v>
      </c>
      <c r="G820" s="36"/>
      <c r="H820" s="61">
        <f>+H821</f>
        <v>759.71</v>
      </c>
      <c r="I820" s="61">
        <f t="shared" ref="I820:M820" si="2992">+I821</f>
        <v>677.34</v>
      </c>
      <c r="J820" s="61">
        <f t="shared" si="2992"/>
        <v>677.05</v>
      </c>
      <c r="K820" s="61">
        <f t="shared" si="2992"/>
        <v>1899.13</v>
      </c>
      <c r="L820" s="61">
        <f t="shared" si="2992"/>
        <v>2082.4499999999998</v>
      </c>
      <c r="M820" s="61">
        <f t="shared" si="2992"/>
        <v>85864.07</v>
      </c>
      <c r="N820" s="61">
        <f t="shared" si="2894"/>
        <v>2658.84</v>
      </c>
      <c r="O820" s="61">
        <f t="shared" si="2895"/>
        <v>2759.79</v>
      </c>
      <c r="P820" s="61">
        <f t="shared" si="2896"/>
        <v>86541.12000000001</v>
      </c>
      <c r="Q820" s="61">
        <f t="shared" ref="Q820:S820" si="2993">+Q821</f>
        <v>0</v>
      </c>
      <c r="R820" s="61">
        <f t="shared" si="2993"/>
        <v>0</v>
      </c>
      <c r="S820" s="61">
        <f t="shared" si="2993"/>
        <v>0</v>
      </c>
      <c r="T820" s="61">
        <f t="shared" si="2989"/>
        <v>2658.84</v>
      </c>
      <c r="U820" s="61">
        <f t="shared" si="2990"/>
        <v>2759.79</v>
      </c>
      <c r="V820" s="61">
        <f t="shared" si="2991"/>
        <v>86541.12000000001</v>
      </c>
      <c r="W820" s="61">
        <f t="shared" ref="W820:Y820" si="2994">+W821</f>
        <v>0</v>
      </c>
      <c r="X820" s="61">
        <f t="shared" si="2994"/>
        <v>0</v>
      </c>
      <c r="Y820" s="61">
        <f t="shared" si="2994"/>
        <v>0</v>
      </c>
      <c r="Z820" s="61">
        <f t="shared" si="2851"/>
        <v>2658.84</v>
      </c>
      <c r="AA820" s="61">
        <f t="shared" si="2852"/>
        <v>2759.79</v>
      </c>
      <c r="AB820" s="61">
        <f t="shared" si="2853"/>
        <v>86541.12000000001</v>
      </c>
      <c r="AC820" s="61">
        <f t="shared" ref="AC820:AE820" si="2995">+AC821</f>
        <v>0</v>
      </c>
      <c r="AD820" s="61">
        <f t="shared" si="2995"/>
        <v>0</v>
      </c>
      <c r="AE820" s="61">
        <f t="shared" si="2995"/>
        <v>0</v>
      </c>
      <c r="AF820" s="61">
        <f t="shared" si="2855"/>
        <v>2658.84</v>
      </c>
      <c r="AG820" s="61">
        <f t="shared" si="2856"/>
        <v>2759.79</v>
      </c>
      <c r="AH820" s="61">
        <f t="shared" si="2857"/>
        <v>86541.12000000001</v>
      </c>
      <c r="AI820" s="61">
        <f t="shared" ref="AI820:AK820" si="2996">+AI821</f>
        <v>0</v>
      </c>
      <c r="AJ820" s="61">
        <f t="shared" si="2996"/>
        <v>0</v>
      </c>
      <c r="AK820" s="61">
        <f t="shared" si="2996"/>
        <v>0</v>
      </c>
      <c r="AL820" s="61">
        <f t="shared" si="2859"/>
        <v>2658.84</v>
      </c>
      <c r="AM820" s="61">
        <f t="shared" si="2860"/>
        <v>2759.79</v>
      </c>
      <c r="AN820" s="61">
        <f t="shared" si="2861"/>
        <v>86541.12000000001</v>
      </c>
      <c r="AO820" s="61">
        <f t="shared" ref="AO820:AQ820" si="2997">+AO821</f>
        <v>0</v>
      </c>
      <c r="AP820" s="61">
        <f t="shared" si="2997"/>
        <v>0</v>
      </c>
      <c r="AQ820" s="61">
        <f t="shared" si="2997"/>
        <v>0</v>
      </c>
      <c r="AR820" s="61">
        <f t="shared" si="2863"/>
        <v>2658.84</v>
      </c>
      <c r="AS820" s="61">
        <f t="shared" si="2963"/>
        <v>2759.79</v>
      </c>
      <c r="AT820" s="61">
        <f t="shared" si="2964"/>
        <v>86541.12000000001</v>
      </c>
      <c r="AU820" s="61">
        <f t="shared" ref="AU820:AW820" si="2998">+AU821</f>
        <v>0</v>
      </c>
      <c r="AV820" s="61">
        <f t="shared" si="2998"/>
        <v>0</v>
      </c>
      <c r="AW820" s="61">
        <f t="shared" si="2998"/>
        <v>0</v>
      </c>
      <c r="AX820" s="61">
        <f t="shared" si="2867"/>
        <v>2658.84</v>
      </c>
      <c r="AY820" s="61">
        <f t="shared" si="2965"/>
        <v>2759.79</v>
      </c>
      <c r="AZ820" s="61">
        <f t="shared" si="2966"/>
        <v>86541.12000000001</v>
      </c>
    </row>
    <row r="821" spans="1:52" customFormat="1" ht="24.75" customHeight="1">
      <c r="A821" s="301"/>
      <c r="B821" s="123" t="s">
        <v>186</v>
      </c>
      <c r="C821" s="35" t="s">
        <v>53</v>
      </c>
      <c r="D821" s="35" t="s">
        <v>21</v>
      </c>
      <c r="E821" s="35" t="s">
        <v>100</v>
      </c>
      <c r="F821" s="35" t="s">
        <v>347</v>
      </c>
      <c r="G821" s="36" t="s">
        <v>32</v>
      </c>
      <c r="H821" s="61">
        <f>H822</f>
        <v>759.71</v>
      </c>
      <c r="I821" s="61">
        <f t="shared" ref="I821:M821" si="2999">I822</f>
        <v>677.34</v>
      </c>
      <c r="J821" s="61">
        <f t="shared" si="2999"/>
        <v>677.05</v>
      </c>
      <c r="K821" s="61">
        <f t="shared" si="2999"/>
        <v>1899.13</v>
      </c>
      <c r="L821" s="61">
        <f t="shared" si="2999"/>
        <v>2082.4499999999998</v>
      </c>
      <c r="M821" s="61">
        <f t="shared" si="2999"/>
        <v>85864.07</v>
      </c>
      <c r="N821" s="61">
        <f t="shared" si="2894"/>
        <v>2658.84</v>
      </c>
      <c r="O821" s="61">
        <f t="shared" si="2895"/>
        <v>2759.79</v>
      </c>
      <c r="P821" s="61">
        <f t="shared" si="2896"/>
        <v>86541.12000000001</v>
      </c>
      <c r="Q821" s="61">
        <f t="shared" ref="Q821:S821" si="3000">Q822</f>
        <v>0</v>
      </c>
      <c r="R821" s="61">
        <f t="shared" si="3000"/>
        <v>0</v>
      </c>
      <c r="S821" s="61">
        <f t="shared" si="3000"/>
        <v>0</v>
      </c>
      <c r="T821" s="61">
        <f t="shared" si="2989"/>
        <v>2658.84</v>
      </c>
      <c r="U821" s="61">
        <f t="shared" si="2990"/>
        <v>2759.79</v>
      </c>
      <c r="V821" s="61">
        <f t="shared" si="2991"/>
        <v>86541.12000000001</v>
      </c>
      <c r="W821" s="61">
        <f t="shared" ref="W821:Y821" si="3001">W822</f>
        <v>0</v>
      </c>
      <c r="X821" s="61">
        <f t="shared" si="3001"/>
        <v>0</v>
      </c>
      <c r="Y821" s="61">
        <f t="shared" si="3001"/>
        <v>0</v>
      </c>
      <c r="Z821" s="61">
        <f t="shared" si="2851"/>
        <v>2658.84</v>
      </c>
      <c r="AA821" s="61">
        <f t="shared" si="2852"/>
        <v>2759.79</v>
      </c>
      <c r="AB821" s="61">
        <f t="shared" si="2853"/>
        <v>86541.12000000001</v>
      </c>
      <c r="AC821" s="61">
        <f t="shared" ref="AC821:AE821" si="3002">AC822</f>
        <v>0</v>
      </c>
      <c r="AD821" s="61">
        <f t="shared" si="3002"/>
        <v>0</v>
      </c>
      <c r="AE821" s="61">
        <f t="shared" si="3002"/>
        <v>0</v>
      </c>
      <c r="AF821" s="61">
        <f t="shared" si="2855"/>
        <v>2658.84</v>
      </c>
      <c r="AG821" s="61">
        <f t="shared" si="2856"/>
        <v>2759.79</v>
      </c>
      <c r="AH821" s="61">
        <f t="shared" si="2857"/>
        <v>86541.12000000001</v>
      </c>
      <c r="AI821" s="61">
        <f t="shared" ref="AI821:AK821" si="3003">AI822</f>
        <v>0</v>
      </c>
      <c r="AJ821" s="61">
        <f t="shared" si="3003"/>
        <v>0</v>
      </c>
      <c r="AK821" s="61">
        <f t="shared" si="3003"/>
        <v>0</v>
      </c>
      <c r="AL821" s="61">
        <f t="shared" si="2859"/>
        <v>2658.84</v>
      </c>
      <c r="AM821" s="61">
        <f t="shared" si="2860"/>
        <v>2759.79</v>
      </c>
      <c r="AN821" s="61">
        <f t="shared" si="2861"/>
        <v>86541.12000000001</v>
      </c>
      <c r="AO821" s="61">
        <f t="shared" ref="AO821:AQ821" si="3004">AO822</f>
        <v>0</v>
      </c>
      <c r="AP821" s="61">
        <f t="shared" si="3004"/>
        <v>0</v>
      </c>
      <c r="AQ821" s="61">
        <f t="shared" si="3004"/>
        <v>0</v>
      </c>
      <c r="AR821" s="61">
        <f t="shared" si="2863"/>
        <v>2658.84</v>
      </c>
      <c r="AS821" s="61">
        <f t="shared" si="2963"/>
        <v>2759.79</v>
      </c>
      <c r="AT821" s="61">
        <f t="shared" si="2964"/>
        <v>86541.12000000001</v>
      </c>
      <c r="AU821" s="61">
        <f t="shared" ref="AU821:AW821" si="3005">AU822</f>
        <v>0</v>
      </c>
      <c r="AV821" s="61">
        <f t="shared" si="3005"/>
        <v>0</v>
      </c>
      <c r="AW821" s="61">
        <f t="shared" si="3005"/>
        <v>0</v>
      </c>
      <c r="AX821" s="61">
        <f t="shared" si="2867"/>
        <v>2658.84</v>
      </c>
      <c r="AY821" s="61">
        <f t="shared" si="2965"/>
        <v>2759.79</v>
      </c>
      <c r="AZ821" s="61">
        <f t="shared" si="2966"/>
        <v>86541.12000000001</v>
      </c>
    </row>
    <row r="822" spans="1:52" customFormat="1" ht="26.4">
      <c r="A822" s="301"/>
      <c r="B822" s="71" t="s">
        <v>34</v>
      </c>
      <c r="C822" s="35" t="s">
        <v>53</v>
      </c>
      <c r="D822" s="35" t="s">
        <v>21</v>
      </c>
      <c r="E822" s="35" t="s">
        <v>100</v>
      </c>
      <c r="F822" s="35" t="s">
        <v>347</v>
      </c>
      <c r="G822" s="36" t="s">
        <v>33</v>
      </c>
      <c r="H822" s="60">
        <v>759.71</v>
      </c>
      <c r="I822" s="60">
        <v>677.34</v>
      </c>
      <c r="J822" s="60">
        <v>677.05</v>
      </c>
      <c r="K822" s="60">
        <v>1899.13</v>
      </c>
      <c r="L822" s="60">
        <v>2082.4499999999998</v>
      </c>
      <c r="M822" s="60">
        <v>85864.07</v>
      </c>
      <c r="N822" s="60">
        <f t="shared" si="2894"/>
        <v>2658.84</v>
      </c>
      <c r="O822" s="60">
        <f t="shared" si="2895"/>
        <v>2759.79</v>
      </c>
      <c r="P822" s="60">
        <f t="shared" si="2896"/>
        <v>86541.12000000001</v>
      </c>
      <c r="Q822" s="60"/>
      <c r="R822" s="60"/>
      <c r="S822" s="60"/>
      <c r="T822" s="60">
        <f t="shared" si="2989"/>
        <v>2658.84</v>
      </c>
      <c r="U822" s="60">
        <f t="shared" si="2990"/>
        <v>2759.79</v>
      </c>
      <c r="V822" s="60">
        <f t="shared" si="2991"/>
        <v>86541.12000000001</v>
      </c>
      <c r="W822" s="60"/>
      <c r="X822" s="60"/>
      <c r="Y822" s="60"/>
      <c r="Z822" s="60">
        <f t="shared" si="2851"/>
        <v>2658.84</v>
      </c>
      <c r="AA822" s="60">
        <f t="shared" si="2852"/>
        <v>2759.79</v>
      </c>
      <c r="AB822" s="60">
        <f t="shared" si="2853"/>
        <v>86541.12000000001</v>
      </c>
      <c r="AC822" s="60"/>
      <c r="AD822" s="60"/>
      <c r="AE822" s="60"/>
      <c r="AF822" s="60">
        <f t="shared" si="2855"/>
        <v>2658.84</v>
      </c>
      <c r="AG822" s="60">
        <f t="shared" si="2856"/>
        <v>2759.79</v>
      </c>
      <c r="AH822" s="60">
        <f t="shared" si="2857"/>
        <v>86541.12000000001</v>
      </c>
      <c r="AI822" s="60"/>
      <c r="AJ822" s="60"/>
      <c r="AK822" s="60"/>
      <c r="AL822" s="60">
        <f t="shared" si="2859"/>
        <v>2658.84</v>
      </c>
      <c r="AM822" s="60">
        <f t="shared" si="2860"/>
        <v>2759.79</v>
      </c>
      <c r="AN822" s="60">
        <f t="shared" si="2861"/>
        <v>86541.12000000001</v>
      </c>
      <c r="AO822" s="60"/>
      <c r="AP822" s="60"/>
      <c r="AQ822" s="60"/>
      <c r="AR822" s="60">
        <f t="shared" si="2863"/>
        <v>2658.84</v>
      </c>
      <c r="AS822" s="60">
        <f t="shared" si="2963"/>
        <v>2759.79</v>
      </c>
      <c r="AT822" s="60">
        <f t="shared" si="2964"/>
        <v>86541.12000000001</v>
      </c>
      <c r="AU822" s="60"/>
      <c r="AV822" s="60"/>
      <c r="AW822" s="60"/>
      <c r="AX822" s="60">
        <f t="shared" si="2867"/>
        <v>2658.84</v>
      </c>
      <c r="AY822" s="60">
        <f t="shared" si="2965"/>
        <v>2759.79</v>
      </c>
      <c r="AZ822" s="60">
        <f t="shared" si="2966"/>
        <v>86541.12000000001</v>
      </c>
    </row>
    <row r="823" spans="1:52" customFormat="1" ht="52.8">
      <c r="A823" s="301"/>
      <c r="B823" s="104" t="s">
        <v>350</v>
      </c>
      <c r="C823" s="35" t="s">
        <v>53</v>
      </c>
      <c r="D823" s="35" t="s">
        <v>21</v>
      </c>
      <c r="E823" s="35" t="s">
        <v>100</v>
      </c>
      <c r="F823" s="35" t="s">
        <v>349</v>
      </c>
      <c r="G823" s="36"/>
      <c r="H823" s="60">
        <f>H826+H824</f>
        <v>2282715.94</v>
      </c>
      <c r="I823" s="60">
        <f t="shared" ref="I823:J823" si="3006">I826+I824</f>
        <v>2303743.1</v>
      </c>
      <c r="J823" s="60">
        <f t="shared" si="3006"/>
        <v>2388692.8199999998</v>
      </c>
      <c r="K823" s="60">
        <f t="shared" ref="K823:M823" si="3007">K826+K824</f>
        <v>0</v>
      </c>
      <c r="L823" s="60">
        <f t="shared" si="3007"/>
        <v>0</v>
      </c>
      <c r="M823" s="60">
        <f t="shared" si="3007"/>
        <v>0</v>
      </c>
      <c r="N823" s="60">
        <f t="shared" si="2894"/>
        <v>2282715.94</v>
      </c>
      <c r="O823" s="60">
        <f t="shared" si="2895"/>
        <v>2303743.1</v>
      </c>
      <c r="P823" s="60">
        <f t="shared" si="2896"/>
        <v>2388692.8199999998</v>
      </c>
      <c r="Q823" s="60">
        <f t="shared" ref="Q823:S823" si="3008">Q826+Q824</f>
        <v>0</v>
      </c>
      <c r="R823" s="60">
        <f t="shared" si="3008"/>
        <v>0</v>
      </c>
      <c r="S823" s="60">
        <f t="shared" si="3008"/>
        <v>0</v>
      </c>
      <c r="T823" s="60">
        <f t="shared" si="2989"/>
        <v>2282715.94</v>
      </c>
      <c r="U823" s="60">
        <f t="shared" si="2990"/>
        <v>2303743.1</v>
      </c>
      <c r="V823" s="60">
        <f t="shared" si="2991"/>
        <v>2388692.8199999998</v>
      </c>
      <c r="W823" s="60">
        <f t="shared" ref="W823:Y823" si="3009">W826+W824</f>
        <v>0</v>
      </c>
      <c r="X823" s="60">
        <f t="shared" si="3009"/>
        <v>0</v>
      </c>
      <c r="Y823" s="60">
        <f t="shared" si="3009"/>
        <v>0</v>
      </c>
      <c r="Z823" s="60">
        <f t="shared" si="2851"/>
        <v>2282715.94</v>
      </c>
      <c r="AA823" s="60">
        <f t="shared" si="2852"/>
        <v>2303743.1</v>
      </c>
      <c r="AB823" s="60">
        <f t="shared" si="2853"/>
        <v>2388692.8199999998</v>
      </c>
      <c r="AC823" s="60">
        <f t="shared" ref="AC823:AE823" si="3010">AC826+AC824</f>
        <v>0</v>
      </c>
      <c r="AD823" s="60">
        <f t="shared" si="3010"/>
        <v>0</v>
      </c>
      <c r="AE823" s="60">
        <f t="shared" si="3010"/>
        <v>0</v>
      </c>
      <c r="AF823" s="60">
        <f t="shared" si="2855"/>
        <v>2282715.94</v>
      </c>
      <c r="AG823" s="60">
        <f t="shared" si="2856"/>
        <v>2303743.1</v>
      </c>
      <c r="AH823" s="60">
        <f t="shared" si="2857"/>
        <v>2388692.8199999998</v>
      </c>
      <c r="AI823" s="60">
        <f t="shared" ref="AI823:AK823" si="3011">AI826+AI824</f>
        <v>300000</v>
      </c>
      <c r="AJ823" s="60">
        <f t="shared" si="3011"/>
        <v>0</v>
      </c>
      <c r="AK823" s="60">
        <f t="shared" si="3011"/>
        <v>0</v>
      </c>
      <c r="AL823" s="60">
        <f t="shared" si="2859"/>
        <v>2582715.94</v>
      </c>
      <c r="AM823" s="60">
        <f t="shared" si="2860"/>
        <v>2303743.1</v>
      </c>
      <c r="AN823" s="60">
        <f t="shared" si="2861"/>
        <v>2388692.8199999998</v>
      </c>
      <c r="AO823" s="60">
        <f t="shared" ref="AO823:AQ823" si="3012">AO826+AO824</f>
        <v>-100609</v>
      </c>
      <c r="AP823" s="60">
        <f t="shared" si="3012"/>
        <v>0</v>
      </c>
      <c r="AQ823" s="60">
        <f t="shared" si="3012"/>
        <v>0</v>
      </c>
      <c r="AR823" s="60">
        <f t="shared" si="2863"/>
        <v>2482106.94</v>
      </c>
      <c r="AS823" s="60">
        <f t="shared" si="2963"/>
        <v>2303743.1</v>
      </c>
      <c r="AT823" s="60">
        <f t="shared" si="2964"/>
        <v>2388692.8199999998</v>
      </c>
      <c r="AU823" s="60">
        <f t="shared" ref="AU823:AW823" si="3013">AU826+AU824</f>
        <v>0</v>
      </c>
      <c r="AV823" s="60">
        <f t="shared" si="3013"/>
        <v>0</v>
      </c>
      <c r="AW823" s="60">
        <f t="shared" si="3013"/>
        <v>0</v>
      </c>
      <c r="AX823" s="60">
        <f t="shared" si="2867"/>
        <v>2482106.94</v>
      </c>
      <c r="AY823" s="60">
        <f t="shared" si="2965"/>
        <v>2303743.1</v>
      </c>
      <c r="AZ823" s="60">
        <f t="shared" si="2966"/>
        <v>2388692.8199999998</v>
      </c>
    </row>
    <row r="824" spans="1:52" customFormat="1" ht="39.6">
      <c r="A824" s="301"/>
      <c r="B824" s="182" t="s">
        <v>51</v>
      </c>
      <c r="C824" s="35" t="s">
        <v>53</v>
      </c>
      <c r="D824" s="35" t="s">
        <v>21</v>
      </c>
      <c r="E824" s="35" t="s">
        <v>100</v>
      </c>
      <c r="F824" s="35" t="s">
        <v>349</v>
      </c>
      <c r="G824" s="36" t="s">
        <v>49</v>
      </c>
      <c r="H824" s="60">
        <f>H825</f>
        <v>2142715.94</v>
      </c>
      <c r="I824" s="60">
        <f t="shared" ref="I824:M824" si="3014">I825</f>
        <v>2163743.1</v>
      </c>
      <c r="J824" s="60">
        <f t="shared" si="3014"/>
        <v>2248692.8199999998</v>
      </c>
      <c r="K824" s="60">
        <f t="shared" si="3014"/>
        <v>140000</v>
      </c>
      <c r="L824" s="60">
        <f t="shared" si="3014"/>
        <v>0</v>
      </c>
      <c r="M824" s="60">
        <f t="shared" si="3014"/>
        <v>0</v>
      </c>
      <c r="N824" s="60">
        <f t="shared" si="2894"/>
        <v>2282715.94</v>
      </c>
      <c r="O824" s="60">
        <f t="shared" si="2895"/>
        <v>2163743.1</v>
      </c>
      <c r="P824" s="60">
        <f t="shared" si="2896"/>
        <v>2248692.8199999998</v>
      </c>
      <c r="Q824" s="60">
        <f t="shared" ref="Q824:S824" si="3015">Q825</f>
        <v>0</v>
      </c>
      <c r="R824" s="60">
        <f t="shared" si="3015"/>
        <v>0</v>
      </c>
      <c r="S824" s="60">
        <f t="shared" si="3015"/>
        <v>0</v>
      </c>
      <c r="T824" s="60">
        <f t="shared" si="2989"/>
        <v>2282715.94</v>
      </c>
      <c r="U824" s="60">
        <f t="shared" si="2990"/>
        <v>2163743.1</v>
      </c>
      <c r="V824" s="60">
        <f t="shared" si="2991"/>
        <v>2248692.8199999998</v>
      </c>
      <c r="W824" s="60">
        <f t="shared" ref="W824:Y824" si="3016">W825</f>
        <v>0</v>
      </c>
      <c r="X824" s="60">
        <f t="shared" si="3016"/>
        <v>0</v>
      </c>
      <c r="Y824" s="60">
        <f t="shared" si="3016"/>
        <v>0</v>
      </c>
      <c r="Z824" s="60">
        <f t="shared" si="2851"/>
        <v>2282715.94</v>
      </c>
      <c r="AA824" s="60">
        <f t="shared" si="2852"/>
        <v>2163743.1</v>
      </c>
      <c r="AB824" s="60">
        <f t="shared" si="2853"/>
        <v>2248692.8199999998</v>
      </c>
      <c r="AC824" s="60">
        <f t="shared" ref="AC824:AE824" si="3017">AC825</f>
        <v>0</v>
      </c>
      <c r="AD824" s="60">
        <f t="shared" si="3017"/>
        <v>0</v>
      </c>
      <c r="AE824" s="60">
        <f t="shared" si="3017"/>
        <v>0</v>
      </c>
      <c r="AF824" s="60">
        <f t="shared" si="2855"/>
        <v>2282715.94</v>
      </c>
      <c r="AG824" s="60">
        <f t="shared" si="2856"/>
        <v>2163743.1</v>
      </c>
      <c r="AH824" s="60">
        <f t="shared" si="2857"/>
        <v>2248692.8199999998</v>
      </c>
      <c r="AI824" s="60">
        <f t="shared" ref="AI824:AK824" si="3018">AI825</f>
        <v>0</v>
      </c>
      <c r="AJ824" s="60">
        <f t="shared" si="3018"/>
        <v>0</v>
      </c>
      <c r="AK824" s="60">
        <f t="shared" si="3018"/>
        <v>0</v>
      </c>
      <c r="AL824" s="60">
        <f t="shared" si="2859"/>
        <v>2282715.94</v>
      </c>
      <c r="AM824" s="60">
        <f t="shared" si="2860"/>
        <v>2163743.1</v>
      </c>
      <c r="AN824" s="60">
        <f t="shared" si="2861"/>
        <v>2248692.8199999998</v>
      </c>
      <c r="AO824" s="60">
        <f t="shared" ref="AO824:AQ824" si="3019">AO825</f>
        <v>15788</v>
      </c>
      <c r="AP824" s="60">
        <f t="shared" si="3019"/>
        <v>0</v>
      </c>
      <c r="AQ824" s="60">
        <f t="shared" si="3019"/>
        <v>0</v>
      </c>
      <c r="AR824" s="60">
        <f t="shared" si="2863"/>
        <v>2298503.94</v>
      </c>
      <c r="AS824" s="60">
        <f t="shared" si="2963"/>
        <v>2163743.1</v>
      </c>
      <c r="AT824" s="60">
        <f t="shared" si="2964"/>
        <v>2248692.8199999998</v>
      </c>
      <c r="AU824" s="60">
        <f t="shared" ref="AU824:AW824" si="3020">AU825</f>
        <v>23857.65</v>
      </c>
      <c r="AV824" s="60">
        <f t="shared" si="3020"/>
        <v>0</v>
      </c>
      <c r="AW824" s="60">
        <f t="shared" si="3020"/>
        <v>0</v>
      </c>
      <c r="AX824" s="60">
        <f t="shared" si="2867"/>
        <v>2322361.59</v>
      </c>
      <c r="AY824" s="60">
        <f t="shared" si="2965"/>
        <v>2163743.1</v>
      </c>
      <c r="AZ824" s="60">
        <f t="shared" si="2966"/>
        <v>2248692.8199999998</v>
      </c>
    </row>
    <row r="825" spans="1:52" customFormat="1">
      <c r="A825" s="301"/>
      <c r="B825" s="182" t="s">
        <v>52</v>
      </c>
      <c r="C825" s="35" t="s">
        <v>53</v>
      </c>
      <c r="D825" s="35" t="s">
        <v>21</v>
      </c>
      <c r="E825" s="35" t="s">
        <v>100</v>
      </c>
      <c r="F825" s="35" t="s">
        <v>349</v>
      </c>
      <c r="G825" s="36" t="s">
        <v>50</v>
      </c>
      <c r="H825" s="60">
        <v>2142715.94</v>
      </c>
      <c r="I825" s="60">
        <v>2163743.1</v>
      </c>
      <c r="J825" s="60">
        <v>2248692.8199999998</v>
      </c>
      <c r="K825" s="60">
        <v>140000</v>
      </c>
      <c r="L825" s="60"/>
      <c r="M825" s="60"/>
      <c r="N825" s="60">
        <f t="shared" si="2894"/>
        <v>2282715.94</v>
      </c>
      <c r="O825" s="60">
        <f t="shared" si="2895"/>
        <v>2163743.1</v>
      </c>
      <c r="P825" s="60">
        <f t="shared" si="2896"/>
        <v>2248692.8199999998</v>
      </c>
      <c r="Q825" s="60"/>
      <c r="R825" s="60"/>
      <c r="S825" s="60"/>
      <c r="T825" s="60">
        <f t="shared" si="2989"/>
        <v>2282715.94</v>
      </c>
      <c r="U825" s="60">
        <f t="shared" si="2990"/>
        <v>2163743.1</v>
      </c>
      <c r="V825" s="60">
        <f t="shared" si="2991"/>
        <v>2248692.8199999998</v>
      </c>
      <c r="W825" s="60"/>
      <c r="X825" s="60"/>
      <c r="Y825" s="60"/>
      <c r="Z825" s="60">
        <f t="shared" si="2851"/>
        <v>2282715.94</v>
      </c>
      <c r="AA825" s="60">
        <f t="shared" si="2852"/>
        <v>2163743.1</v>
      </c>
      <c r="AB825" s="60">
        <f t="shared" si="2853"/>
        <v>2248692.8199999998</v>
      </c>
      <c r="AC825" s="60"/>
      <c r="AD825" s="60"/>
      <c r="AE825" s="60"/>
      <c r="AF825" s="60">
        <f t="shared" si="2855"/>
        <v>2282715.94</v>
      </c>
      <c r="AG825" s="60">
        <f t="shared" si="2856"/>
        <v>2163743.1</v>
      </c>
      <c r="AH825" s="60">
        <f t="shared" si="2857"/>
        <v>2248692.8199999998</v>
      </c>
      <c r="AI825" s="60"/>
      <c r="AJ825" s="60"/>
      <c r="AK825" s="60"/>
      <c r="AL825" s="60">
        <f t="shared" si="2859"/>
        <v>2282715.94</v>
      </c>
      <c r="AM825" s="60">
        <f t="shared" si="2860"/>
        <v>2163743.1</v>
      </c>
      <c r="AN825" s="60">
        <f t="shared" si="2861"/>
        <v>2248692.8199999998</v>
      </c>
      <c r="AO825" s="60">
        <v>15788</v>
      </c>
      <c r="AP825" s="60"/>
      <c r="AQ825" s="60"/>
      <c r="AR825" s="60">
        <f t="shared" si="2863"/>
        <v>2298503.94</v>
      </c>
      <c r="AS825" s="60">
        <f t="shared" si="2963"/>
        <v>2163743.1</v>
      </c>
      <c r="AT825" s="60">
        <f t="shared" si="2964"/>
        <v>2248692.8199999998</v>
      </c>
      <c r="AU825" s="60">
        <v>23857.65</v>
      </c>
      <c r="AV825" s="60"/>
      <c r="AW825" s="60"/>
      <c r="AX825" s="60">
        <f t="shared" si="2867"/>
        <v>2322361.59</v>
      </c>
      <c r="AY825" s="60">
        <f t="shared" si="2965"/>
        <v>2163743.1</v>
      </c>
      <c r="AZ825" s="60">
        <f t="shared" si="2966"/>
        <v>2248692.8199999998</v>
      </c>
    </row>
    <row r="826" spans="1:52" customFormat="1" ht="26.4">
      <c r="A826" s="301"/>
      <c r="B826" s="185" t="s">
        <v>186</v>
      </c>
      <c r="C826" s="35" t="s">
        <v>53</v>
      </c>
      <c r="D826" s="35" t="s">
        <v>21</v>
      </c>
      <c r="E826" s="35" t="s">
        <v>100</v>
      </c>
      <c r="F826" s="35" t="s">
        <v>349</v>
      </c>
      <c r="G826" s="36" t="s">
        <v>32</v>
      </c>
      <c r="H826" s="60">
        <f>H827</f>
        <v>140000</v>
      </c>
      <c r="I826" s="60">
        <f t="shared" ref="I826:M826" si="3021">I827</f>
        <v>140000</v>
      </c>
      <c r="J826" s="60">
        <f t="shared" si="3021"/>
        <v>140000</v>
      </c>
      <c r="K826" s="60">
        <f t="shared" si="3021"/>
        <v>-140000</v>
      </c>
      <c r="L826" s="60">
        <f t="shared" si="3021"/>
        <v>0</v>
      </c>
      <c r="M826" s="60">
        <f t="shared" si="3021"/>
        <v>0</v>
      </c>
      <c r="N826" s="60">
        <f t="shared" si="2894"/>
        <v>0</v>
      </c>
      <c r="O826" s="60">
        <f t="shared" si="2895"/>
        <v>140000</v>
      </c>
      <c r="P826" s="60">
        <f t="shared" si="2896"/>
        <v>140000</v>
      </c>
      <c r="Q826" s="60">
        <f t="shared" ref="Q826:S826" si="3022">Q827</f>
        <v>0</v>
      </c>
      <c r="R826" s="60">
        <f t="shared" si="3022"/>
        <v>0</v>
      </c>
      <c r="S826" s="60">
        <f t="shared" si="3022"/>
        <v>0</v>
      </c>
      <c r="T826" s="60">
        <f t="shared" si="2989"/>
        <v>0</v>
      </c>
      <c r="U826" s="60">
        <f t="shared" si="2990"/>
        <v>140000</v>
      </c>
      <c r="V826" s="60">
        <f t="shared" si="2991"/>
        <v>140000</v>
      </c>
      <c r="W826" s="60">
        <f t="shared" ref="W826:Y826" si="3023">W827</f>
        <v>0</v>
      </c>
      <c r="X826" s="60">
        <f t="shared" si="3023"/>
        <v>0</v>
      </c>
      <c r="Y826" s="60">
        <f t="shared" si="3023"/>
        <v>0</v>
      </c>
      <c r="Z826" s="60">
        <f t="shared" si="2851"/>
        <v>0</v>
      </c>
      <c r="AA826" s="60">
        <f t="shared" si="2852"/>
        <v>140000</v>
      </c>
      <c r="AB826" s="60">
        <f t="shared" si="2853"/>
        <v>140000</v>
      </c>
      <c r="AC826" s="60">
        <f t="shared" ref="AC826:AE826" si="3024">AC827</f>
        <v>0</v>
      </c>
      <c r="AD826" s="60">
        <f t="shared" si="3024"/>
        <v>0</v>
      </c>
      <c r="AE826" s="60">
        <f t="shared" si="3024"/>
        <v>0</v>
      </c>
      <c r="AF826" s="60">
        <f t="shared" si="2855"/>
        <v>0</v>
      </c>
      <c r="AG826" s="60">
        <f t="shared" si="2856"/>
        <v>140000</v>
      </c>
      <c r="AH826" s="60">
        <f t="shared" si="2857"/>
        <v>140000</v>
      </c>
      <c r="AI826" s="60">
        <f t="shared" ref="AI826:AK826" si="3025">AI827</f>
        <v>300000</v>
      </c>
      <c r="AJ826" s="60">
        <f t="shared" si="3025"/>
        <v>0</v>
      </c>
      <c r="AK826" s="60">
        <f t="shared" si="3025"/>
        <v>0</v>
      </c>
      <c r="AL826" s="60">
        <f t="shared" si="2859"/>
        <v>300000</v>
      </c>
      <c r="AM826" s="60">
        <f t="shared" si="2860"/>
        <v>140000</v>
      </c>
      <c r="AN826" s="60">
        <f t="shared" si="2861"/>
        <v>140000</v>
      </c>
      <c r="AO826" s="60">
        <f t="shared" ref="AO826:AQ826" si="3026">AO827</f>
        <v>-116397</v>
      </c>
      <c r="AP826" s="60">
        <f t="shared" si="3026"/>
        <v>0</v>
      </c>
      <c r="AQ826" s="60">
        <f t="shared" si="3026"/>
        <v>0</v>
      </c>
      <c r="AR826" s="60">
        <f t="shared" si="2863"/>
        <v>183603</v>
      </c>
      <c r="AS826" s="60">
        <f t="shared" si="2963"/>
        <v>140000</v>
      </c>
      <c r="AT826" s="60">
        <f t="shared" si="2964"/>
        <v>140000</v>
      </c>
      <c r="AU826" s="60">
        <f t="shared" ref="AU826:AW826" si="3027">AU827</f>
        <v>-23857.65</v>
      </c>
      <c r="AV826" s="60">
        <f t="shared" si="3027"/>
        <v>0</v>
      </c>
      <c r="AW826" s="60">
        <f t="shared" si="3027"/>
        <v>0</v>
      </c>
      <c r="AX826" s="60">
        <f t="shared" si="2867"/>
        <v>159745.35</v>
      </c>
      <c r="AY826" s="60">
        <f t="shared" si="2965"/>
        <v>140000</v>
      </c>
      <c r="AZ826" s="60">
        <f t="shared" si="2966"/>
        <v>140000</v>
      </c>
    </row>
    <row r="827" spans="1:52" customFormat="1" ht="26.4">
      <c r="A827" s="301"/>
      <c r="B827" s="182" t="s">
        <v>34</v>
      </c>
      <c r="C827" s="35" t="s">
        <v>53</v>
      </c>
      <c r="D827" s="35" t="s">
        <v>21</v>
      </c>
      <c r="E827" s="35" t="s">
        <v>100</v>
      </c>
      <c r="F827" s="35" t="s">
        <v>349</v>
      </c>
      <c r="G827" s="36" t="s">
        <v>33</v>
      </c>
      <c r="H827" s="60">
        <v>140000</v>
      </c>
      <c r="I827" s="60">
        <v>140000</v>
      </c>
      <c r="J827" s="60">
        <v>140000</v>
      </c>
      <c r="K827" s="60">
        <v>-140000</v>
      </c>
      <c r="L827" s="60"/>
      <c r="M827" s="60"/>
      <c r="N827" s="60">
        <f t="shared" si="2894"/>
        <v>0</v>
      </c>
      <c r="O827" s="60">
        <f t="shared" si="2895"/>
        <v>140000</v>
      </c>
      <c r="P827" s="60">
        <f t="shared" si="2896"/>
        <v>140000</v>
      </c>
      <c r="Q827" s="60"/>
      <c r="R827" s="60"/>
      <c r="S827" s="60"/>
      <c r="T827" s="60">
        <f t="shared" si="2989"/>
        <v>0</v>
      </c>
      <c r="U827" s="60">
        <f t="shared" si="2990"/>
        <v>140000</v>
      </c>
      <c r="V827" s="60">
        <f t="shared" si="2991"/>
        <v>140000</v>
      </c>
      <c r="W827" s="60"/>
      <c r="X827" s="60"/>
      <c r="Y827" s="60"/>
      <c r="Z827" s="60">
        <f t="shared" si="2851"/>
        <v>0</v>
      </c>
      <c r="AA827" s="60">
        <f t="shared" si="2852"/>
        <v>140000</v>
      </c>
      <c r="AB827" s="60">
        <f t="shared" si="2853"/>
        <v>140000</v>
      </c>
      <c r="AC827" s="60"/>
      <c r="AD827" s="60"/>
      <c r="AE827" s="60"/>
      <c r="AF827" s="60">
        <f t="shared" si="2855"/>
        <v>0</v>
      </c>
      <c r="AG827" s="60">
        <f t="shared" si="2856"/>
        <v>140000</v>
      </c>
      <c r="AH827" s="60">
        <f t="shared" si="2857"/>
        <v>140000</v>
      </c>
      <c r="AI827" s="60">
        <v>300000</v>
      </c>
      <c r="AJ827" s="60"/>
      <c r="AK827" s="60"/>
      <c r="AL827" s="60">
        <f t="shared" si="2859"/>
        <v>300000</v>
      </c>
      <c r="AM827" s="60">
        <f t="shared" si="2860"/>
        <v>140000</v>
      </c>
      <c r="AN827" s="60">
        <f t="shared" si="2861"/>
        <v>140000</v>
      </c>
      <c r="AO827" s="60">
        <f>-15788-100609</f>
        <v>-116397</v>
      </c>
      <c r="AP827" s="60"/>
      <c r="AQ827" s="60"/>
      <c r="AR827" s="60">
        <f t="shared" si="2863"/>
        <v>183603</v>
      </c>
      <c r="AS827" s="60">
        <f t="shared" si="2963"/>
        <v>140000</v>
      </c>
      <c r="AT827" s="60">
        <f t="shared" si="2964"/>
        <v>140000</v>
      </c>
      <c r="AU827" s="60">
        <v>-23857.65</v>
      </c>
      <c r="AV827" s="60"/>
      <c r="AW827" s="60"/>
      <c r="AX827" s="60">
        <f t="shared" si="2867"/>
        <v>159745.35</v>
      </c>
      <c r="AY827" s="60">
        <f t="shared" si="2965"/>
        <v>140000</v>
      </c>
      <c r="AZ827" s="60">
        <f t="shared" si="2966"/>
        <v>140000</v>
      </c>
    </row>
    <row r="828" spans="1:52" customFormat="1" ht="39.6">
      <c r="A828" s="301"/>
      <c r="B828" s="104" t="s">
        <v>353</v>
      </c>
      <c r="C828" s="35" t="s">
        <v>53</v>
      </c>
      <c r="D828" s="35" t="s">
        <v>21</v>
      </c>
      <c r="E828" s="35" t="s">
        <v>100</v>
      </c>
      <c r="F828" s="35" t="s">
        <v>352</v>
      </c>
      <c r="G828" s="36"/>
      <c r="H828" s="61">
        <f>H829+H831</f>
        <v>1246357.97</v>
      </c>
      <c r="I828" s="61">
        <f t="shared" ref="I828:J828" si="3028">I829+I831</f>
        <v>1256871.55</v>
      </c>
      <c r="J828" s="61">
        <f t="shared" si="3028"/>
        <v>1299346.4099999999</v>
      </c>
      <c r="K828" s="61">
        <f t="shared" ref="K828:M828" si="3029">K829+K831</f>
        <v>0</v>
      </c>
      <c r="L828" s="61">
        <f t="shared" si="3029"/>
        <v>0</v>
      </c>
      <c r="M828" s="61">
        <f t="shared" si="3029"/>
        <v>0</v>
      </c>
      <c r="N828" s="61">
        <f t="shared" si="2894"/>
        <v>1246357.97</v>
      </c>
      <c r="O828" s="61">
        <f t="shared" si="2895"/>
        <v>1256871.55</v>
      </c>
      <c r="P828" s="61">
        <f t="shared" si="2896"/>
        <v>1299346.4099999999</v>
      </c>
      <c r="Q828" s="61">
        <f t="shared" ref="Q828:S828" si="3030">Q829+Q831</f>
        <v>0</v>
      </c>
      <c r="R828" s="61">
        <f t="shared" si="3030"/>
        <v>0</v>
      </c>
      <c r="S828" s="61">
        <f t="shared" si="3030"/>
        <v>0</v>
      </c>
      <c r="T828" s="61">
        <f t="shared" si="2989"/>
        <v>1246357.97</v>
      </c>
      <c r="U828" s="61">
        <f t="shared" si="2990"/>
        <v>1256871.55</v>
      </c>
      <c r="V828" s="61">
        <f t="shared" si="2991"/>
        <v>1299346.4099999999</v>
      </c>
      <c r="W828" s="61">
        <f t="shared" ref="W828:Y828" si="3031">W829+W831</f>
        <v>0</v>
      </c>
      <c r="X828" s="61">
        <f t="shared" si="3031"/>
        <v>0</v>
      </c>
      <c r="Y828" s="61">
        <f t="shared" si="3031"/>
        <v>0</v>
      </c>
      <c r="Z828" s="61">
        <f t="shared" si="2851"/>
        <v>1246357.97</v>
      </c>
      <c r="AA828" s="61">
        <f t="shared" si="2852"/>
        <v>1256871.55</v>
      </c>
      <c r="AB828" s="61">
        <f t="shared" si="2853"/>
        <v>1299346.4099999999</v>
      </c>
      <c r="AC828" s="61">
        <f t="shared" ref="AC828:AE828" si="3032">AC829+AC831</f>
        <v>0</v>
      </c>
      <c r="AD828" s="61">
        <f t="shared" si="3032"/>
        <v>0</v>
      </c>
      <c r="AE828" s="61">
        <f t="shared" si="3032"/>
        <v>0</v>
      </c>
      <c r="AF828" s="61">
        <f t="shared" si="2855"/>
        <v>1246357.97</v>
      </c>
      <c r="AG828" s="61">
        <f t="shared" si="2856"/>
        <v>1256871.55</v>
      </c>
      <c r="AH828" s="61">
        <f t="shared" si="2857"/>
        <v>1299346.4099999999</v>
      </c>
      <c r="AI828" s="61">
        <f t="shared" ref="AI828:AK828" si="3033">AI829+AI831</f>
        <v>-300000</v>
      </c>
      <c r="AJ828" s="61">
        <f t="shared" si="3033"/>
        <v>0</v>
      </c>
      <c r="AK828" s="61">
        <f t="shared" si="3033"/>
        <v>0</v>
      </c>
      <c r="AL828" s="61">
        <f t="shared" si="2859"/>
        <v>946357.97</v>
      </c>
      <c r="AM828" s="61">
        <f t="shared" si="2860"/>
        <v>1256871.55</v>
      </c>
      <c r="AN828" s="61">
        <f t="shared" si="2861"/>
        <v>1299346.4099999999</v>
      </c>
      <c r="AO828" s="61">
        <f t="shared" ref="AO828:AQ828" si="3034">AO829+AO831</f>
        <v>0</v>
      </c>
      <c r="AP828" s="61">
        <f t="shared" si="3034"/>
        <v>0</v>
      </c>
      <c r="AQ828" s="61">
        <f t="shared" si="3034"/>
        <v>0</v>
      </c>
      <c r="AR828" s="61">
        <f t="shared" si="2863"/>
        <v>946357.97</v>
      </c>
      <c r="AS828" s="61">
        <f t="shared" si="2963"/>
        <v>1256871.55</v>
      </c>
      <c r="AT828" s="61">
        <f t="shared" si="2964"/>
        <v>1299346.4099999999</v>
      </c>
      <c r="AU828" s="61">
        <f t="shared" ref="AU828:AW828" si="3035">AU829+AU831</f>
        <v>0</v>
      </c>
      <c r="AV828" s="61">
        <f t="shared" si="3035"/>
        <v>0</v>
      </c>
      <c r="AW828" s="61">
        <f t="shared" si="3035"/>
        <v>0</v>
      </c>
      <c r="AX828" s="61">
        <f t="shared" si="2867"/>
        <v>946357.97</v>
      </c>
      <c r="AY828" s="61">
        <f t="shared" si="2965"/>
        <v>1256871.55</v>
      </c>
      <c r="AZ828" s="61">
        <f t="shared" si="2966"/>
        <v>1299346.4099999999</v>
      </c>
    </row>
    <row r="829" spans="1:52" customFormat="1" ht="39.6">
      <c r="A829" s="301"/>
      <c r="B829" s="71" t="s">
        <v>51</v>
      </c>
      <c r="C829" s="35" t="s">
        <v>53</v>
      </c>
      <c r="D829" s="35" t="s">
        <v>21</v>
      </c>
      <c r="E829" s="35" t="s">
        <v>100</v>
      </c>
      <c r="F829" s="35" t="s">
        <v>352</v>
      </c>
      <c r="G829" s="36" t="s">
        <v>49</v>
      </c>
      <c r="H829" s="61">
        <f>H830</f>
        <v>1071357.97</v>
      </c>
      <c r="I829" s="61">
        <f t="shared" ref="I829:M829" si="3036">I830</f>
        <v>1081871.55</v>
      </c>
      <c r="J829" s="61">
        <f t="shared" si="3036"/>
        <v>1124346.4099999999</v>
      </c>
      <c r="K829" s="61">
        <f t="shared" si="3036"/>
        <v>0</v>
      </c>
      <c r="L829" s="61">
        <f t="shared" si="3036"/>
        <v>0</v>
      </c>
      <c r="M829" s="61">
        <f t="shared" si="3036"/>
        <v>0</v>
      </c>
      <c r="N829" s="61">
        <f t="shared" si="2894"/>
        <v>1071357.97</v>
      </c>
      <c r="O829" s="61">
        <f t="shared" si="2895"/>
        <v>1081871.55</v>
      </c>
      <c r="P829" s="61">
        <f t="shared" si="2896"/>
        <v>1124346.4099999999</v>
      </c>
      <c r="Q829" s="61">
        <f t="shared" ref="Q829:S829" si="3037">Q830</f>
        <v>0</v>
      </c>
      <c r="R829" s="61">
        <f t="shared" si="3037"/>
        <v>0</v>
      </c>
      <c r="S829" s="61">
        <f t="shared" si="3037"/>
        <v>0</v>
      </c>
      <c r="T829" s="61">
        <f t="shared" si="2989"/>
        <v>1071357.97</v>
      </c>
      <c r="U829" s="61">
        <f t="shared" si="2990"/>
        <v>1081871.55</v>
      </c>
      <c r="V829" s="61">
        <f t="shared" si="2991"/>
        <v>1124346.4099999999</v>
      </c>
      <c r="W829" s="61">
        <f t="shared" ref="W829:Y829" si="3038">W830</f>
        <v>0</v>
      </c>
      <c r="X829" s="61">
        <f t="shared" si="3038"/>
        <v>0</v>
      </c>
      <c r="Y829" s="61">
        <f t="shared" si="3038"/>
        <v>0</v>
      </c>
      <c r="Z829" s="61">
        <f t="shared" si="2851"/>
        <v>1071357.97</v>
      </c>
      <c r="AA829" s="61">
        <f t="shared" si="2852"/>
        <v>1081871.55</v>
      </c>
      <c r="AB829" s="61">
        <f t="shared" si="2853"/>
        <v>1124346.4099999999</v>
      </c>
      <c r="AC829" s="61">
        <f t="shared" ref="AC829:AE829" si="3039">AC830</f>
        <v>0</v>
      </c>
      <c r="AD829" s="61">
        <f t="shared" si="3039"/>
        <v>0</v>
      </c>
      <c r="AE829" s="61">
        <f t="shared" si="3039"/>
        <v>0</v>
      </c>
      <c r="AF829" s="61">
        <f t="shared" si="2855"/>
        <v>1071357.97</v>
      </c>
      <c r="AG829" s="61">
        <f t="shared" si="2856"/>
        <v>1081871.55</v>
      </c>
      <c r="AH829" s="61">
        <f t="shared" si="2857"/>
        <v>1124346.4099999999</v>
      </c>
      <c r="AI829" s="61">
        <f t="shared" ref="AI829:AK829" si="3040">AI830</f>
        <v>-300000</v>
      </c>
      <c r="AJ829" s="61">
        <f t="shared" si="3040"/>
        <v>0</v>
      </c>
      <c r="AK829" s="61">
        <f t="shared" si="3040"/>
        <v>0</v>
      </c>
      <c r="AL829" s="61">
        <f t="shared" si="2859"/>
        <v>771357.97</v>
      </c>
      <c r="AM829" s="61">
        <f t="shared" si="2860"/>
        <v>1081871.55</v>
      </c>
      <c r="AN829" s="61">
        <f t="shared" si="2861"/>
        <v>1124346.4099999999</v>
      </c>
      <c r="AO829" s="61">
        <f t="shared" ref="AO829:AQ829" si="3041">AO830</f>
        <v>-9000</v>
      </c>
      <c r="AP829" s="61">
        <f t="shared" si="3041"/>
        <v>0</v>
      </c>
      <c r="AQ829" s="61">
        <f t="shared" si="3041"/>
        <v>0</v>
      </c>
      <c r="AR829" s="61">
        <f t="shared" si="2863"/>
        <v>762357.97</v>
      </c>
      <c r="AS829" s="61">
        <f t="shared" si="2963"/>
        <v>1081871.55</v>
      </c>
      <c r="AT829" s="61">
        <f t="shared" si="2964"/>
        <v>1124346.4099999999</v>
      </c>
      <c r="AU829" s="61">
        <f t="shared" ref="AU829:AW829" si="3042">AU830</f>
        <v>368.7</v>
      </c>
      <c r="AV829" s="61">
        <f t="shared" si="3042"/>
        <v>0</v>
      </c>
      <c r="AW829" s="61">
        <f t="shared" si="3042"/>
        <v>0</v>
      </c>
      <c r="AX829" s="61">
        <f t="shared" si="2867"/>
        <v>762726.66999999993</v>
      </c>
      <c r="AY829" s="61">
        <f t="shared" si="2965"/>
        <v>1081871.55</v>
      </c>
      <c r="AZ829" s="61">
        <f t="shared" si="2966"/>
        <v>1124346.4099999999</v>
      </c>
    </row>
    <row r="830" spans="1:52" customFormat="1">
      <c r="A830" s="301"/>
      <c r="B830" s="71" t="s">
        <v>52</v>
      </c>
      <c r="C830" s="35" t="s">
        <v>53</v>
      </c>
      <c r="D830" s="35" t="s">
        <v>21</v>
      </c>
      <c r="E830" s="35" t="s">
        <v>100</v>
      </c>
      <c r="F830" s="35" t="s">
        <v>352</v>
      </c>
      <c r="G830" s="36" t="s">
        <v>50</v>
      </c>
      <c r="H830" s="60">
        <v>1071357.97</v>
      </c>
      <c r="I830" s="60">
        <v>1081871.55</v>
      </c>
      <c r="J830" s="60">
        <v>1124346.4099999999</v>
      </c>
      <c r="K830" s="60"/>
      <c r="L830" s="60"/>
      <c r="M830" s="60"/>
      <c r="N830" s="60">
        <f t="shared" si="2894"/>
        <v>1071357.97</v>
      </c>
      <c r="O830" s="60">
        <f t="shared" si="2895"/>
        <v>1081871.55</v>
      </c>
      <c r="P830" s="60">
        <f t="shared" si="2896"/>
        <v>1124346.4099999999</v>
      </c>
      <c r="Q830" s="60"/>
      <c r="R830" s="60"/>
      <c r="S830" s="60"/>
      <c r="T830" s="60">
        <f t="shared" si="2989"/>
        <v>1071357.97</v>
      </c>
      <c r="U830" s="60">
        <f t="shared" si="2990"/>
        <v>1081871.55</v>
      </c>
      <c r="V830" s="60">
        <f t="shared" si="2991"/>
        <v>1124346.4099999999</v>
      </c>
      <c r="W830" s="60"/>
      <c r="X830" s="60"/>
      <c r="Y830" s="60"/>
      <c r="Z830" s="60">
        <f t="shared" si="2851"/>
        <v>1071357.97</v>
      </c>
      <c r="AA830" s="60">
        <f t="shared" si="2852"/>
        <v>1081871.55</v>
      </c>
      <c r="AB830" s="60">
        <f t="shared" si="2853"/>
        <v>1124346.4099999999</v>
      </c>
      <c r="AC830" s="60"/>
      <c r="AD830" s="60"/>
      <c r="AE830" s="60"/>
      <c r="AF830" s="60">
        <f t="shared" si="2855"/>
        <v>1071357.97</v>
      </c>
      <c r="AG830" s="60">
        <f t="shared" si="2856"/>
        <v>1081871.55</v>
      </c>
      <c r="AH830" s="60">
        <f t="shared" si="2857"/>
        <v>1124346.4099999999</v>
      </c>
      <c r="AI830" s="60">
        <v>-300000</v>
      </c>
      <c r="AJ830" s="60"/>
      <c r="AK830" s="60"/>
      <c r="AL830" s="60">
        <f t="shared" si="2859"/>
        <v>771357.97</v>
      </c>
      <c r="AM830" s="60">
        <f t="shared" si="2860"/>
        <v>1081871.55</v>
      </c>
      <c r="AN830" s="60">
        <f t="shared" si="2861"/>
        <v>1124346.4099999999</v>
      </c>
      <c r="AO830" s="60">
        <v>-9000</v>
      </c>
      <c r="AP830" s="60"/>
      <c r="AQ830" s="60"/>
      <c r="AR830" s="60">
        <f t="shared" si="2863"/>
        <v>762357.97</v>
      </c>
      <c r="AS830" s="60">
        <f t="shared" si="2963"/>
        <v>1081871.55</v>
      </c>
      <c r="AT830" s="60">
        <f t="shared" si="2964"/>
        <v>1124346.4099999999</v>
      </c>
      <c r="AU830" s="60">
        <v>368.7</v>
      </c>
      <c r="AV830" s="60"/>
      <c r="AW830" s="60"/>
      <c r="AX830" s="60">
        <f t="shared" si="2867"/>
        <v>762726.66999999993</v>
      </c>
      <c r="AY830" s="60">
        <f t="shared" si="2965"/>
        <v>1081871.55</v>
      </c>
      <c r="AZ830" s="60">
        <f t="shared" si="2966"/>
        <v>1124346.4099999999</v>
      </c>
    </row>
    <row r="831" spans="1:52" ht="26.4">
      <c r="A831" s="301"/>
      <c r="B831" s="123" t="s">
        <v>186</v>
      </c>
      <c r="C831" s="35" t="s">
        <v>53</v>
      </c>
      <c r="D831" s="35" t="s">
        <v>21</v>
      </c>
      <c r="E831" s="35" t="s">
        <v>100</v>
      </c>
      <c r="F831" s="35" t="s">
        <v>352</v>
      </c>
      <c r="G831" s="36" t="s">
        <v>32</v>
      </c>
      <c r="H831" s="61">
        <f>H832</f>
        <v>175000</v>
      </c>
      <c r="I831" s="61">
        <f t="shared" ref="I831:M831" si="3043">I832</f>
        <v>175000</v>
      </c>
      <c r="J831" s="61">
        <f t="shared" si="3043"/>
        <v>175000</v>
      </c>
      <c r="K831" s="61">
        <f t="shared" si="3043"/>
        <v>0</v>
      </c>
      <c r="L831" s="61">
        <f t="shared" si="3043"/>
        <v>0</v>
      </c>
      <c r="M831" s="61">
        <f t="shared" si="3043"/>
        <v>0</v>
      </c>
      <c r="N831" s="61">
        <f t="shared" si="2894"/>
        <v>175000</v>
      </c>
      <c r="O831" s="61">
        <f t="shared" si="2895"/>
        <v>175000</v>
      </c>
      <c r="P831" s="61">
        <f t="shared" si="2896"/>
        <v>175000</v>
      </c>
      <c r="Q831" s="61">
        <f t="shared" ref="Q831:S831" si="3044">Q832</f>
        <v>0</v>
      </c>
      <c r="R831" s="61">
        <f t="shared" si="3044"/>
        <v>0</v>
      </c>
      <c r="S831" s="61">
        <f t="shared" si="3044"/>
        <v>0</v>
      </c>
      <c r="T831" s="61">
        <f t="shared" si="2989"/>
        <v>175000</v>
      </c>
      <c r="U831" s="61">
        <f t="shared" si="2990"/>
        <v>175000</v>
      </c>
      <c r="V831" s="61">
        <f t="shared" si="2991"/>
        <v>175000</v>
      </c>
      <c r="W831" s="61">
        <f t="shared" ref="W831:Y831" si="3045">W832</f>
        <v>0</v>
      </c>
      <c r="X831" s="61">
        <f t="shared" si="3045"/>
        <v>0</v>
      </c>
      <c r="Y831" s="61">
        <f t="shared" si="3045"/>
        <v>0</v>
      </c>
      <c r="Z831" s="61">
        <f t="shared" si="2851"/>
        <v>175000</v>
      </c>
      <c r="AA831" s="61">
        <f t="shared" si="2852"/>
        <v>175000</v>
      </c>
      <c r="AB831" s="61">
        <f t="shared" si="2853"/>
        <v>175000</v>
      </c>
      <c r="AC831" s="61">
        <f t="shared" ref="AC831:AE831" si="3046">AC832</f>
        <v>0</v>
      </c>
      <c r="AD831" s="61">
        <f t="shared" si="3046"/>
        <v>0</v>
      </c>
      <c r="AE831" s="61">
        <f t="shared" si="3046"/>
        <v>0</v>
      </c>
      <c r="AF831" s="61">
        <f t="shared" si="2855"/>
        <v>175000</v>
      </c>
      <c r="AG831" s="61">
        <f t="shared" si="2856"/>
        <v>175000</v>
      </c>
      <c r="AH831" s="61">
        <f t="shared" si="2857"/>
        <v>175000</v>
      </c>
      <c r="AI831" s="61">
        <f t="shared" ref="AI831:AK831" si="3047">AI832</f>
        <v>0</v>
      </c>
      <c r="AJ831" s="61">
        <f t="shared" si="3047"/>
        <v>0</v>
      </c>
      <c r="AK831" s="61">
        <f t="shared" si="3047"/>
        <v>0</v>
      </c>
      <c r="AL831" s="61">
        <f t="shared" si="2859"/>
        <v>175000</v>
      </c>
      <c r="AM831" s="61">
        <f t="shared" si="2860"/>
        <v>175000</v>
      </c>
      <c r="AN831" s="61">
        <f t="shared" si="2861"/>
        <v>175000</v>
      </c>
      <c r="AO831" s="61">
        <f t="shared" ref="AO831:AQ831" si="3048">AO832</f>
        <v>9000</v>
      </c>
      <c r="AP831" s="61">
        <f t="shared" si="3048"/>
        <v>0</v>
      </c>
      <c r="AQ831" s="61">
        <f t="shared" si="3048"/>
        <v>0</v>
      </c>
      <c r="AR831" s="61">
        <f t="shared" si="2863"/>
        <v>184000</v>
      </c>
      <c r="AS831" s="61">
        <f t="shared" si="2963"/>
        <v>175000</v>
      </c>
      <c r="AT831" s="61">
        <f t="shared" si="2964"/>
        <v>175000</v>
      </c>
      <c r="AU831" s="61">
        <f t="shared" ref="AU831:AW831" si="3049">AU832</f>
        <v>-368.7</v>
      </c>
      <c r="AV831" s="61">
        <f t="shared" si="3049"/>
        <v>0</v>
      </c>
      <c r="AW831" s="61">
        <f t="shared" si="3049"/>
        <v>0</v>
      </c>
      <c r="AX831" s="61">
        <f t="shared" si="2867"/>
        <v>183631.3</v>
      </c>
      <c r="AY831" s="61">
        <f t="shared" si="2965"/>
        <v>175000</v>
      </c>
      <c r="AZ831" s="61">
        <f t="shared" si="2966"/>
        <v>175000</v>
      </c>
    </row>
    <row r="832" spans="1:52" ht="26.4">
      <c r="A832" s="301"/>
      <c r="B832" s="71" t="s">
        <v>34</v>
      </c>
      <c r="C832" s="35" t="s">
        <v>53</v>
      </c>
      <c r="D832" s="35" t="s">
        <v>21</v>
      </c>
      <c r="E832" s="35" t="s">
        <v>100</v>
      </c>
      <c r="F832" s="35" t="s">
        <v>352</v>
      </c>
      <c r="G832" s="36" t="s">
        <v>33</v>
      </c>
      <c r="H832" s="60">
        <v>175000</v>
      </c>
      <c r="I832" s="60">
        <v>175000</v>
      </c>
      <c r="J832" s="60">
        <v>175000</v>
      </c>
      <c r="K832" s="60"/>
      <c r="L832" s="60"/>
      <c r="M832" s="60"/>
      <c r="N832" s="60">
        <f t="shared" si="2894"/>
        <v>175000</v>
      </c>
      <c r="O832" s="60">
        <f t="shared" si="2895"/>
        <v>175000</v>
      </c>
      <c r="P832" s="60">
        <f t="shared" si="2896"/>
        <v>175000</v>
      </c>
      <c r="Q832" s="60"/>
      <c r="R832" s="60"/>
      <c r="S832" s="60"/>
      <c r="T832" s="60">
        <f t="shared" si="2989"/>
        <v>175000</v>
      </c>
      <c r="U832" s="60">
        <f t="shared" si="2990"/>
        <v>175000</v>
      </c>
      <c r="V832" s="60">
        <f t="shared" si="2991"/>
        <v>175000</v>
      </c>
      <c r="W832" s="60"/>
      <c r="X832" s="60"/>
      <c r="Y832" s="60"/>
      <c r="Z832" s="60">
        <f t="shared" si="2851"/>
        <v>175000</v>
      </c>
      <c r="AA832" s="60">
        <f t="shared" si="2852"/>
        <v>175000</v>
      </c>
      <c r="AB832" s="60">
        <f t="shared" si="2853"/>
        <v>175000</v>
      </c>
      <c r="AC832" s="60"/>
      <c r="AD832" s="60"/>
      <c r="AE832" s="60"/>
      <c r="AF832" s="60">
        <f t="shared" si="2855"/>
        <v>175000</v>
      </c>
      <c r="AG832" s="60">
        <f t="shared" si="2856"/>
        <v>175000</v>
      </c>
      <c r="AH832" s="60">
        <f t="shared" si="2857"/>
        <v>175000</v>
      </c>
      <c r="AI832" s="60"/>
      <c r="AJ832" s="60"/>
      <c r="AK832" s="60"/>
      <c r="AL832" s="60">
        <f t="shared" si="2859"/>
        <v>175000</v>
      </c>
      <c r="AM832" s="60">
        <f t="shared" si="2860"/>
        <v>175000</v>
      </c>
      <c r="AN832" s="60">
        <f t="shared" si="2861"/>
        <v>175000</v>
      </c>
      <c r="AO832" s="60">
        <v>9000</v>
      </c>
      <c r="AP832" s="60"/>
      <c r="AQ832" s="60"/>
      <c r="AR832" s="60">
        <f t="shared" si="2863"/>
        <v>184000</v>
      </c>
      <c r="AS832" s="60">
        <f t="shared" si="2963"/>
        <v>175000</v>
      </c>
      <c r="AT832" s="60">
        <f t="shared" si="2964"/>
        <v>175000</v>
      </c>
      <c r="AU832" s="60">
        <v>-368.7</v>
      </c>
      <c r="AV832" s="60"/>
      <c r="AW832" s="60"/>
      <c r="AX832" s="60">
        <f t="shared" si="2867"/>
        <v>183631.3</v>
      </c>
      <c r="AY832" s="60">
        <f t="shared" si="2965"/>
        <v>175000</v>
      </c>
      <c r="AZ832" s="60">
        <f t="shared" si="2966"/>
        <v>175000</v>
      </c>
    </row>
    <row r="833" spans="1:53" ht="39.6">
      <c r="A833" s="301"/>
      <c r="B833" s="236" t="s">
        <v>464</v>
      </c>
      <c r="C833" s="223" t="s">
        <v>53</v>
      </c>
      <c r="D833" s="223" t="s">
        <v>21</v>
      </c>
      <c r="E833" s="211" t="s">
        <v>100</v>
      </c>
      <c r="F833" s="211" t="s">
        <v>465</v>
      </c>
      <c r="G833" s="212"/>
      <c r="H833" s="222"/>
      <c r="I833" s="60"/>
      <c r="J833" s="60"/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>
        <f>AC834</f>
        <v>748282.28</v>
      </c>
      <c r="AD833" s="60">
        <f t="shared" ref="AD833:AE834" si="3050">AD834</f>
        <v>0</v>
      </c>
      <c r="AE833" s="60">
        <f t="shared" si="3050"/>
        <v>0</v>
      </c>
      <c r="AF833" s="60">
        <f t="shared" ref="AF833:AF835" si="3051">Z833+AC833</f>
        <v>748282.28</v>
      </c>
      <c r="AG833" s="60">
        <f t="shared" ref="AG833:AG835" si="3052">AA833+AD833</f>
        <v>0</v>
      </c>
      <c r="AH833" s="60">
        <f t="shared" ref="AH833:AH835" si="3053">AB833+AE833</f>
        <v>0</v>
      </c>
      <c r="AI833" s="60">
        <f>AI834</f>
        <v>0</v>
      </c>
      <c r="AJ833" s="60">
        <f t="shared" ref="AJ833:AK834" si="3054">AJ834</f>
        <v>0</v>
      </c>
      <c r="AK833" s="60">
        <f t="shared" si="3054"/>
        <v>0</v>
      </c>
      <c r="AL833" s="60">
        <f t="shared" si="2859"/>
        <v>748282.28</v>
      </c>
      <c r="AM833" s="60">
        <f t="shared" si="2860"/>
        <v>0</v>
      </c>
      <c r="AN833" s="60">
        <f t="shared" si="2861"/>
        <v>0</v>
      </c>
      <c r="AO833" s="60">
        <f>AO834</f>
        <v>0</v>
      </c>
      <c r="AP833" s="60">
        <f t="shared" ref="AP833:AQ834" si="3055">AP834</f>
        <v>0</v>
      </c>
      <c r="AQ833" s="60">
        <f t="shared" si="3055"/>
        <v>0</v>
      </c>
      <c r="AR833" s="60">
        <f t="shared" si="2863"/>
        <v>748282.28</v>
      </c>
      <c r="AS833" s="60">
        <f t="shared" si="2963"/>
        <v>0</v>
      </c>
      <c r="AT833" s="60">
        <f t="shared" si="2964"/>
        <v>0</v>
      </c>
      <c r="AU833" s="60">
        <f>AU834</f>
        <v>0</v>
      </c>
      <c r="AV833" s="60">
        <f t="shared" ref="AV833:AW834" si="3056">AV834</f>
        <v>0</v>
      </c>
      <c r="AW833" s="60">
        <f t="shared" si="3056"/>
        <v>0</v>
      </c>
      <c r="AX833" s="60">
        <f t="shared" si="2867"/>
        <v>748282.28</v>
      </c>
      <c r="AY833" s="60">
        <f t="shared" si="2965"/>
        <v>0</v>
      </c>
      <c r="AZ833" s="60">
        <f t="shared" si="2966"/>
        <v>0</v>
      </c>
    </row>
    <row r="834" spans="1:53" ht="39.6">
      <c r="A834" s="301"/>
      <c r="B834" s="235" t="s">
        <v>51</v>
      </c>
      <c r="C834" s="223" t="s">
        <v>53</v>
      </c>
      <c r="D834" s="223" t="s">
        <v>21</v>
      </c>
      <c r="E834" s="211" t="s">
        <v>100</v>
      </c>
      <c r="F834" s="211" t="s">
        <v>465</v>
      </c>
      <c r="G834" s="212" t="s">
        <v>49</v>
      </c>
      <c r="H834" s="222"/>
      <c r="I834" s="60"/>
      <c r="J834" s="60"/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>
        <f>AC835</f>
        <v>748282.28</v>
      </c>
      <c r="AD834" s="60">
        <f t="shared" si="3050"/>
        <v>0</v>
      </c>
      <c r="AE834" s="60">
        <f t="shared" si="3050"/>
        <v>0</v>
      </c>
      <c r="AF834" s="60">
        <f t="shared" si="3051"/>
        <v>748282.28</v>
      </c>
      <c r="AG834" s="60">
        <f t="shared" si="3052"/>
        <v>0</v>
      </c>
      <c r="AH834" s="60">
        <f t="shared" si="3053"/>
        <v>0</v>
      </c>
      <c r="AI834" s="60">
        <f>AI835</f>
        <v>0</v>
      </c>
      <c r="AJ834" s="60">
        <f t="shared" si="3054"/>
        <v>0</v>
      </c>
      <c r="AK834" s="60">
        <f t="shared" si="3054"/>
        <v>0</v>
      </c>
      <c r="AL834" s="60">
        <f t="shared" si="2859"/>
        <v>748282.28</v>
      </c>
      <c r="AM834" s="60">
        <f t="shared" si="2860"/>
        <v>0</v>
      </c>
      <c r="AN834" s="60">
        <f t="shared" si="2861"/>
        <v>0</v>
      </c>
      <c r="AO834" s="60">
        <f>AO835</f>
        <v>0</v>
      </c>
      <c r="AP834" s="60">
        <f t="shared" si="3055"/>
        <v>0</v>
      </c>
      <c r="AQ834" s="60">
        <f t="shared" si="3055"/>
        <v>0</v>
      </c>
      <c r="AR834" s="60">
        <f t="shared" si="2863"/>
        <v>748282.28</v>
      </c>
      <c r="AS834" s="60">
        <f t="shared" si="2963"/>
        <v>0</v>
      </c>
      <c r="AT834" s="60">
        <f t="shared" si="2964"/>
        <v>0</v>
      </c>
      <c r="AU834" s="60">
        <f>AU835</f>
        <v>0</v>
      </c>
      <c r="AV834" s="60">
        <f t="shared" si="3056"/>
        <v>0</v>
      </c>
      <c r="AW834" s="60">
        <f t="shared" si="3056"/>
        <v>0</v>
      </c>
      <c r="AX834" s="60">
        <f t="shared" si="2867"/>
        <v>748282.28</v>
      </c>
      <c r="AY834" s="60">
        <f t="shared" si="2965"/>
        <v>0</v>
      </c>
      <c r="AZ834" s="60">
        <f t="shared" si="2966"/>
        <v>0</v>
      </c>
    </row>
    <row r="835" spans="1:53">
      <c r="A835" s="301"/>
      <c r="B835" s="235" t="s">
        <v>52</v>
      </c>
      <c r="C835" s="223" t="s">
        <v>53</v>
      </c>
      <c r="D835" s="223" t="s">
        <v>21</v>
      </c>
      <c r="E835" s="211" t="s">
        <v>100</v>
      </c>
      <c r="F835" s="211" t="s">
        <v>465</v>
      </c>
      <c r="G835" s="212" t="s">
        <v>50</v>
      </c>
      <c r="H835" s="222"/>
      <c r="I835" s="60"/>
      <c r="J835" s="60"/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  <c r="AB835" s="60"/>
      <c r="AC835" s="60">
        <v>748282.28</v>
      </c>
      <c r="AD835" s="60"/>
      <c r="AE835" s="60"/>
      <c r="AF835" s="60">
        <f t="shared" si="3051"/>
        <v>748282.28</v>
      </c>
      <c r="AG835" s="60">
        <f t="shared" si="3052"/>
        <v>0</v>
      </c>
      <c r="AH835" s="60">
        <f t="shared" si="3053"/>
        <v>0</v>
      </c>
      <c r="AI835" s="60"/>
      <c r="AJ835" s="60"/>
      <c r="AK835" s="60"/>
      <c r="AL835" s="60">
        <f t="shared" si="2859"/>
        <v>748282.28</v>
      </c>
      <c r="AM835" s="60">
        <f t="shared" si="2860"/>
        <v>0</v>
      </c>
      <c r="AN835" s="60">
        <f t="shared" si="2861"/>
        <v>0</v>
      </c>
      <c r="AO835" s="60"/>
      <c r="AP835" s="60"/>
      <c r="AQ835" s="60"/>
      <c r="AR835" s="60">
        <f t="shared" si="2863"/>
        <v>748282.28</v>
      </c>
      <c r="AS835" s="60">
        <f t="shared" si="2963"/>
        <v>0</v>
      </c>
      <c r="AT835" s="60">
        <f t="shared" si="2964"/>
        <v>0</v>
      </c>
      <c r="AU835" s="60"/>
      <c r="AV835" s="60"/>
      <c r="AW835" s="60"/>
      <c r="AX835" s="60">
        <f t="shared" si="2867"/>
        <v>748282.28</v>
      </c>
      <c r="AY835" s="60">
        <f t="shared" si="2965"/>
        <v>0</v>
      </c>
      <c r="AZ835" s="60">
        <f t="shared" si="2966"/>
        <v>0</v>
      </c>
    </row>
    <row r="836" spans="1:53">
      <c r="A836" s="247"/>
      <c r="B836" s="218"/>
      <c r="C836" s="219"/>
      <c r="D836" s="220"/>
      <c r="E836" s="220"/>
      <c r="F836" s="220"/>
      <c r="G836" s="221"/>
      <c r="H836" s="222"/>
      <c r="I836" s="60"/>
      <c r="J836" s="60"/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  <c r="AB836" s="60"/>
      <c r="AC836" s="60"/>
      <c r="AD836" s="60"/>
      <c r="AE836" s="60"/>
      <c r="AF836" s="60"/>
      <c r="AG836" s="60"/>
      <c r="AH836" s="60"/>
      <c r="AI836" s="60"/>
      <c r="AJ836" s="60"/>
      <c r="AK836" s="60"/>
      <c r="AL836" s="60"/>
      <c r="AM836" s="60"/>
      <c r="AN836" s="60"/>
      <c r="AO836" s="60"/>
      <c r="AP836" s="60"/>
      <c r="AQ836" s="60"/>
      <c r="AR836" s="60"/>
      <c r="AS836" s="60"/>
      <c r="AT836" s="60"/>
      <c r="AU836" s="60"/>
      <c r="AV836" s="60"/>
      <c r="AW836" s="60"/>
      <c r="AX836" s="60"/>
      <c r="AY836" s="60"/>
      <c r="AZ836" s="60"/>
    </row>
    <row r="837" spans="1:53">
      <c r="A837" s="145"/>
      <c r="B837" s="146" t="s">
        <v>277</v>
      </c>
      <c r="C837" s="168"/>
      <c r="D837" s="169"/>
      <c r="E837" s="169"/>
      <c r="F837" s="169"/>
      <c r="G837" s="170"/>
      <c r="H837" s="171"/>
      <c r="I837" s="147">
        <v>18053595</v>
      </c>
      <c r="J837" s="147">
        <v>36325590</v>
      </c>
      <c r="K837" s="147"/>
      <c r="L837" s="147"/>
      <c r="M837" s="147"/>
      <c r="N837" s="147">
        <f t="shared" si="2894"/>
        <v>0</v>
      </c>
      <c r="O837" s="147">
        <f t="shared" si="2895"/>
        <v>18053595</v>
      </c>
      <c r="P837" s="147">
        <f t="shared" si="2896"/>
        <v>36325590</v>
      </c>
      <c r="Q837" s="147"/>
      <c r="R837" s="147"/>
      <c r="S837" s="147"/>
      <c r="T837" s="147">
        <f t="shared" si="2989"/>
        <v>0</v>
      </c>
      <c r="U837" s="147">
        <f t="shared" si="2990"/>
        <v>18053595</v>
      </c>
      <c r="V837" s="147">
        <f t="shared" si="2991"/>
        <v>36325590</v>
      </c>
      <c r="W837" s="147"/>
      <c r="X837" s="147"/>
      <c r="Y837" s="147"/>
      <c r="Z837" s="147">
        <f t="shared" si="2851"/>
        <v>0</v>
      </c>
      <c r="AA837" s="147">
        <f t="shared" si="2852"/>
        <v>18053595</v>
      </c>
      <c r="AB837" s="147">
        <f t="shared" si="2853"/>
        <v>36325590</v>
      </c>
      <c r="AC837" s="147"/>
      <c r="AD837" s="147"/>
      <c r="AE837" s="147"/>
      <c r="AF837" s="147">
        <f t="shared" si="2855"/>
        <v>0</v>
      </c>
      <c r="AG837" s="147">
        <f t="shared" si="2856"/>
        <v>18053595</v>
      </c>
      <c r="AH837" s="147">
        <f t="shared" si="2857"/>
        <v>36325590</v>
      </c>
      <c r="AI837" s="147"/>
      <c r="AJ837" s="147"/>
      <c r="AK837" s="147"/>
      <c r="AL837" s="147">
        <f t="shared" ref="AL837:AL838" si="3057">AF837+AI837</f>
        <v>0</v>
      </c>
      <c r="AM837" s="147">
        <f t="shared" ref="AM837:AM838" si="3058">AG837+AJ837</f>
        <v>18053595</v>
      </c>
      <c r="AN837" s="147">
        <f t="shared" ref="AN837:AN838" si="3059">AH837+AK837</f>
        <v>36325590</v>
      </c>
      <c r="AO837" s="147"/>
      <c r="AP837" s="147"/>
      <c r="AQ837" s="147"/>
      <c r="AR837" s="147">
        <f t="shared" ref="AR837:AR838" si="3060">AL837+AO837</f>
        <v>0</v>
      </c>
      <c r="AS837" s="147">
        <f t="shared" ref="AS837:AS838" si="3061">AM837+AP837</f>
        <v>18053595</v>
      </c>
      <c r="AT837" s="147">
        <f t="shared" ref="AT837:AT838" si="3062">AN837+AQ837</f>
        <v>36325590</v>
      </c>
      <c r="AU837" s="147"/>
      <c r="AV837" s="147"/>
      <c r="AW837" s="147"/>
      <c r="AX837" s="147">
        <f t="shared" ref="AX837:AX838" si="3063">AR837+AU837</f>
        <v>0</v>
      </c>
      <c r="AY837" s="147">
        <f t="shared" ref="AY837:AY838" si="3064">AS837+AV837</f>
        <v>18053595</v>
      </c>
      <c r="AZ837" s="147">
        <f t="shared" ref="AZ837:AZ838" si="3065">AT837+AW837</f>
        <v>36325590</v>
      </c>
    </row>
    <row r="838" spans="1:53" ht="16.8">
      <c r="B838" s="48" t="s">
        <v>18</v>
      </c>
      <c r="C838" s="49"/>
      <c r="D838" s="21"/>
      <c r="E838" s="21"/>
      <c r="F838" s="22"/>
      <c r="G838" s="23"/>
      <c r="H838" s="62">
        <f>SUM(H16+H705)</f>
        <v>1035802533.1400001</v>
      </c>
      <c r="I838" s="62">
        <f>SUM(I16+I705+I837)</f>
        <v>1005278892.6000001</v>
      </c>
      <c r="J838" s="62">
        <f>SUM(J16+J705+J837)</f>
        <v>1012280564.9900002</v>
      </c>
      <c r="K838" s="62">
        <f>SUM(K16+K705+K837)</f>
        <v>62478519.320000008</v>
      </c>
      <c r="L838" s="62">
        <f>SUM(L16+L705+L837)</f>
        <v>1652253.6199999999</v>
      </c>
      <c r="M838" s="62">
        <f>SUM(M16+M705+M837)</f>
        <v>80747256.489999995</v>
      </c>
      <c r="N838" s="62">
        <f t="shared" si="2894"/>
        <v>1098281052.46</v>
      </c>
      <c r="O838" s="62">
        <f t="shared" si="2895"/>
        <v>1006931146.2200001</v>
      </c>
      <c r="P838" s="62">
        <f t="shared" si="2896"/>
        <v>1093027821.4800003</v>
      </c>
      <c r="Q838" s="62">
        <f>SUM(Q16+Q705+Q837)</f>
        <v>18867380.969999999</v>
      </c>
      <c r="R838" s="62">
        <f>SUM(R16+R705+R837)</f>
        <v>2913094.88</v>
      </c>
      <c r="S838" s="62">
        <f>SUM(S16+S705+S837)</f>
        <v>2913094.88</v>
      </c>
      <c r="T838" s="62">
        <f t="shared" si="2989"/>
        <v>1117148433.4300001</v>
      </c>
      <c r="U838" s="62">
        <f t="shared" si="2990"/>
        <v>1009844241.1000001</v>
      </c>
      <c r="V838" s="62">
        <f t="shared" si="2991"/>
        <v>1095940916.3600004</v>
      </c>
      <c r="W838" s="62">
        <f>SUM(W16+W705+W837)</f>
        <v>198472213.83000001</v>
      </c>
      <c r="X838" s="62">
        <f>SUM(X16+X705+X837)</f>
        <v>448519.8</v>
      </c>
      <c r="Y838" s="62">
        <f>SUM(Y16+Y705+Y837)</f>
        <v>1337295.69</v>
      </c>
      <c r="Z838" s="62">
        <f t="shared" si="2851"/>
        <v>1315620647.26</v>
      </c>
      <c r="AA838" s="62">
        <f t="shared" si="2852"/>
        <v>1010292760.9000001</v>
      </c>
      <c r="AB838" s="62">
        <f t="shared" si="2853"/>
        <v>1097278212.0500004</v>
      </c>
      <c r="AC838" s="62">
        <f>SUM(AC16+AC705+AC837)</f>
        <v>16917206.32</v>
      </c>
      <c r="AD838" s="62">
        <f>SUM(AD16+AD705+AD837)</f>
        <v>-199104</v>
      </c>
      <c r="AE838" s="62">
        <f>SUM(AE16+AE705+AE837)</f>
        <v>-199104</v>
      </c>
      <c r="AF838" s="62">
        <f t="shared" si="2855"/>
        <v>1332537853.5799999</v>
      </c>
      <c r="AG838" s="62">
        <f t="shared" si="2856"/>
        <v>1010093656.9000001</v>
      </c>
      <c r="AH838" s="62">
        <f t="shared" si="2857"/>
        <v>1097079108.0500004</v>
      </c>
      <c r="AI838" s="62">
        <f>SUM(AI16+AI705+AI837)</f>
        <v>14069366.1</v>
      </c>
      <c r="AJ838" s="62">
        <f>SUM(AJ16+AJ705+AJ837)</f>
        <v>-2113031.9299999997</v>
      </c>
      <c r="AK838" s="62">
        <f>SUM(AK16+AK705+AK837)</f>
        <v>-2044858.83</v>
      </c>
      <c r="AL838" s="62">
        <f t="shared" si="3057"/>
        <v>1346607219.6799998</v>
      </c>
      <c r="AM838" s="62">
        <f t="shared" si="3058"/>
        <v>1007980624.9700001</v>
      </c>
      <c r="AN838" s="62">
        <f t="shared" si="3059"/>
        <v>1095034249.2200005</v>
      </c>
      <c r="AO838" s="62">
        <f>SUM(AO16+AO705+AO837)</f>
        <v>-177061173.91000003</v>
      </c>
      <c r="AP838" s="62">
        <f>SUM(AP16+AP705+AP837)</f>
        <v>263544442.99000001</v>
      </c>
      <c r="AQ838" s="62">
        <f>SUM(AQ16+AQ705+AQ837)</f>
        <v>0</v>
      </c>
      <c r="AR838" s="62">
        <f t="shared" si="3060"/>
        <v>1169546045.7699997</v>
      </c>
      <c r="AS838" s="62">
        <f t="shared" si="3061"/>
        <v>1271525067.96</v>
      </c>
      <c r="AT838" s="62">
        <f t="shared" si="3062"/>
        <v>1095034249.2200005</v>
      </c>
      <c r="AU838" s="62">
        <f>SUM(AU16+AU705+AU837)</f>
        <v>-13815175.180000002</v>
      </c>
      <c r="AV838" s="62">
        <f>SUM(AV16+AV705+AV837)</f>
        <v>13815838.51</v>
      </c>
      <c r="AW838" s="62">
        <f>SUM(AW16+AW705+AW837)</f>
        <v>0</v>
      </c>
      <c r="AX838" s="62">
        <f t="shared" si="3063"/>
        <v>1155730870.5899997</v>
      </c>
      <c r="AY838" s="62">
        <f t="shared" si="3064"/>
        <v>1285340906.47</v>
      </c>
      <c r="AZ838" s="62">
        <f t="shared" si="3065"/>
        <v>1095034249.2200005</v>
      </c>
      <c r="BA838" s="2" t="s">
        <v>360</v>
      </c>
    </row>
    <row r="839" spans="1:53">
      <c r="F839" s="24"/>
      <c r="G839" s="24"/>
      <c r="H839" s="50">
        <f>[1]ведомств!$J$1494</f>
        <v>1035802533.1399999</v>
      </c>
      <c r="I839" s="50">
        <f>[1]ведомств!$K$1494</f>
        <v>1005278892.5999999</v>
      </c>
      <c r="J839" s="50">
        <f>[1]ведомств!$L$1494</f>
        <v>1012280564.99</v>
      </c>
      <c r="K839" s="201">
        <f>[2]ведомств!$M$1604</f>
        <v>0</v>
      </c>
      <c r="L839" s="201">
        <f>[2]ведомств!$N$1604</f>
        <v>0</v>
      </c>
      <c r="M839" s="201">
        <f>[2]ведомств!$O$1604</f>
        <v>0</v>
      </c>
      <c r="Q839" s="201"/>
      <c r="R839" s="201"/>
      <c r="S839" s="201"/>
      <c r="W839" s="201"/>
      <c r="X839" s="201"/>
      <c r="Y839" s="201"/>
      <c r="AC839" s="201"/>
      <c r="AD839" s="201"/>
      <c r="AE839" s="201"/>
      <c r="AI839" s="201"/>
      <c r="AJ839" s="201"/>
      <c r="AK839" s="201"/>
      <c r="AO839" s="201"/>
      <c r="AP839" s="201"/>
      <c r="AQ839" s="201"/>
      <c r="AU839" s="201"/>
      <c r="AV839" s="201"/>
      <c r="AW839" s="201"/>
    </row>
    <row r="840" spans="1:53">
      <c r="AC840" s="201" t="e">
        <f>[3]ведомств!$AE$2250</f>
        <v>#REF!</v>
      </c>
      <c r="AD840" s="201" t="e">
        <f>[3]ведомств!$AF$2250</f>
        <v>#REF!</v>
      </c>
      <c r="AE840" s="201" t="e">
        <f>[3]ведомств!$AG$2250</f>
        <v>#REF!</v>
      </c>
      <c r="AF840" s="201">
        <f>[3]ведомств!$AH$2250</f>
        <v>10992627</v>
      </c>
      <c r="AG840" s="201">
        <f>[3]ведомств!$AI$2250</f>
        <v>11102052.710000001</v>
      </c>
      <c r="AH840" s="201">
        <f>[3]ведомств!$AJ$2250</f>
        <v>11162573.24</v>
      </c>
      <c r="AI840" s="201" t="e">
        <f>[3]ведомств!$AE$2250</f>
        <v>#REF!</v>
      </c>
      <c r="AJ840" s="201" t="e">
        <f>[3]ведомств!$AF$2250</f>
        <v>#REF!</v>
      </c>
      <c r="AK840" s="201" t="e">
        <f>[3]ведомств!$AG$2250</f>
        <v>#REF!</v>
      </c>
      <c r="AL840" s="201">
        <f>[3]ведомств!$AH$2250</f>
        <v>10992627</v>
      </c>
      <c r="AM840" s="201">
        <f>[3]ведомств!$AI$2250</f>
        <v>11102052.710000001</v>
      </c>
      <c r="AN840" s="201">
        <f>[3]ведомств!$AJ$2250</f>
        <v>11162573.24</v>
      </c>
      <c r="AO840" s="201">
        <f>[4]ведомств!$AQ$2366</f>
        <v>-177061173.91</v>
      </c>
      <c r="AP840" s="201">
        <f>[4]ведомств!$AR$2366</f>
        <v>263544442.99000001</v>
      </c>
      <c r="AQ840" s="201">
        <f>[4]ведомств!$AS$2366</f>
        <v>0</v>
      </c>
      <c r="AR840" s="201">
        <f>[4]ведомств!$AT$2366</f>
        <v>1169546045.7699995</v>
      </c>
      <c r="AS840" s="201">
        <f>[4]ведомств!$AU$2366</f>
        <v>1271525067.96</v>
      </c>
      <c r="AT840" s="201">
        <f>[4]ведомств!$AV$2366</f>
        <v>1095034249.2200003</v>
      </c>
      <c r="AU840" s="201">
        <f>[2]ведомств!$AW$2338</f>
        <v>-13815175.180000002</v>
      </c>
      <c r="AV840" s="201">
        <f>[2]ведомств!$AX$2338</f>
        <v>13815838.51</v>
      </c>
      <c r="AW840" s="201">
        <f>[4]ведомств!$AS$2366</f>
        <v>0</v>
      </c>
      <c r="AX840" s="201">
        <f>[2]ведомств!$AZ$2338</f>
        <v>1155730870.5899994</v>
      </c>
      <c r="AY840" s="201">
        <f>[2]ведомств!$BA$2338</f>
        <v>1285340906.47</v>
      </c>
      <c r="AZ840" s="201">
        <f>[2]ведомств!$BB$2338</f>
        <v>1095034249.2200003</v>
      </c>
    </row>
    <row r="841" spans="1:53">
      <c r="AO841" s="201">
        <f>AO838-AO840</f>
        <v>0</v>
      </c>
      <c r="AP841" s="201">
        <f>AP838-AP840</f>
        <v>0</v>
      </c>
      <c r="AU841" s="201">
        <f>AU838-AU840</f>
        <v>0</v>
      </c>
      <c r="AV841" s="201">
        <f>AV838-AV840</f>
        <v>0</v>
      </c>
    </row>
  </sheetData>
  <mergeCells count="66">
    <mergeCell ref="A624:A641"/>
    <mergeCell ref="A644:A652"/>
    <mergeCell ref="A655:A692"/>
    <mergeCell ref="A695:A702"/>
    <mergeCell ref="A706:A835"/>
    <mergeCell ref="A539:A546"/>
    <mergeCell ref="A549:A554"/>
    <mergeCell ref="A557:A591"/>
    <mergeCell ref="A594:A596"/>
    <mergeCell ref="A604:A621"/>
    <mergeCell ref="A599:A601"/>
    <mergeCell ref="A455:A457"/>
    <mergeCell ref="A460:A493"/>
    <mergeCell ref="A496:A498"/>
    <mergeCell ref="A518:A520"/>
    <mergeCell ref="A523:A536"/>
    <mergeCell ref="A502:A506"/>
    <mergeCell ref="A508:A510"/>
    <mergeCell ref="AC12:AH12"/>
    <mergeCell ref="A173:A193"/>
    <mergeCell ref="A195:A209"/>
    <mergeCell ref="A213:A239"/>
    <mergeCell ref="A241:A267"/>
    <mergeCell ref="A19:A39"/>
    <mergeCell ref="A41:A106"/>
    <mergeCell ref="A108:A138"/>
    <mergeCell ref="A140:A159"/>
    <mergeCell ref="A161:A171"/>
    <mergeCell ref="A377:A393"/>
    <mergeCell ref="W12:AB12"/>
    <mergeCell ref="A282:A293"/>
    <mergeCell ref="N13:P13"/>
    <mergeCell ref="K12:P12"/>
    <mergeCell ref="Q12:V12"/>
    <mergeCell ref="AI12:AN12"/>
    <mergeCell ref="A513:A515"/>
    <mergeCell ref="H13:J13"/>
    <mergeCell ref="A269:A280"/>
    <mergeCell ref="B12:G12"/>
    <mergeCell ref="A13:A14"/>
    <mergeCell ref="B13:B14"/>
    <mergeCell ref="C13:F14"/>
    <mergeCell ref="G13:G14"/>
    <mergeCell ref="A335:A337"/>
    <mergeCell ref="A396:A413"/>
    <mergeCell ref="A417:A436"/>
    <mergeCell ref="A438:A446"/>
    <mergeCell ref="A448:A453"/>
    <mergeCell ref="A296:A332"/>
    <mergeCell ref="A340:A374"/>
    <mergeCell ref="AU12:AZ12"/>
    <mergeCell ref="AU13:AW13"/>
    <mergeCell ref="AX13:AZ13"/>
    <mergeCell ref="A11:AZ11"/>
    <mergeCell ref="AO12:AT12"/>
    <mergeCell ref="AO13:AQ13"/>
    <mergeCell ref="AR13:AT13"/>
    <mergeCell ref="AI13:AK13"/>
    <mergeCell ref="AL13:AN13"/>
    <mergeCell ref="AC13:AE13"/>
    <mergeCell ref="AF13:AH13"/>
    <mergeCell ref="W13:Y13"/>
    <mergeCell ref="Z13:AB13"/>
    <mergeCell ref="Q13:S13"/>
    <mergeCell ref="T13:V13"/>
    <mergeCell ref="K13:M13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3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2023-11-15T07:35:11Z</cp:lastPrinted>
  <dcterms:created xsi:type="dcterms:W3CDTF">2010-03-22T07:46:53Z</dcterms:created>
  <dcterms:modified xsi:type="dcterms:W3CDTF">2024-12-24T09:08:54Z</dcterms:modified>
</cp:coreProperties>
</file>