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396" yWindow="12" windowWidth="28296" windowHeight="15588"/>
  </bookViews>
  <sheets>
    <sheet name="2024_реш" sheetId="1" r:id="rId1"/>
  </sheets>
  <externalReferences>
    <externalReference r:id="rId2"/>
  </externalReferences>
  <definedNames>
    <definedName name="_xlnm.Print_Area" localSheetId="0">'2024_реш'!$A$1:$AV$145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140" i="1" l="1"/>
  <c r="AR140" i="1"/>
  <c r="AP140" i="1"/>
  <c r="AS142" i="1"/>
  <c r="AT142" i="1"/>
  <c r="AU142" i="1"/>
  <c r="AR138" i="1" l="1"/>
  <c r="AQ138" i="1"/>
  <c r="AP138" i="1"/>
  <c r="AR136" i="1"/>
  <c r="AQ136" i="1"/>
  <c r="AP136" i="1"/>
  <c r="AR121" i="1"/>
  <c r="AR117" i="1" s="1"/>
  <c r="AQ121" i="1"/>
  <c r="AQ117" i="1" s="1"/>
  <c r="AP121" i="1"/>
  <c r="AR115" i="1"/>
  <c r="AR114" i="1" s="1"/>
  <c r="AQ115" i="1"/>
  <c r="AP115" i="1"/>
  <c r="AP114" i="1" s="1"/>
  <c r="AR110" i="1"/>
  <c r="AQ110" i="1"/>
  <c r="AP110" i="1"/>
  <c r="AR98" i="1"/>
  <c r="AQ98" i="1"/>
  <c r="AP98" i="1"/>
  <c r="AR80" i="1"/>
  <c r="AR79" i="1" s="1"/>
  <c r="AR67" i="1" s="1"/>
  <c r="AQ80" i="1"/>
  <c r="AQ79" i="1" s="1"/>
  <c r="AP80" i="1"/>
  <c r="AP79" i="1" s="1"/>
  <c r="AR74" i="1"/>
  <c r="AQ74" i="1"/>
  <c r="AP74" i="1"/>
  <c r="AR64" i="1"/>
  <c r="AQ64" i="1"/>
  <c r="AP64" i="1"/>
  <c r="AR54" i="1"/>
  <c r="AQ54" i="1"/>
  <c r="AQ53" i="1" s="1"/>
  <c r="AP54" i="1"/>
  <c r="AP53" i="1" s="1"/>
  <c r="AR46" i="1"/>
  <c r="AQ46" i="1"/>
  <c r="AP46" i="1"/>
  <c r="AR43" i="1"/>
  <c r="AQ43" i="1"/>
  <c r="AP43" i="1"/>
  <c r="AR40" i="1"/>
  <c r="AQ40" i="1"/>
  <c r="AP40" i="1"/>
  <c r="AR38" i="1"/>
  <c r="AQ38" i="1"/>
  <c r="AP38" i="1"/>
  <c r="AR35" i="1"/>
  <c r="AQ35" i="1"/>
  <c r="AP35" i="1"/>
  <c r="AR31" i="1"/>
  <c r="AQ31" i="1"/>
  <c r="AP31" i="1"/>
  <c r="AR27" i="1"/>
  <c r="AQ27" i="1"/>
  <c r="AP27" i="1"/>
  <c r="AR22" i="1"/>
  <c r="AQ22" i="1"/>
  <c r="AP22" i="1"/>
  <c r="AR20" i="1"/>
  <c r="AQ20" i="1"/>
  <c r="AP20" i="1"/>
  <c r="AR18" i="1"/>
  <c r="AQ18" i="1"/>
  <c r="AP18" i="1"/>
  <c r="AP67" i="1" l="1"/>
  <c r="AQ17" i="1"/>
  <c r="AP17" i="1"/>
  <c r="AP117" i="1"/>
  <c r="AP62" i="1" s="1"/>
  <c r="AP97" i="1"/>
  <c r="AR53" i="1"/>
  <c r="AQ67" i="1"/>
  <c r="AQ114" i="1"/>
  <c r="AR97" i="1"/>
  <c r="AK121" i="1"/>
  <c r="AL121" i="1"/>
  <c r="AJ121" i="1"/>
  <c r="AM135" i="1"/>
  <c r="AS135" i="1" s="1"/>
  <c r="AN135" i="1"/>
  <c r="AT135" i="1" s="1"/>
  <c r="AO135" i="1"/>
  <c r="AU135" i="1" s="1"/>
  <c r="AQ97" i="1" l="1"/>
  <c r="AR17" i="1"/>
  <c r="AR62" i="1"/>
  <c r="AP60" i="1"/>
  <c r="AL140" i="1"/>
  <c r="AK140" i="1"/>
  <c r="AJ140" i="1"/>
  <c r="AL138" i="1"/>
  <c r="AK138" i="1"/>
  <c r="AJ138" i="1"/>
  <c r="AL136" i="1"/>
  <c r="AK136" i="1"/>
  <c r="AJ136" i="1"/>
  <c r="AK117" i="1"/>
  <c r="AL117" i="1"/>
  <c r="AL115" i="1"/>
  <c r="AL114" i="1" s="1"/>
  <c r="AK115" i="1"/>
  <c r="AK114" i="1" s="1"/>
  <c r="AJ115" i="1"/>
  <c r="AL110" i="1"/>
  <c r="AK110" i="1"/>
  <c r="AJ110" i="1"/>
  <c r="AJ98" i="1"/>
  <c r="AL98" i="1"/>
  <c r="AK98" i="1"/>
  <c r="AL80" i="1"/>
  <c r="AK80" i="1"/>
  <c r="AK79" i="1" s="1"/>
  <c r="AJ80" i="1"/>
  <c r="AJ79" i="1" s="1"/>
  <c r="AL79" i="1"/>
  <c r="AL67" i="1" s="1"/>
  <c r="AL74" i="1"/>
  <c r="AK74" i="1"/>
  <c r="AJ74" i="1"/>
  <c r="AL64" i="1"/>
  <c r="AK64" i="1"/>
  <c r="AJ64" i="1"/>
  <c r="AL54" i="1"/>
  <c r="AK54" i="1"/>
  <c r="AJ54" i="1"/>
  <c r="AJ53" i="1" s="1"/>
  <c r="AK53" i="1"/>
  <c r="AL46" i="1"/>
  <c r="AK46" i="1"/>
  <c r="AJ46" i="1"/>
  <c r="AL43" i="1"/>
  <c r="AK43" i="1"/>
  <c r="AJ43" i="1"/>
  <c r="AL40" i="1"/>
  <c r="AK40" i="1"/>
  <c r="AJ40" i="1"/>
  <c r="AL38" i="1"/>
  <c r="AK38" i="1"/>
  <c r="AJ38" i="1"/>
  <c r="AL35" i="1"/>
  <c r="AK35" i="1"/>
  <c r="AJ35" i="1"/>
  <c r="AL31" i="1"/>
  <c r="AK31" i="1"/>
  <c r="AJ31" i="1"/>
  <c r="AL27" i="1"/>
  <c r="AK27" i="1"/>
  <c r="AJ27" i="1"/>
  <c r="AL22" i="1"/>
  <c r="AK22" i="1"/>
  <c r="AJ22" i="1"/>
  <c r="AL20" i="1"/>
  <c r="AK20" i="1"/>
  <c r="AJ20" i="1"/>
  <c r="AL18" i="1"/>
  <c r="AK18" i="1"/>
  <c r="AJ18" i="1"/>
  <c r="AJ17" i="1" l="1"/>
  <c r="AL97" i="1"/>
  <c r="AK17" i="1"/>
  <c r="AQ62" i="1"/>
  <c r="AQ60" i="1" s="1"/>
  <c r="AP145" i="1"/>
  <c r="AR60" i="1"/>
  <c r="AJ67" i="1"/>
  <c r="AL62" i="1"/>
  <c r="AJ117" i="1"/>
  <c r="AL53" i="1"/>
  <c r="AK67" i="1"/>
  <c r="AK97" i="1"/>
  <c r="AJ114" i="1"/>
  <c r="AD104" i="1"/>
  <c r="AR145" i="1" l="1"/>
  <c r="AQ145" i="1"/>
  <c r="AL17" i="1"/>
  <c r="AJ97" i="1"/>
  <c r="AL60" i="1"/>
  <c r="AK62" i="1"/>
  <c r="AG120" i="1"/>
  <c r="AM120" i="1" s="1"/>
  <c r="AS120" i="1" s="1"/>
  <c r="AH120" i="1"/>
  <c r="AN120" i="1" s="1"/>
  <c r="AT120" i="1" s="1"/>
  <c r="AI120" i="1"/>
  <c r="AO120" i="1" s="1"/>
  <c r="AU120" i="1" s="1"/>
  <c r="AL145" i="1" l="1"/>
  <c r="AJ62" i="1"/>
  <c r="AK60" i="1"/>
  <c r="AG118" i="1"/>
  <c r="AM118" i="1" s="1"/>
  <c r="AS118" i="1" s="1"/>
  <c r="AH118" i="1"/>
  <c r="AN118" i="1" s="1"/>
  <c r="AT118" i="1" s="1"/>
  <c r="AI118" i="1"/>
  <c r="AO118" i="1" s="1"/>
  <c r="AU118" i="1" s="1"/>
  <c r="AK145" i="1" l="1"/>
  <c r="AJ60" i="1"/>
  <c r="AF140" i="1"/>
  <c r="AE140" i="1"/>
  <c r="AD140" i="1"/>
  <c r="AF138" i="1"/>
  <c r="AE138" i="1"/>
  <c r="AD138" i="1"/>
  <c r="AD136" i="1"/>
  <c r="AF136" i="1"/>
  <c r="AE136" i="1"/>
  <c r="AF121" i="1"/>
  <c r="AF117" i="1" s="1"/>
  <c r="AE121" i="1"/>
  <c r="AE117" i="1" s="1"/>
  <c r="AD121" i="1"/>
  <c r="AD117" i="1" s="1"/>
  <c r="AF115" i="1"/>
  <c r="AF114" i="1" s="1"/>
  <c r="AE115" i="1"/>
  <c r="AE114" i="1" s="1"/>
  <c r="AD115" i="1"/>
  <c r="AF110" i="1"/>
  <c r="AE110" i="1"/>
  <c r="AD110" i="1"/>
  <c r="AF98" i="1"/>
  <c r="AE98" i="1"/>
  <c r="AD98" i="1"/>
  <c r="AF80" i="1"/>
  <c r="AE80" i="1"/>
  <c r="AD80" i="1"/>
  <c r="AD79" i="1" s="1"/>
  <c r="AE79" i="1"/>
  <c r="AE67" i="1" s="1"/>
  <c r="AF74" i="1"/>
  <c r="AE74" i="1"/>
  <c r="AD74" i="1"/>
  <c r="AF64" i="1"/>
  <c r="AE64" i="1"/>
  <c r="AD64" i="1"/>
  <c r="AF54" i="1"/>
  <c r="AF53" i="1" s="1"/>
  <c r="AE54" i="1"/>
  <c r="AD54" i="1"/>
  <c r="AD53" i="1"/>
  <c r="AF46" i="1"/>
  <c r="AE46" i="1"/>
  <c r="AD46" i="1"/>
  <c r="AF43" i="1"/>
  <c r="AE43" i="1"/>
  <c r="AD43" i="1"/>
  <c r="AF40" i="1"/>
  <c r="AE40" i="1"/>
  <c r="AD40" i="1"/>
  <c r="AF38" i="1"/>
  <c r="AE38" i="1"/>
  <c r="AD38" i="1"/>
  <c r="AF35" i="1"/>
  <c r="AE35" i="1"/>
  <c r="AD35" i="1"/>
  <c r="AF31" i="1"/>
  <c r="AE31" i="1"/>
  <c r="AD31" i="1"/>
  <c r="AF27" i="1"/>
  <c r="AE27" i="1"/>
  <c r="AD27" i="1"/>
  <c r="AF22" i="1"/>
  <c r="AE22" i="1"/>
  <c r="AD22" i="1"/>
  <c r="AF20" i="1"/>
  <c r="AE20" i="1"/>
  <c r="AD20" i="1"/>
  <c r="AF18" i="1"/>
  <c r="AE18" i="1"/>
  <c r="AD18" i="1"/>
  <c r="AD17" i="1" s="1"/>
  <c r="AF97" i="1" l="1"/>
  <c r="AF17" i="1"/>
  <c r="AE97" i="1"/>
  <c r="AJ145" i="1"/>
  <c r="AE53" i="1"/>
  <c r="AD67" i="1"/>
  <c r="AF79" i="1"/>
  <c r="AD114" i="1"/>
  <c r="X144" i="1"/>
  <c r="X137" i="1"/>
  <c r="AF67" i="1" l="1"/>
  <c r="AE62" i="1"/>
  <c r="AE17" i="1"/>
  <c r="AD97" i="1"/>
  <c r="Y80" i="1"/>
  <c r="Z80" i="1"/>
  <c r="X80" i="1"/>
  <c r="AA96" i="1"/>
  <c r="AG96" i="1" s="1"/>
  <c r="AM96" i="1" s="1"/>
  <c r="AS96" i="1" s="1"/>
  <c r="Y121" i="1"/>
  <c r="Z121" i="1"/>
  <c r="X121" i="1"/>
  <c r="AA134" i="1"/>
  <c r="AG134" i="1" s="1"/>
  <c r="AM134" i="1" s="1"/>
  <c r="AS134" i="1" s="1"/>
  <c r="AB134" i="1"/>
  <c r="AH134" i="1" s="1"/>
  <c r="AN134" i="1" s="1"/>
  <c r="AT134" i="1" s="1"/>
  <c r="AC134" i="1"/>
  <c r="AI134" i="1" s="1"/>
  <c r="AO134" i="1" s="1"/>
  <c r="AU134" i="1" s="1"/>
  <c r="AE60" i="1" l="1"/>
  <c r="AE145" i="1" s="1"/>
  <c r="AD62" i="1"/>
  <c r="AF62" i="1"/>
  <c r="AA133" i="1"/>
  <c r="AG133" i="1" s="1"/>
  <c r="AM133" i="1" s="1"/>
  <c r="AS133" i="1" s="1"/>
  <c r="AB133" i="1"/>
  <c r="AH133" i="1" s="1"/>
  <c r="AN133" i="1" s="1"/>
  <c r="AT133" i="1" s="1"/>
  <c r="AC133" i="1"/>
  <c r="AI133" i="1" s="1"/>
  <c r="AO133" i="1" s="1"/>
  <c r="AU133" i="1" s="1"/>
  <c r="AF60" i="1" l="1"/>
  <c r="AD60" i="1"/>
  <c r="AA70" i="1"/>
  <c r="AG70" i="1" s="1"/>
  <c r="AM70" i="1" s="1"/>
  <c r="AS70" i="1" s="1"/>
  <c r="AB70" i="1"/>
  <c r="AH70" i="1" s="1"/>
  <c r="AN70" i="1" s="1"/>
  <c r="AT70" i="1" s="1"/>
  <c r="AC70" i="1"/>
  <c r="AI70" i="1" s="1"/>
  <c r="AO70" i="1" s="1"/>
  <c r="AU70" i="1" s="1"/>
  <c r="AD145" i="1" l="1"/>
  <c r="AF145" i="1"/>
  <c r="AA95" i="1"/>
  <c r="AG95" i="1" s="1"/>
  <c r="AM95" i="1" s="1"/>
  <c r="AS95" i="1" s="1"/>
  <c r="AA93" i="1" l="1"/>
  <c r="AG93" i="1" s="1"/>
  <c r="AM93" i="1" s="1"/>
  <c r="AS93" i="1" s="1"/>
  <c r="AA94" i="1"/>
  <c r="AG94" i="1" s="1"/>
  <c r="AM94" i="1" s="1"/>
  <c r="AS94" i="1" s="1"/>
  <c r="Z140" i="1" l="1"/>
  <c r="Y140" i="1"/>
  <c r="X140" i="1"/>
  <c r="Z138" i="1"/>
  <c r="Y138" i="1"/>
  <c r="X138" i="1"/>
  <c r="Z136" i="1"/>
  <c r="Y136" i="1"/>
  <c r="X136" i="1"/>
  <c r="Z115" i="1"/>
  <c r="Z114" i="1" s="1"/>
  <c r="Y115" i="1"/>
  <c r="Y114" i="1" s="1"/>
  <c r="X115" i="1"/>
  <c r="Z110" i="1"/>
  <c r="Y110" i="1"/>
  <c r="X110" i="1"/>
  <c r="Z98" i="1"/>
  <c r="Y98" i="1"/>
  <c r="X98" i="1"/>
  <c r="X79" i="1"/>
  <c r="Z74" i="1"/>
  <c r="Y74" i="1"/>
  <c r="X74" i="1"/>
  <c r="Z64" i="1"/>
  <c r="Y64" i="1"/>
  <c r="X64" i="1"/>
  <c r="Z54" i="1"/>
  <c r="Y54" i="1"/>
  <c r="X54" i="1"/>
  <c r="X53" i="1" s="1"/>
  <c r="Z46" i="1"/>
  <c r="Y46" i="1"/>
  <c r="X46" i="1"/>
  <c r="Z43" i="1"/>
  <c r="Y43" i="1"/>
  <c r="X43" i="1"/>
  <c r="Z40" i="1"/>
  <c r="Y40" i="1"/>
  <c r="X40" i="1"/>
  <c r="Z38" i="1"/>
  <c r="Y38" i="1"/>
  <c r="X38" i="1"/>
  <c r="Z35" i="1"/>
  <c r="Y35" i="1"/>
  <c r="X35" i="1"/>
  <c r="Z31" i="1"/>
  <c r="Y31" i="1"/>
  <c r="X31" i="1"/>
  <c r="Z27" i="1"/>
  <c r="Y27" i="1"/>
  <c r="X27" i="1"/>
  <c r="Z22" i="1"/>
  <c r="Y22" i="1"/>
  <c r="X22" i="1"/>
  <c r="Z20" i="1"/>
  <c r="Y20" i="1"/>
  <c r="X20" i="1"/>
  <c r="Z18" i="1"/>
  <c r="Y18" i="1"/>
  <c r="X18" i="1"/>
  <c r="Z97" i="1" l="1"/>
  <c r="X67" i="1"/>
  <c r="X17" i="1"/>
  <c r="Y117" i="1"/>
  <c r="Y53" i="1"/>
  <c r="Y79" i="1"/>
  <c r="Y67" i="1" s="1"/>
  <c r="X117" i="1"/>
  <c r="Z53" i="1"/>
  <c r="Z79" i="1"/>
  <c r="Z67" i="1" s="1"/>
  <c r="X114" i="1"/>
  <c r="Y97" i="1"/>
  <c r="Z117" i="1"/>
  <c r="S80" i="1"/>
  <c r="T80" i="1"/>
  <c r="R80" i="1"/>
  <c r="U92" i="1"/>
  <c r="AA92" i="1" s="1"/>
  <c r="AG92" i="1" s="1"/>
  <c r="AM92" i="1" s="1"/>
  <c r="AS92" i="1" s="1"/>
  <c r="Z17" i="1" l="1"/>
  <c r="X97" i="1"/>
  <c r="Y17" i="1"/>
  <c r="U91" i="1"/>
  <c r="AA91" i="1" s="1"/>
  <c r="AG91" i="1" s="1"/>
  <c r="AM91" i="1" s="1"/>
  <c r="AS91" i="1" s="1"/>
  <c r="V91" i="1"/>
  <c r="AB91" i="1" s="1"/>
  <c r="AH91" i="1" s="1"/>
  <c r="AN91" i="1" s="1"/>
  <c r="AT91" i="1" s="1"/>
  <c r="W91" i="1"/>
  <c r="AC91" i="1" s="1"/>
  <c r="AI91" i="1" s="1"/>
  <c r="AO91" i="1" s="1"/>
  <c r="AU91" i="1" s="1"/>
  <c r="Y62" i="1" l="1"/>
  <c r="X62" i="1"/>
  <c r="Z62" i="1"/>
  <c r="U90" i="1"/>
  <c r="AA90" i="1" s="1"/>
  <c r="AG90" i="1" s="1"/>
  <c r="AM90" i="1" s="1"/>
  <c r="AS90" i="1" s="1"/>
  <c r="V90" i="1"/>
  <c r="AB90" i="1" s="1"/>
  <c r="AH90" i="1" s="1"/>
  <c r="AN90" i="1" s="1"/>
  <c r="AT90" i="1" s="1"/>
  <c r="W90" i="1"/>
  <c r="AC90" i="1" s="1"/>
  <c r="AI90" i="1" s="1"/>
  <c r="AO90" i="1" s="1"/>
  <c r="AU90" i="1" s="1"/>
  <c r="X60" i="1" l="1"/>
  <c r="Z60" i="1"/>
  <c r="Y60" i="1"/>
  <c r="U132" i="1"/>
  <c r="AA132" i="1" s="1"/>
  <c r="AG132" i="1" s="1"/>
  <c r="AM132" i="1" s="1"/>
  <c r="AS132" i="1" s="1"/>
  <c r="V132" i="1"/>
  <c r="AB132" i="1" s="1"/>
  <c r="AH132" i="1" s="1"/>
  <c r="AN132" i="1" s="1"/>
  <c r="AT132" i="1" s="1"/>
  <c r="W132" i="1"/>
  <c r="AC132" i="1" s="1"/>
  <c r="AI132" i="1" s="1"/>
  <c r="AO132" i="1" s="1"/>
  <c r="AU132" i="1" s="1"/>
  <c r="S121" i="1"/>
  <c r="T121" i="1"/>
  <c r="R121" i="1"/>
  <c r="U89" i="1"/>
  <c r="AA89" i="1" s="1"/>
  <c r="AG89" i="1" s="1"/>
  <c r="AM89" i="1" s="1"/>
  <c r="AS89" i="1" s="1"/>
  <c r="V89" i="1"/>
  <c r="AB89" i="1" s="1"/>
  <c r="AH89" i="1" s="1"/>
  <c r="AN89" i="1" s="1"/>
  <c r="AT89" i="1" s="1"/>
  <c r="W89" i="1"/>
  <c r="AC89" i="1" s="1"/>
  <c r="AI89" i="1" s="1"/>
  <c r="AO89" i="1" s="1"/>
  <c r="AU89" i="1" s="1"/>
  <c r="U78" i="1"/>
  <c r="AA78" i="1" s="1"/>
  <c r="AG78" i="1" s="1"/>
  <c r="AM78" i="1" s="1"/>
  <c r="AS78" i="1" s="1"/>
  <c r="V78" i="1"/>
  <c r="AB78" i="1" s="1"/>
  <c r="AH78" i="1" s="1"/>
  <c r="AN78" i="1" s="1"/>
  <c r="AT78" i="1" s="1"/>
  <c r="W78" i="1"/>
  <c r="AC78" i="1" s="1"/>
  <c r="AI78" i="1" s="1"/>
  <c r="AO78" i="1" s="1"/>
  <c r="AU78" i="1" s="1"/>
  <c r="Z145" i="1" l="1"/>
  <c r="X145" i="1"/>
  <c r="Y145" i="1"/>
  <c r="T140" i="1"/>
  <c r="S140" i="1"/>
  <c r="R140" i="1"/>
  <c r="T138" i="1"/>
  <c r="S138" i="1"/>
  <c r="R138" i="1"/>
  <c r="T136" i="1"/>
  <c r="S136" i="1"/>
  <c r="R136" i="1"/>
  <c r="T117" i="1"/>
  <c r="S117" i="1"/>
  <c r="T115" i="1"/>
  <c r="T114" i="1" s="1"/>
  <c r="S115" i="1"/>
  <c r="S114" i="1" s="1"/>
  <c r="R115" i="1"/>
  <c r="R114" i="1" s="1"/>
  <c r="T110" i="1"/>
  <c r="S110" i="1"/>
  <c r="R110" i="1"/>
  <c r="T98" i="1"/>
  <c r="S98" i="1"/>
  <c r="R98" i="1"/>
  <c r="T79" i="1"/>
  <c r="S79" i="1"/>
  <c r="R79" i="1"/>
  <c r="T74" i="1"/>
  <c r="S74" i="1"/>
  <c r="R74" i="1"/>
  <c r="T64" i="1"/>
  <c r="S64" i="1"/>
  <c r="R64" i="1"/>
  <c r="T54" i="1"/>
  <c r="T53" i="1" s="1"/>
  <c r="S54" i="1"/>
  <c r="R54" i="1"/>
  <c r="R53" i="1" s="1"/>
  <c r="T46" i="1"/>
  <c r="S46" i="1"/>
  <c r="R46" i="1"/>
  <c r="T43" i="1"/>
  <c r="S43" i="1"/>
  <c r="R43" i="1"/>
  <c r="T40" i="1"/>
  <c r="S40" i="1"/>
  <c r="R40" i="1"/>
  <c r="T38" i="1"/>
  <c r="S38" i="1"/>
  <c r="R38" i="1"/>
  <c r="T35" i="1"/>
  <c r="S35" i="1"/>
  <c r="R35" i="1"/>
  <c r="T31" i="1"/>
  <c r="S31" i="1"/>
  <c r="R31" i="1"/>
  <c r="T27" i="1"/>
  <c r="S27" i="1"/>
  <c r="R27" i="1"/>
  <c r="T22" i="1"/>
  <c r="S22" i="1"/>
  <c r="R22" i="1"/>
  <c r="T20" i="1"/>
  <c r="S20" i="1"/>
  <c r="R20" i="1"/>
  <c r="T18" i="1"/>
  <c r="S18" i="1"/>
  <c r="R18" i="1"/>
  <c r="T97" i="1" l="1"/>
  <c r="T17" i="1"/>
  <c r="S97" i="1"/>
  <c r="S62" i="1" s="1"/>
  <c r="R67" i="1"/>
  <c r="S67" i="1"/>
  <c r="T67" i="1"/>
  <c r="R17" i="1"/>
  <c r="R117" i="1"/>
  <c r="R97" i="1"/>
  <c r="S53" i="1"/>
  <c r="O137" i="1"/>
  <c r="U137" i="1" s="1"/>
  <c r="AA137" i="1" s="1"/>
  <c r="AG137" i="1" s="1"/>
  <c r="AM137" i="1" s="1"/>
  <c r="AS137" i="1" s="1"/>
  <c r="P137" i="1"/>
  <c r="V137" i="1" s="1"/>
  <c r="AB137" i="1" s="1"/>
  <c r="AH137" i="1" s="1"/>
  <c r="AN137" i="1" s="1"/>
  <c r="AT137" i="1" s="1"/>
  <c r="Q137" i="1"/>
  <c r="W137" i="1" s="1"/>
  <c r="AC137" i="1" s="1"/>
  <c r="AI137" i="1" s="1"/>
  <c r="AO137" i="1" s="1"/>
  <c r="AU137" i="1" s="1"/>
  <c r="M136" i="1"/>
  <c r="P136" i="1" s="1"/>
  <c r="V136" i="1" s="1"/>
  <c r="AB136" i="1" s="1"/>
  <c r="AH136" i="1" s="1"/>
  <c r="AN136" i="1" s="1"/>
  <c r="AT136" i="1" s="1"/>
  <c r="N136" i="1"/>
  <c r="Q136" i="1" s="1"/>
  <c r="W136" i="1" s="1"/>
  <c r="AC136" i="1" s="1"/>
  <c r="AI136" i="1" s="1"/>
  <c r="AO136" i="1" s="1"/>
  <c r="AU136" i="1" s="1"/>
  <c r="L136" i="1"/>
  <c r="T62" i="1" l="1"/>
  <c r="T60" i="1" s="1"/>
  <c r="R62" i="1"/>
  <c r="R60" i="1" s="1"/>
  <c r="T145" i="1"/>
  <c r="S60" i="1"/>
  <c r="S17" i="1"/>
  <c r="O136" i="1"/>
  <c r="U136" i="1" s="1"/>
  <c r="AA136" i="1" s="1"/>
  <c r="AG136" i="1" s="1"/>
  <c r="AM136" i="1" s="1"/>
  <c r="AS136" i="1" s="1"/>
  <c r="S145" i="1" l="1"/>
  <c r="R145" i="1"/>
  <c r="M121" i="1"/>
  <c r="N121" i="1"/>
  <c r="L121" i="1"/>
  <c r="O131" i="1"/>
  <c r="U131" i="1" s="1"/>
  <c r="AA131" i="1" s="1"/>
  <c r="AG131" i="1" s="1"/>
  <c r="AM131" i="1" s="1"/>
  <c r="AS131" i="1" s="1"/>
  <c r="P131" i="1"/>
  <c r="V131" i="1" s="1"/>
  <c r="AB131" i="1" s="1"/>
  <c r="AH131" i="1" s="1"/>
  <c r="AN131" i="1" s="1"/>
  <c r="AT131" i="1" s="1"/>
  <c r="Q131" i="1"/>
  <c r="W131" i="1" s="1"/>
  <c r="AC131" i="1" s="1"/>
  <c r="AI131" i="1" s="1"/>
  <c r="AO131" i="1" s="1"/>
  <c r="AU131" i="1" s="1"/>
  <c r="L105" i="1" l="1"/>
  <c r="O130" i="1" l="1"/>
  <c r="U130" i="1" s="1"/>
  <c r="AA130" i="1" s="1"/>
  <c r="AG130" i="1" s="1"/>
  <c r="AM130" i="1" s="1"/>
  <c r="AS130" i="1" s="1"/>
  <c r="P130" i="1"/>
  <c r="V130" i="1" s="1"/>
  <c r="AB130" i="1" s="1"/>
  <c r="AH130" i="1" s="1"/>
  <c r="AN130" i="1" s="1"/>
  <c r="AT130" i="1" s="1"/>
  <c r="Q130" i="1"/>
  <c r="W130" i="1" s="1"/>
  <c r="AC130" i="1" s="1"/>
  <c r="AI130" i="1" s="1"/>
  <c r="AO130" i="1" s="1"/>
  <c r="AU130" i="1" s="1"/>
  <c r="M80" i="1" l="1"/>
  <c r="N80" i="1"/>
  <c r="L80" i="1"/>
  <c r="O88" i="1"/>
  <c r="U88" i="1" s="1"/>
  <c r="AA88" i="1" s="1"/>
  <c r="AG88" i="1" s="1"/>
  <c r="AM88" i="1" s="1"/>
  <c r="AS88" i="1" s="1"/>
  <c r="P88" i="1"/>
  <c r="V88" i="1" s="1"/>
  <c r="AB88" i="1" s="1"/>
  <c r="AH88" i="1" s="1"/>
  <c r="AN88" i="1" s="1"/>
  <c r="AT88" i="1" s="1"/>
  <c r="Q88" i="1"/>
  <c r="W88" i="1" s="1"/>
  <c r="AC88" i="1" s="1"/>
  <c r="AI88" i="1" s="1"/>
  <c r="AO88" i="1" s="1"/>
  <c r="AU88" i="1" s="1"/>
  <c r="O87" i="1" l="1"/>
  <c r="U87" i="1" s="1"/>
  <c r="AA87" i="1" s="1"/>
  <c r="AG87" i="1" s="1"/>
  <c r="AM87" i="1" s="1"/>
  <c r="AS87" i="1" s="1"/>
  <c r="P87" i="1"/>
  <c r="V87" i="1" s="1"/>
  <c r="AB87" i="1" s="1"/>
  <c r="AH87" i="1" s="1"/>
  <c r="AN87" i="1" s="1"/>
  <c r="AT87" i="1" s="1"/>
  <c r="Q87" i="1"/>
  <c r="W87" i="1" s="1"/>
  <c r="AC87" i="1" s="1"/>
  <c r="AI87" i="1" s="1"/>
  <c r="AO87" i="1" s="1"/>
  <c r="AU87" i="1" s="1"/>
  <c r="O68" i="1" l="1"/>
  <c r="U68" i="1" s="1"/>
  <c r="AA68" i="1" s="1"/>
  <c r="AG68" i="1" s="1"/>
  <c r="AM68" i="1" s="1"/>
  <c r="AS68" i="1" s="1"/>
  <c r="P68" i="1"/>
  <c r="V68" i="1" s="1"/>
  <c r="AB68" i="1" s="1"/>
  <c r="AH68" i="1" s="1"/>
  <c r="AN68" i="1" s="1"/>
  <c r="AT68" i="1" s="1"/>
  <c r="Q68" i="1"/>
  <c r="W68" i="1" s="1"/>
  <c r="AC68" i="1" s="1"/>
  <c r="AI68" i="1" s="1"/>
  <c r="AO68" i="1" s="1"/>
  <c r="AU68" i="1" s="1"/>
  <c r="O69" i="1"/>
  <c r="U69" i="1" s="1"/>
  <c r="AA69" i="1" s="1"/>
  <c r="AG69" i="1" s="1"/>
  <c r="AM69" i="1" s="1"/>
  <c r="AS69" i="1" s="1"/>
  <c r="P69" i="1"/>
  <c r="V69" i="1" s="1"/>
  <c r="AB69" i="1" s="1"/>
  <c r="AH69" i="1" s="1"/>
  <c r="AN69" i="1" s="1"/>
  <c r="AT69" i="1" s="1"/>
  <c r="Q69" i="1"/>
  <c r="W69" i="1" s="1"/>
  <c r="AC69" i="1" s="1"/>
  <c r="AI69" i="1" s="1"/>
  <c r="AO69" i="1" s="1"/>
  <c r="AU69" i="1" s="1"/>
  <c r="O73" i="1"/>
  <c r="U73" i="1" s="1"/>
  <c r="AA73" i="1" s="1"/>
  <c r="AG73" i="1" s="1"/>
  <c r="AM73" i="1" s="1"/>
  <c r="AS73" i="1" s="1"/>
  <c r="P73" i="1"/>
  <c r="V73" i="1" s="1"/>
  <c r="AB73" i="1" s="1"/>
  <c r="AH73" i="1" s="1"/>
  <c r="AN73" i="1" s="1"/>
  <c r="AT73" i="1" s="1"/>
  <c r="Q73" i="1"/>
  <c r="W73" i="1" s="1"/>
  <c r="AC73" i="1" s="1"/>
  <c r="AI73" i="1" s="1"/>
  <c r="AO73" i="1" s="1"/>
  <c r="AU73" i="1" s="1"/>
  <c r="O129" i="1"/>
  <c r="U129" i="1" s="1"/>
  <c r="AA129" i="1" s="1"/>
  <c r="AG129" i="1" s="1"/>
  <c r="AM129" i="1" s="1"/>
  <c r="AS129" i="1" s="1"/>
  <c r="P129" i="1"/>
  <c r="V129" i="1" s="1"/>
  <c r="AB129" i="1" s="1"/>
  <c r="AH129" i="1" s="1"/>
  <c r="AN129" i="1" s="1"/>
  <c r="AT129" i="1" s="1"/>
  <c r="Q129" i="1"/>
  <c r="W129" i="1" s="1"/>
  <c r="AC129" i="1" s="1"/>
  <c r="AI129" i="1" s="1"/>
  <c r="AO129" i="1" s="1"/>
  <c r="AU129" i="1" s="1"/>
  <c r="O76" i="1"/>
  <c r="U76" i="1" s="1"/>
  <c r="AA76" i="1" s="1"/>
  <c r="AG76" i="1" s="1"/>
  <c r="AM76" i="1" s="1"/>
  <c r="AS76" i="1" s="1"/>
  <c r="P76" i="1"/>
  <c r="V76" i="1" s="1"/>
  <c r="AB76" i="1" s="1"/>
  <c r="AH76" i="1" s="1"/>
  <c r="AN76" i="1" s="1"/>
  <c r="AT76" i="1" s="1"/>
  <c r="Q76" i="1"/>
  <c r="W76" i="1" s="1"/>
  <c r="AC76" i="1" s="1"/>
  <c r="AI76" i="1" s="1"/>
  <c r="AO76" i="1" s="1"/>
  <c r="AU76" i="1" s="1"/>
  <c r="O77" i="1"/>
  <c r="U77" i="1" s="1"/>
  <c r="AA77" i="1" s="1"/>
  <c r="AG77" i="1" s="1"/>
  <c r="AM77" i="1" s="1"/>
  <c r="AS77" i="1" s="1"/>
  <c r="P77" i="1"/>
  <c r="V77" i="1" s="1"/>
  <c r="AB77" i="1" s="1"/>
  <c r="AH77" i="1" s="1"/>
  <c r="AN77" i="1" s="1"/>
  <c r="AT77" i="1" s="1"/>
  <c r="Q77" i="1"/>
  <c r="W77" i="1" s="1"/>
  <c r="AC77" i="1" s="1"/>
  <c r="AI77" i="1" s="1"/>
  <c r="AO77" i="1" s="1"/>
  <c r="AU77" i="1" s="1"/>
  <c r="L140" i="1" l="1"/>
  <c r="N140" i="1"/>
  <c r="M140" i="1"/>
  <c r="N138" i="1"/>
  <c r="M138" i="1"/>
  <c r="L138" i="1"/>
  <c r="M117" i="1"/>
  <c r="N115" i="1"/>
  <c r="N114" i="1" s="1"/>
  <c r="M115" i="1"/>
  <c r="L115" i="1"/>
  <c r="M114" i="1"/>
  <c r="N110" i="1"/>
  <c r="M110" i="1"/>
  <c r="L110" i="1"/>
  <c r="N98" i="1"/>
  <c r="M98" i="1"/>
  <c r="L98" i="1"/>
  <c r="N74" i="1"/>
  <c r="M74" i="1"/>
  <c r="L74" i="1"/>
  <c r="N64" i="1"/>
  <c r="M64" i="1"/>
  <c r="L64" i="1"/>
  <c r="N54" i="1"/>
  <c r="N53" i="1" s="1"/>
  <c r="M54" i="1"/>
  <c r="L54" i="1"/>
  <c r="N46" i="1"/>
  <c r="M46" i="1"/>
  <c r="L46" i="1"/>
  <c r="N43" i="1"/>
  <c r="M43" i="1"/>
  <c r="L43" i="1"/>
  <c r="N40" i="1"/>
  <c r="M40" i="1"/>
  <c r="L40" i="1"/>
  <c r="N38" i="1"/>
  <c r="M38" i="1"/>
  <c r="L38" i="1"/>
  <c r="N35" i="1"/>
  <c r="M35" i="1"/>
  <c r="L35" i="1"/>
  <c r="N31" i="1"/>
  <c r="M31" i="1"/>
  <c r="L31" i="1"/>
  <c r="N27" i="1"/>
  <c r="M27" i="1"/>
  <c r="L27" i="1"/>
  <c r="N22" i="1"/>
  <c r="M22" i="1"/>
  <c r="L22" i="1"/>
  <c r="N20" i="1"/>
  <c r="M20" i="1"/>
  <c r="L20" i="1"/>
  <c r="N18" i="1"/>
  <c r="M18" i="1"/>
  <c r="L18" i="1"/>
  <c r="N97" i="1" l="1"/>
  <c r="N17" i="1"/>
  <c r="L79" i="1"/>
  <c r="L67" i="1" s="1"/>
  <c r="L53" i="1"/>
  <c r="M79" i="1"/>
  <c r="M67" i="1" s="1"/>
  <c r="L117" i="1"/>
  <c r="M53" i="1"/>
  <c r="N79" i="1"/>
  <c r="N67" i="1" s="1"/>
  <c r="L114" i="1"/>
  <c r="M97" i="1"/>
  <c r="N117" i="1"/>
  <c r="I128" i="1"/>
  <c r="O128" i="1" s="1"/>
  <c r="U128" i="1" s="1"/>
  <c r="AA128" i="1" s="1"/>
  <c r="AG128" i="1" s="1"/>
  <c r="AM128" i="1" s="1"/>
  <c r="AS128" i="1" s="1"/>
  <c r="J128" i="1"/>
  <c r="P128" i="1" s="1"/>
  <c r="V128" i="1" s="1"/>
  <c r="AB128" i="1" s="1"/>
  <c r="AH128" i="1" s="1"/>
  <c r="AN128" i="1" s="1"/>
  <c r="AT128" i="1" s="1"/>
  <c r="K128" i="1"/>
  <c r="Q128" i="1" s="1"/>
  <c r="W128" i="1" s="1"/>
  <c r="AC128" i="1" s="1"/>
  <c r="AI128" i="1" s="1"/>
  <c r="AO128" i="1" s="1"/>
  <c r="AU128" i="1" s="1"/>
  <c r="D121" i="1"/>
  <c r="E121" i="1"/>
  <c r="F121" i="1"/>
  <c r="G121" i="1"/>
  <c r="H121" i="1"/>
  <c r="C121" i="1"/>
  <c r="M17" i="1" l="1"/>
  <c r="L97" i="1"/>
  <c r="L17" i="1"/>
  <c r="F58" i="1"/>
  <c r="F54" i="1" s="1"/>
  <c r="F53" i="1" s="1"/>
  <c r="K58" i="1"/>
  <c r="Q58" i="1" s="1"/>
  <c r="W58" i="1" s="1"/>
  <c r="AC58" i="1" s="1"/>
  <c r="AI58" i="1" s="1"/>
  <c r="AO58" i="1" s="1"/>
  <c r="AU58" i="1" s="1"/>
  <c r="J58" i="1"/>
  <c r="P58" i="1" s="1"/>
  <c r="V58" i="1" s="1"/>
  <c r="AB58" i="1" s="1"/>
  <c r="AH58" i="1" s="1"/>
  <c r="AN58" i="1" s="1"/>
  <c r="AT58" i="1" s="1"/>
  <c r="K57" i="1"/>
  <c r="Q57" i="1" s="1"/>
  <c r="W57" i="1" s="1"/>
  <c r="AC57" i="1" s="1"/>
  <c r="AI57" i="1" s="1"/>
  <c r="AO57" i="1" s="1"/>
  <c r="AU57" i="1" s="1"/>
  <c r="J57" i="1"/>
  <c r="P57" i="1" s="1"/>
  <c r="V57" i="1" s="1"/>
  <c r="AB57" i="1" s="1"/>
  <c r="AH57" i="1" s="1"/>
  <c r="AN57" i="1" s="1"/>
  <c r="AT57" i="1" s="1"/>
  <c r="I57" i="1"/>
  <c r="O57" i="1" s="1"/>
  <c r="U57" i="1" s="1"/>
  <c r="AA57" i="1" s="1"/>
  <c r="AG57" i="1" s="1"/>
  <c r="AM57" i="1" s="1"/>
  <c r="AS57" i="1" s="1"/>
  <c r="K56" i="1"/>
  <c r="Q56" i="1" s="1"/>
  <c r="W56" i="1" s="1"/>
  <c r="AC56" i="1" s="1"/>
  <c r="AI56" i="1" s="1"/>
  <c r="AO56" i="1" s="1"/>
  <c r="AU56" i="1" s="1"/>
  <c r="J56" i="1"/>
  <c r="P56" i="1" s="1"/>
  <c r="V56" i="1" s="1"/>
  <c r="AB56" i="1" s="1"/>
  <c r="AH56" i="1" s="1"/>
  <c r="AN56" i="1" s="1"/>
  <c r="AT56" i="1" s="1"/>
  <c r="I56" i="1"/>
  <c r="O56" i="1" s="1"/>
  <c r="U56" i="1" s="1"/>
  <c r="AA56" i="1" s="1"/>
  <c r="AG56" i="1" s="1"/>
  <c r="AM56" i="1" s="1"/>
  <c r="AS56" i="1" s="1"/>
  <c r="K55" i="1"/>
  <c r="Q55" i="1" s="1"/>
  <c r="W55" i="1" s="1"/>
  <c r="AC55" i="1" s="1"/>
  <c r="AI55" i="1" s="1"/>
  <c r="AO55" i="1" s="1"/>
  <c r="AU55" i="1" s="1"/>
  <c r="J55" i="1"/>
  <c r="P55" i="1" s="1"/>
  <c r="V55" i="1" s="1"/>
  <c r="AB55" i="1" s="1"/>
  <c r="AH55" i="1" s="1"/>
  <c r="AN55" i="1" s="1"/>
  <c r="AT55" i="1" s="1"/>
  <c r="I55" i="1"/>
  <c r="O55" i="1" s="1"/>
  <c r="U55" i="1" s="1"/>
  <c r="AA55" i="1" s="1"/>
  <c r="AG55" i="1" s="1"/>
  <c r="AM55" i="1" s="1"/>
  <c r="AS55" i="1" s="1"/>
  <c r="D54" i="1"/>
  <c r="D53" i="1" s="1"/>
  <c r="E54" i="1"/>
  <c r="E53" i="1" s="1"/>
  <c r="G54" i="1"/>
  <c r="G53" i="1" s="1"/>
  <c r="H54" i="1"/>
  <c r="H53" i="1" s="1"/>
  <c r="C54" i="1"/>
  <c r="C53" i="1" s="1"/>
  <c r="I58" i="1" l="1"/>
  <c r="O58" i="1" s="1"/>
  <c r="U58" i="1" s="1"/>
  <c r="AA58" i="1" s="1"/>
  <c r="AG58" i="1" s="1"/>
  <c r="AM58" i="1" s="1"/>
  <c r="AS58" i="1" s="1"/>
  <c r="K53" i="1"/>
  <c r="Q53" i="1" s="1"/>
  <c r="W53" i="1" s="1"/>
  <c r="AC53" i="1" s="1"/>
  <c r="AI53" i="1" s="1"/>
  <c r="AO53" i="1" s="1"/>
  <c r="AU53" i="1" s="1"/>
  <c r="J53" i="1"/>
  <c r="P53" i="1" s="1"/>
  <c r="V53" i="1" s="1"/>
  <c r="AB53" i="1" s="1"/>
  <c r="AH53" i="1" s="1"/>
  <c r="AN53" i="1" s="1"/>
  <c r="AT53" i="1" s="1"/>
  <c r="L62" i="1"/>
  <c r="L60" i="1" s="1"/>
  <c r="M62" i="1"/>
  <c r="M60" i="1" s="1"/>
  <c r="N62" i="1"/>
  <c r="N60" i="1" s="1"/>
  <c r="I54" i="1"/>
  <c r="O54" i="1" s="1"/>
  <c r="U54" i="1" s="1"/>
  <c r="AA54" i="1" s="1"/>
  <c r="AG54" i="1" s="1"/>
  <c r="AM54" i="1" s="1"/>
  <c r="AS54" i="1" s="1"/>
  <c r="I53" i="1"/>
  <c r="O53" i="1" s="1"/>
  <c r="U53" i="1" s="1"/>
  <c r="AA53" i="1" s="1"/>
  <c r="AG53" i="1" s="1"/>
  <c r="AM53" i="1" s="1"/>
  <c r="AS53" i="1" s="1"/>
  <c r="J54" i="1"/>
  <c r="P54" i="1" s="1"/>
  <c r="V54" i="1" s="1"/>
  <c r="AB54" i="1" s="1"/>
  <c r="AH54" i="1" s="1"/>
  <c r="AN54" i="1" s="1"/>
  <c r="AT54" i="1" s="1"/>
  <c r="K54" i="1"/>
  <c r="Q54" i="1" s="1"/>
  <c r="W54" i="1" s="1"/>
  <c r="AC54" i="1" s="1"/>
  <c r="AI54" i="1" s="1"/>
  <c r="AO54" i="1" s="1"/>
  <c r="AU54" i="1" s="1"/>
  <c r="L145" i="1" l="1"/>
  <c r="I141" i="1"/>
  <c r="O141" i="1" s="1"/>
  <c r="U141" i="1" s="1"/>
  <c r="AA141" i="1" s="1"/>
  <c r="AG141" i="1" s="1"/>
  <c r="AM141" i="1" s="1"/>
  <c r="AS141" i="1" s="1"/>
  <c r="J141" i="1"/>
  <c r="P141" i="1" s="1"/>
  <c r="V141" i="1" s="1"/>
  <c r="AB141" i="1" s="1"/>
  <c r="AH141" i="1" s="1"/>
  <c r="AN141" i="1" s="1"/>
  <c r="AT141" i="1" s="1"/>
  <c r="K141" i="1"/>
  <c r="Q141" i="1" s="1"/>
  <c r="W141" i="1" s="1"/>
  <c r="AC141" i="1" s="1"/>
  <c r="AI141" i="1" s="1"/>
  <c r="AO141" i="1" s="1"/>
  <c r="AU141" i="1" s="1"/>
  <c r="I143" i="1"/>
  <c r="O143" i="1" s="1"/>
  <c r="U143" i="1" s="1"/>
  <c r="AA143" i="1" s="1"/>
  <c r="AG143" i="1" s="1"/>
  <c r="AM143" i="1" s="1"/>
  <c r="AS143" i="1" s="1"/>
  <c r="J143" i="1"/>
  <c r="P143" i="1" s="1"/>
  <c r="V143" i="1" s="1"/>
  <c r="AB143" i="1" s="1"/>
  <c r="AH143" i="1" s="1"/>
  <c r="AN143" i="1" s="1"/>
  <c r="AT143" i="1" s="1"/>
  <c r="K143" i="1"/>
  <c r="Q143" i="1" s="1"/>
  <c r="W143" i="1" s="1"/>
  <c r="AC143" i="1" s="1"/>
  <c r="AI143" i="1" s="1"/>
  <c r="AO143" i="1" s="1"/>
  <c r="AU143" i="1" s="1"/>
  <c r="D140" i="1"/>
  <c r="E140" i="1"/>
  <c r="F140" i="1"/>
  <c r="G140" i="1"/>
  <c r="H140" i="1"/>
  <c r="C140" i="1"/>
  <c r="F139" i="1"/>
  <c r="M145" i="1" l="1"/>
  <c r="N145" i="1"/>
  <c r="I71" i="1"/>
  <c r="O71" i="1" s="1"/>
  <c r="U71" i="1" s="1"/>
  <c r="AA71" i="1" s="1"/>
  <c r="AG71" i="1" s="1"/>
  <c r="AM71" i="1" s="1"/>
  <c r="AS71" i="1" s="1"/>
  <c r="J71" i="1"/>
  <c r="P71" i="1" s="1"/>
  <c r="V71" i="1" s="1"/>
  <c r="AB71" i="1" s="1"/>
  <c r="AH71" i="1" s="1"/>
  <c r="AN71" i="1" s="1"/>
  <c r="AT71" i="1" s="1"/>
  <c r="K71" i="1"/>
  <c r="Q71" i="1" s="1"/>
  <c r="W71" i="1" s="1"/>
  <c r="AC71" i="1" s="1"/>
  <c r="AI71" i="1" s="1"/>
  <c r="AO71" i="1" s="1"/>
  <c r="AU71" i="1" s="1"/>
  <c r="I72" i="1"/>
  <c r="O72" i="1" s="1"/>
  <c r="U72" i="1" s="1"/>
  <c r="AA72" i="1" s="1"/>
  <c r="AG72" i="1" s="1"/>
  <c r="AM72" i="1" s="1"/>
  <c r="AS72" i="1" s="1"/>
  <c r="J72" i="1"/>
  <c r="P72" i="1" s="1"/>
  <c r="V72" i="1" s="1"/>
  <c r="AB72" i="1" s="1"/>
  <c r="AH72" i="1" s="1"/>
  <c r="AN72" i="1" s="1"/>
  <c r="AT72" i="1" s="1"/>
  <c r="K72" i="1"/>
  <c r="Q72" i="1" s="1"/>
  <c r="W72" i="1" s="1"/>
  <c r="AC72" i="1" s="1"/>
  <c r="AI72" i="1" s="1"/>
  <c r="AO72" i="1" s="1"/>
  <c r="AU72" i="1" s="1"/>
  <c r="I119" i="1"/>
  <c r="O119" i="1" s="1"/>
  <c r="U119" i="1" s="1"/>
  <c r="AA119" i="1" s="1"/>
  <c r="AG119" i="1" s="1"/>
  <c r="AM119" i="1" s="1"/>
  <c r="AS119" i="1" s="1"/>
  <c r="J119" i="1"/>
  <c r="P119" i="1" s="1"/>
  <c r="V119" i="1" s="1"/>
  <c r="AB119" i="1" s="1"/>
  <c r="AH119" i="1" s="1"/>
  <c r="AN119" i="1" s="1"/>
  <c r="AT119" i="1" s="1"/>
  <c r="K119" i="1"/>
  <c r="Q119" i="1" s="1"/>
  <c r="W119" i="1" s="1"/>
  <c r="AC119" i="1" s="1"/>
  <c r="AI119" i="1" s="1"/>
  <c r="AO119" i="1" s="1"/>
  <c r="AU119" i="1" s="1"/>
  <c r="I86" i="1" l="1"/>
  <c r="O86" i="1" s="1"/>
  <c r="U86" i="1" s="1"/>
  <c r="AA86" i="1" s="1"/>
  <c r="AG86" i="1" s="1"/>
  <c r="AM86" i="1" s="1"/>
  <c r="AS86" i="1" s="1"/>
  <c r="J86" i="1"/>
  <c r="P86" i="1" s="1"/>
  <c r="V86" i="1" s="1"/>
  <c r="AB86" i="1" s="1"/>
  <c r="AH86" i="1" s="1"/>
  <c r="AN86" i="1" s="1"/>
  <c r="AT86" i="1" s="1"/>
  <c r="K86" i="1"/>
  <c r="Q86" i="1" s="1"/>
  <c r="W86" i="1" s="1"/>
  <c r="AC86" i="1" s="1"/>
  <c r="AI86" i="1" s="1"/>
  <c r="AO86" i="1" s="1"/>
  <c r="AU86" i="1" s="1"/>
  <c r="D80" i="1"/>
  <c r="E80" i="1"/>
  <c r="F80" i="1"/>
  <c r="G80" i="1"/>
  <c r="H80" i="1"/>
  <c r="C80" i="1"/>
  <c r="I127" i="1"/>
  <c r="O127" i="1" s="1"/>
  <c r="U127" i="1" s="1"/>
  <c r="AA127" i="1" s="1"/>
  <c r="AG127" i="1" s="1"/>
  <c r="AM127" i="1" s="1"/>
  <c r="AS127" i="1" s="1"/>
  <c r="J127" i="1"/>
  <c r="P127" i="1" s="1"/>
  <c r="V127" i="1" s="1"/>
  <c r="AB127" i="1" s="1"/>
  <c r="AH127" i="1" s="1"/>
  <c r="AN127" i="1" s="1"/>
  <c r="AT127" i="1" s="1"/>
  <c r="K127" i="1"/>
  <c r="Q127" i="1" s="1"/>
  <c r="W127" i="1" s="1"/>
  <c r="AC127" i="1" s="1"/>
  <c r="AI127" i="1" s="1"/>
  <c r="AO127" i="1" s="1"/>
  <c r="AU127" i="1" s="1"/>
  <c r="D117" i="1"/>
  <c r="E117" i="1"/>
  <c r="F117" i="1"/>
  <c r="G117" i="1"/>
  <c r="H117" i="1"/>
  <c r="C117" i="1"/>
  <c r="I126" i="1" l="1"/>
  <c r="O126" i="1" s="1"/>
  <c r="U126" i="1" s="1"/>
  <c r="AA126" i="1" s="1"/>
  <c r="AG126" i="1" s="1"/>
  <c r="AM126" i="1" s="1"/>
  <c r="AS126" i="1" s="1"/>
  <c r="J126" i="1"/>
  <c r="P126" i="1" s="1"/>
  <c r="V126" i="1" s="1"/>
  <c r="AB126" i="1" s="1"/>
  <c r="AH126" i="1" s="1"/>
  <c r="AN126" i="1" s="1"/>
  <c r="AT126" i="1" s="1"/>
  <c r="K126" i="1"/>
  <c r="Q126" i="1" s="1"/>
  <c r="W126" i="1" s="1"/>
  <c r="AC126" i="1" s="1"/>
  <c r="AI126" i="1" s="1"/>
  <c r="AO126" i="1" s="1"/>
  <c r="AU126" i="1" s="1"/>
  <c r="I139" i="1" l="1"/>
  <c r="O139" i="1" s="1"/>
  <c r="U139" i="1" s="1"/>
  <c r="AA139" i="1" s="1"/>
  <c r="AG139" i="1" s="1"/>
  <c r="AM139" i="1" s="1"/>
  <c r="AS139" i="1" s="1"/>
  <c r="J139" i="1"/>
  <c r="P139" i="1" s="1"/>
  <c r="V139" i="1" s="1"/>
  <c r="AB139" i="1" s="1"/>
  <c r="AH139" i="1" s="1"/>
  <c r="AN139" i="1" s="1"/>
  <c r="AT139" i="1" s="1"/>
  <c r="K139" i="1"/>
  <c r="Q139" i="1" s="1"/>
  <c r="W139" i="1" s="1"/>
  <c r="AC139" i="1" s="1"/>
  <c r="AI139" i="1" s="1"/>
  <c r="AO139" i="1" s="1"/>
  <c r="AU139" i="1" s="1"/>
  <c r="D138" i="1"/>
  <c r="E138" i="1"/>
  <c r="F138" i="1"/>
  <c r="G138" i="1"/>
  <c r="H138" i="1"/>
  <c r="C138" i="1"/>
  <c r="J138" i="1" l="1"/>
  <c r="P138" i="1" s="1"/>
  <c r="V138" i="1" s="1"/>
  <c r="AB138" i="1" s="1"/>
  <c r="AH138" i="1" s="1"/>
  <c r="AN138" i="1" s="1"/>
  <c r="AT138" i="1" s="1"/>
  <c r="K138" i="1"/>
  <c r="Q138" i="1" s="1"/>
  <c r="W138" i="1" s="1"/>
  <c r="AC138" i="1" s="1"/>
  <c r="AI138" i="1" s="1"/>
  <c r="AO138" i="1" s="1"/>
  <c r="AU138" i="1" s="1"/>
  <c r="I138" i="1"/>
  <c r="O138" i="1" s="1"/>
  <c r="U138" i="1" s="1"/>
  <c r="AA138" i="1" s="1"/>
  <c r="AG138" i="1" s="1"/>
  <c r="AM138" i="1" s="1"/>
  <c r="AS138" i="1" s="1"/>
  <c r="J140" i="1"/>
  <c r="P140" i="1" s="1"/>
  <c r="V140" i="1" s="1"/>
  <c r="AB140" i="1" s="1"/>
  <c r="AH140" i="1" s="1"/>
  <c r="AN140" i="1" s="1"/>
  <c r="AT140" i="1" s="1"/>
  <c r="K140" i="1"/>
  <c r="Q140" i="1" s="1"/>
  <c r="W140" i="1" s="1"/>
  <c r="AC140" i="1" s="1"/>
  <c r="AI140" i="1" s="1"/>
  <c r="AO140" i="1" s="1"/>
  <c r="AU140" i="1" s="1"/>
  <c r="I144" i="1"/>
  <c r="O144" i="1" s="1"/>
  <c r="U144" i="1" s="1"/>
  <c r="AA144" i="1" s="1"/>
  <c r="AG144" i="1" s="1"/>
  <c r="AM144" i="1" s="1"/>
  <c r="AS144" i="1" s="1"/>
  <c r="J144" i="1"/>
  <c r="P144" i="1" s="1"/>
  <c r="V144" i="1" s="1"/>
  <c r="AB144" i="1" s="1"/>
  <c r="AH144" i="1" s="1"/>
  <c r="AN144" i="1" s="1"/>
  <c r="AT144" i="1" s="1"/>
  <c r="K144" i="1"/>
  <c r="Q144" i="1" s="1"/>
  <c r="W144" i="1" s="1"/>
  <c r="AC144" i="1" s="1"/>
  <c r="AI144" i="1" s="1"/>
  <c r="AO144" i="1" s="1"/>
  <c r="AU144" i="1" s="1"/>
  <c r="I140" i="1" l="1"/>
  <c r="O140" i="1" s="1"/>
  <c r="U140" i="1" s="1"/>
  <c r="AA140" i="1" s="1"/>
  <c r="AG140" i="1" s="1"/>
  <c r="AM140" i="1" s="1"/>
  <c r="AS140" i="1" s="1"/>
  <c r="I125" i="1" l="1"/>
  <c r="O125" i="1" s="1"/>
  <c r="U125" i="1" s="1"/>
  <c r="AA125" i="1" s="1"/>
  <c r="AG125" i="1" s="1"/>
  <c r="AM125" i="1" s="1"/>
  <c r="AS125" i="1" s="1"/>
  <c r="J125" i="1"/>
  <c r="P125" i="1" s="1"/>
  <c r="V125" i="1" s="1"/>
  <c r="AB125" i="1" s="1"/>
  <c r="AH125" i="1" s="1"/>
  <c r="AN125" i="1" s="1"/>
  <c r="AT125" i="1" s="1"/>
  <c r="K125" i="1"/>
  <c r="Q125" i="1" s="1"/>
  <c r="W125" i="1" s="1"/>
  <c r="AC125" i="1" s="1"/>
  <c r="AI125" i="1" s="1"/>
  <c r="AO125" i="1" s="1"/>
  <c r="AU125" i="1" s="1"/>
  <c r="I85" i="1"/>
  <c r="O85" i="1" s="1"/>
  <c r="U85" i="1" s="1"/>
  <c r="AA85" i="1" s="1"/>
  <c r="AG85" i="1" s="1"/>
  <c r="AM85" i="1" s="1"/>
  <c r="AS85" i="1" s="1"/>
  <c r="J85" i="1"/>
  <c r="P85" i="1" s="1"/>
  <c r="V85" i="1" s="1"/>
  <c r="AB85" i="1" s="1"/>
  <c r="AH85" i="1" s="1"/>
  <c r="AN85" i="1" s="1"/>
  <c r="AT85" i="1" s="1"/>
  <c r="K85" i="1"/>
  <c r="Q85" i="1" s="1"/>
  <c r="W85" i="1" s="1"/>
  <c r="AC85" i="1" s="1"/>
  <c r="AI85" i="1" s="1"/>
  <c r="AO85" i="1" s="1"/>
  <c r="AU85" i="1" s="1"/>
  <c r="F115" i="1" l="1"/>
  <c r="F114" i="1" s="1"/>
  <c r="G115" i="1"/>
  <c r="G114" i="1" s="1"/>
  <c r="H115" i="1"/>
  <c r="H114" i="1" s="1"/>
  <c r="F110" i="1"/>
  <c r="G110" i="1"/>
  <c r="H110" i="1"/>
  <c r="F98" i="1"/>
  <c r="G98" i="1"/>
  <c r="H98" i="1"/>
  <c r="F79" i="1"/>
  <c r="G79" i="1"/>
  <c r="H79" i="1"/>
  <c r="H67" i="1" s="1"/>
  <c r="F74" i="1"/>
  <c r="G74" i="1"/>
  <c r="H74" i="1"/>
  <c r="F64" i="1"/>
  <c r="G64" i="1"/>
  <c r="H64" i="1"/>
  <c r="F46" i="1"/>
  <c r="G46" i="1"/>
  <c r="H46" i="1"/>
  <c r="F43" i="1"/>
  <c r="G43" i="1"/>
  <c r="H43" i="1"/>
  <c r="F40" i="1"/>
  <c r="G40" i="1"/>
  <c r="H40" i="1"/>
  <c r="F38" i="1"/>
  <c r="G38" i="1"/>
  <c r="H38" i="1"/>
  <c r="F35" i="1"/>
  <c r="G35" i="1"/>
  <c r="H35" i="1"/>
  <c r="F31" i="1"/>
  <c r="G31" i="1"/>
  <c r="H31" i="1"/>
  <c r="F27" i="1"/>
  <c r="G27" i="1"/>
  <c r="H27" i="1"/>
  <c r="F22" i="1"/>
  <c r="G22" i="1"/>
  <c r="H22" i="1"/>
  <c r="F20" i="1"/>
  <c r="G20" i="1"/>
  <c r="H20" i="1"/>
  <c r="F18" i="1"/>
  <c r="G18" i="1"/>
  <c r="H18" i="1"/>
  <c r="K124" i="1"/>
  <c r="Q124" i="1" s="1"/>
  <c r="W124" i="1" s="1"/>
  <c r="AC124" i="1" s="1"/>
  <c r="AI124" i="1" s="1"/>
  <c r="AO124" i="1" s="1"/>
  <c r="AU124" i="1" s="1"/>
  <c r="J124" i="1"/>
  <c r="P124" i="1" s="1"/>
  <c r="V124" i="1" s="1"/>
  <c r="AB124" i="1" s="1"/>
  <c r="AH124" i="1" s="1"/>
  <c r="AN124" i="1" s="1"/>
  <c r="AT124" i="1" s="1"/>
  <c r="I124" i="1"/>
  <c r="O124" i="1" s="1"/>
  <c r="U124" i="1" s="1"/>
  <c r="AA124" i="1" s="1"/>
  <c r="AG124" i="1" s="1"/>
  <c r="AM124" i="1" s="1"/>
  <c r="AS124" i="1" s="1"/>
  <c r="K123" i="1"/>
  <c r="Q123" i="1" s="1"/>
  <c r="W123" i="1" s="1"/>
  <c r="AC123" i="1" s="1"/>
  <c r="AI123" i="1" s="1"/>
  <c r="AO123" i="1" s="1"/>
  <c r="AU123" i="1" s="1"/>
  <c r="J123" i="1"/>
  <c r="P123" i="1" s="1"/>
  <c r="V123" i="1" s="1"/>
  <c r="AB123" i="1" s="1"/>
  <c r="AH123" i="1" s="1"/>
  <c r="AN123" i="1" s="1"/>
  <c r="AT123" i="1" s="1"/>
  <c r="I123" i="1"/>
  <c r="O123" i="1" s="1"/>
  <c r="U123" i="1" s="1"/>
  <c r="AA123" i="1" s="1"/>
  <c r="AG123" i="1" s="1"/>
  <c r="AM123" i="1" s="1"/>
  <c r="AS123" i="1" s="1"/>
  <c r="K122" i="1"/>
  <c r="Q122" i="1" s="1"/>
  <c r="W122" i="1" s="1"/>
  <c r="AC122" i="1" s="1"/>
  <c r="AI122" i="1" s="1"/>
  <c r="AO122" i="1" s="1"/>
  <c r="AU122" i="1" s="1"/>
  <c r="J122" i="1"/>
  <c r="P122" i="1" s="1"/>
  <c r="V122" i="1" s="1"/>
  <c r="AB122" i="1" s="1"/>
  <c r="AH122" i="1" s="1"/>
  <c r="AN122" i="1" s="1"/>
  <c r="AT122" i="1" s="1"/>
  <c r="I122" i="1"/>
  <c r="O122" i="1" s="1"/>
  <c r="U122" i="1" s="1"/>
  <c r="AA122" i="1" s="1"/>
  <c r="AG122" i="1" s="1"/>
  <c r="AM122" i="1" s="1"/>
  <c r="AS122" i="1" s="1"/>
  <c r="K116" i="1"/>
  <c r="Q116" i="1" s="1"/>
  <c r="W116" i="1" s="1"/>
  <c r="AC116" i="1" s="1"/>
  <c r="AI116" i="1" s="1"/>
  <c r="AO116" i="1" s="1"/>
  <c r="AU116" i="1" s="1"/>
  <c r="J116" i="1"/>
  <c r="P116" i="1" s="1"/>
  <c r="V116" i="1" s="1"/>
  <c r="AB116" i="1" s="1"/>
  <c r="AH116" i="1" s="1"/>
  <c r="AN116" i="1" s="1"/>
  <c r="AT116" i="1" s="1"/>
  <c r="I116" i="1"/>
  <c r="O116" i="1" s="1"/>
  <c r="U116" i="1" s="1"/>
  <c r="AA116" i="1" s="1"/>
  <c r="AG116" i="1" s="1"/>
  <c r="AM116" i="1" s="1"/>
  <c r="AS116" i="1" s="1"/>
  <c r="K113" i="1"/>
  <c r="Q113" i="1" s="1"/>
  <c r="W113" i="1" s="1"/>
  <c r="AC113" i="1" s="1"/>
  <c r="AI113" i="1" s="1"/>
  <c r="AO113" i="1" s="1"/>
  <c r="AU113" i="1" s="1"/>
  <c r="J113" i="1"/>
  <c r="P113" i="1" s="1"/>
  <c r="V113" i="1" s="1"/>
  <c r="AB113" i="1" s="1"/>
  <c r="AH113" i="1" s="1"/>
  <c r="AN113" i="1" s="1"/>
  <c r="AT113" i="1" s="1"/>
  <c r="I113" i="1"/>
  <c r="O113" i="1" s="1"/>
  <c r="U113" i="1" s="1"/>
  <c r="AA113" i="1" s="1"/>
  <c r="AG113" i="1" s="1"/>
  <c r="AM113" i="1" s="1"/>
  <c r="AS113" i="1" s="1"/>
  <c r="K112" i="1"/>
  <c r="Q112" i="1" s="1"/>
  <c r="W112" i="1" s="1"/>
  <c r="AC112" i="1" s="1"/>
  <c r="AI112" i="1" s="1"/>
  <c r="AO112" i="1" s="1"/>
  <c r="AU112" i="1" s="1"/>
  <c r="J112" i="1"/>
  <c r="P112" i="1" s="1"/>
  <c r="V112" i="1" s="1"/>
  <c r="AB112" i="1" s="1"/>
  <c r="AH112" i="1" s="1"/>
  <c r="AN112" i="1" s="1"/>
  <c r="AT112" i="1" s="1"/>
  <c r="I112" i="1"/>
  <c r="O112" i="1" s="1"/>
  <c r="U112" i="1" s="1"/>
  <c r="AA112" i="1" s="1"/>
  <c r="AG112" i="1" s="1"/>
  <c r="AM112" i="1" s="1"/>
  <c r="AS112" i="1" s="1"/>
  <c r="K111" i="1"/>
  <c r="Q111" i="1" s="1"/>
  <c r="W111" i="1" s="1"/>
  <c r="AC111" i="1" s="1"/>
  <c r="AI111" i="1" s="1"/>
  <c r="AO111" i="1" s="1"/>
  <c r="AU111" i="1" s="1"/>
  <c r="J111" i="1"/>
  <c r="P111" i="1" s="1"/>
  <c r="V111" i="1" s="1"/>
  <c r="AB111" i="1" s="1"/>
  <c r="AH111" i="1" s="1"/>
  <c r="AN111" i="1" s="1"/>
  <c r="AT111" i="1" s="1"/>
  <c r="I111" i="1"/>
  <c r="O111" i="1" s="1"/>
  <c r="U111" i="1" s="1"/>
  <c r="AA111" i="1" s="1"/>
  <c r="AG111" i="1" s="1"/>
  <c r="AM111" i="1" s="1"/>
  <c r="AS111" i="1" s="1"/>
  <c r="K109" i="1"/>
  <c r="Q109" i="1" s="1"/>
  <c r="W109" i="1" s="1"/>
  <c r="AC109" i="1" s="1"/>
  <c r="AI109" i="1" s="1"/>
  <c r="AO109" i="1" s="1"/>
  <c r="AU109" i="1" s="1"/>
  <c r="J109" i="1"/>
  <c r="P109" i="1" s="1"/>
  <c r="V109" i="1" s="1"/>
  <c r="AB109" i="1" s="1"/>
  <c r="AH109" i="1" s="1"/>
  <c r="AN109" i="1" s="1"/>
  <c r="AT109" i="1" s="1"/>
  <c r="I109" i="1"/>
  <c r="O109" i="1" s="1"/>
  <c r="U109" i="1" s="1"/>
  <c r="AA109" i="1" s="1"/>
  <c r="AG109" i="1" s="1"/>
  <c r="AM109" i="1" s="1"/>
  <c r="AS109" i="1" s="1"/>
  <c r="K108" i="1"/>
  <c r="Q108" i="1" s="1"/>
  <c r="W108" i="1" s="1"/>
  <c r="AC108" i="1" s="1"/>
  <c r="AI108" i="1" s="1"/>
  <c r="AO108" i="1" s="1"/>
  <c r="AU108" i="1" s="1"/>
  <c r="J108" i="1"/>
  <c r="P108" i="1" s="1"/>
  <c r="V108" i="1" s="1"/>
  <c r="AB108" i="1" s="1"/>
  <c r="AH108" i="1" s="1"/>
  <c r="AN108" i="1" s="1"/>
  <c r="AT108" i="1" s="1"/>
  <c r="I108" i="1"/>
  <c r="O108" i="1" s="1"/>
  <c r="U108" i="1" s="1"/>
  <c r="AA108" i="1" s="1"/>
  <c r="AG108" i="1" s="1"/>
  <c r="AM108" i="1" s="1"/>
  <c r="AS108" i="1" s="1"/>
  <c r="K107" i="1"/>
  <c r="Q107" i="1" s="1"/>
  <c r="W107" i="1" s="1"/>
  <c r="AC107" i="1" s="1"/>
  <c r="AI107" i="1" s="1"/>
  <c r="AO107" i="1" s="1"/>
  <c r="AU107" i="1" s="1"/>
  <c r="J107" i="1"/>
  <c r="P107" i="1" s="1"/>
  <c r="V107" i="1" s="1"/>
  <c r="AB107" i="1" s="1"/>
  <c r="AH107" i="1" s="1"/>
  <c r="AN107" i="1" s="1"/>
  <c r="AT107" i="1" s="1"/>
  <c r="I107" i="1"/>
  <c r="O107" i="1" s="1"/>
  <c r="U107" i="1" s="1"/>
  <c r="AA107" i="1" s="1"/>
  <c r="AG107" i="1" s="1"/>
  <c r="AM107" i="1" s="1"/>
  <c r="AS107" i="1" s="1"/>
  <c r="K106" i="1"/>
  <c r="Q106" i="1" s="1"/>
  <c r="W106" i="1" s="1"/>
  <c r="AC106" i="1" s="1"/>
  <c r="AI106" i="1" s="1"/>
  <c r="AO106" i="1" s="1"/>
  <c r="AU106" i="1" s="1"/>
  <c r="J106" i="1"/>
  <c r="P106" i="1" s="1"/>
  <c r="V106" i="1" s="1"/>
  <c r="AB106" i="1" s="1"/>
  <c r="AH106" i="1" s="1"/>
  <c r="AN106" i="1" s="1"/>
  <c r="AT106" i="1" s="1"/>
  <c r="I106" i="1"/>
  <c r="O106" i="1" s="1"/>
  <c r="U106" i="1" s="1"/>
  <c r="AA106" i="1" s="1"/>
  <c r="AG106" i="1" s="1"/>
  <c r="AM106" i="1" s="1"/>
  <c r="AS106" i="1" s="1"/>
  <c r="K105" i="1"/>
  <c r="Q105" i="1" s="1"/>
  <c r="W105" i="1" s="1"/>
  <c r="AC105" i="1" s="1"/>
  <c r="AI105" i="1" s="1"/>
  <c r="AO105" i="1" s="1"/>
  <c r="AU105" i="1" s="1"/>
  <c r="J105" i="1"/>
  <c r="P105" i="1" s="1"/>
  <c r="V105" i="1" s="1"/>
  <c r="AB105" i="1" s="1"/>
  <c r="AH105" i="1" s="1"/>
  <c r="AN105" i="1" s="1"/>
  <c r="AT105" i="1" s="1"/>
  <c r="K104" i="1"/>
  <c r="Q104" i="1" s="1"/>
  <c r="W104" i="1" s="1"/>
  <c r="AC104" i="1" s="1"/>
  <c r="AI104" i="1" s="1"/>
  <c r="AO104" i="1" s="1"/>
  <c r="AU104" i="1" s="1"/>
  <c r="J104" i="1"/>
  <c r="P104" i="1" s="1"/>
  <c r="V104" i="1" s="1"/>
  <c r="AB104" i="1" s="1"/>
  <c r="AH104" i="1" s="1"/>
  <c r="AN104" i="1" s="1"/>
  <c r="AT104" i="1" s="1"/>
  <c r="I104" i="1"/>
  <c r="O104" i="1" s="1"/>
  <c r="U104" i="1" s="1"/>
  <c r="AA104" i="1" s="1"/>
  <c r="AG104" i="1" s="1"/>
  <c r="AM104" i="1" s="1"/>
  <c r="AS104" i="1" s="1"/>
  <c r="K103" i="1"/>
  <c r="Q103" i="1" s="1"/>
  <c r="W103" i="1" s="1"/>
  <c r="AC103" i="1" s="1"/>
  <c r="AI103" i="1" s="1"/>
  <c r="AO103" i="1" s="1"/>
  <c r="AU103" i="1" s="1"/>
  <c r="J103" i="1"/>
  <c r="P103" i="1" s="1"/>
  <c r="V103" i="1" s="1"/>
  <c r="AB103" i="1" s="1"/>
  <c r="AH103" i="1" s="1"/>
  <c r="AN103" i="1" s="1"/>
  <c r="AT103" i="1" s="1"/>
  <c r="I103" i="1"/>
  <c r="O103" i="1" s="1"/>
  <c r="U103" i="1" s="1"/>
  <c r="AA103" i="1" s="1"/>
  <c r="AG103" i="1" s="1"/>
  <c r="AM103" i="1" s="1"/>
  <c r="AS103" i="1" s="1"/>
  <c r="K102" i="1"/>
  <c r="Q102" i="1" s="1"/>
  <c r="W102" i="1" s="1"/>
  <c r="AC102" i="1" s="1"/>
  <c r="AI102" i="1" s="1"/>
  <c r="AO102" i="1" s="1"/>
  <c r="AU102" i="1" s="1"/>
  <c r="J102" i="1"/>
  <c r="P102" i="1" s="1"/>
  <c r="V102" i="1" s="1"/>
  <c r="AB102" i="1" s="1"/>
  <c r="AH102" i="1" s="1"/>
  <c r="AN102" i="1" s="1"/>
  <c r="AT102" i="1" s="1"/>
  <c r="I102" i="1"/>
  <c r="O102" i="1" s="1"/>
  <c r="U102" i="1" s="1"/>
  <c r="AA102" i="1" s="1"/>
  <c r="AG102" i="1" s="1"/>
  <c r="AM102" i="1" s="1"/>
  <c r="AS102" i="1" s="1"/>
  <c r="K101" i="1"/>
  <c r="Q101" i="1" s="1"/>
  <c r="W101" i="1" s="1"/>
  <c r="AC101" i="1" s="1"/>
  <c r="AI101" i="1" s="1"/>
  <c r="AO101" i="1" s="1"/>
  <c r="AU101" i="1" s="1"/>
  <c r="J101" i="1"/>
  <c r="P101" i="1" s="1"/>
  <c r="V101" i="1" s="1"/>
  <c r="AB101" i="1" s="1"/>
  <c r="AH101" i="1" s="1"/>
  <c r="AN101" i="1" s="1"/>
  <c r="AT101" i="1" s="1"/>
  <c r="I101" i="1"/>
  <c r="O101" i="1" s="1"/>
  <c r="U101" i="1" s="1"/>
  <c r="AA101" i="1" s="1"/>
  <c r="AG101" i="1" s="1"/>
  <c r="AM101" i="1" s="1"/>
  <c r="AS101" i="1" s="1"/>
  <c r="K100" i="1"/>
  <c r="Q100" i="1" s="1"/>
  <c r="W100" i="1" s="1"/>
  <c r="AC100" i="1" s="1"/>
  <c r="AI100" i="1" s="1"/>
  <c r="AO100" i="1" s="1"/>
  <c r="AU100" i="1" s="1"/>
  <c r="J100" i="1"/>
  <c r="P100" i="1" s="1"/>
  <c r="V100" i="1" s="1"/>
  <c r="AB100" i="1" s="1"/>
  <c r="AH100" i="1" s="1"/>
  <c r="AN100" i="1" s="1"/>
  <c r="AT100" i="1" s="1"/>
  <c r="I100" i="1"/>
  <c r="O100" i="1" s="1"/>
  <c r="U100" i="1" s="1"/>
  <c r="AA100" i="1" s="1"/>
  <c r="AG100" i="1" s="1"/>
  <c r="AM100" i="1" s="1"/>
  <c r="AS100" i="1" s="1"/>
  <c r="K99" i="1"/>
  <c r="Q99" i="1" s="1"/>
  <c r="W99" i="1" s="1"/>
  <c r="AC99" i="1" s="1"/>
  <c r="AI99" i="1" s="1"/>
  <c r="AO99" i="1" s="1"/>
  <c r="AU99" i="1" s="1"/>
  <c r="J99" i="1"/>
  <c r="P99" i="1" s="1"/>
  <c r="V99" i="1" s="1"/>
  <c r="AB99" i="1" s="1"/>
  <c r="AH99" i="1" s="1"/>
  <c r="AN99" i="1" s="1"/>
  <c r="AT99" i="1" s="1"/>
  <c r="I99" i="1"/>
  <c r="O99" i="1" s="1"/>
  <c r="U99" i="1" s="1"/>
  <c r="AA99" i="1" s="1"/>
  <c r="AG99" i="1" s="1"/>
  <c r="AM99" i="1" s="1"/>
  <c r="AS99" i="1" s="1"/>
  <c r="K84" i="1"/>
  <c r="Q84" i="1" s="1"/>
  <c r="W84" i="1" s="1"/>
  <c r="AC84" i="1" s="1"/>
  <c r="AI84" i="1" s="1"/>
  <c r="AO84" i="1" s="1"/>
  <c r="AU84" i="1" s="1"/>
  <c r="J84" i="1"/>
  <c r="P84" i="1" s="1"/>
  <c r="V84" i="1" s="1"/>
  <c r="AB84" i="1" s="1"/>
  <c r="AH84" i="1" s="1"/>
  <c r="AN84" i="1" s="1"/>
  <c r="AT84" i="1" s="1"/>
  <c r="I84" i="1"/>
  <c r="O84" i="1" s="1"/>
  <c r="U84" i="1" s="1"/>
  <c r="AA84" i="1" s="1"/>
  <c r="AG84" i="1" s="1"/>
  <c r="AM84" i="1" s="1"/>
  <c r="AS84" i="1" s="1"/>
  <c r="K83" i="1"/>
  <c r="Q83" i="1" s="1"/>
  <c r="W83" i="1" s="1"/>
  <c r="AC83" i="1" s="1"/>
  <c r="AI83" i="1" s="1"/>
  <c r="AO83" i="1" s="1"/>
  <c r="AU83" i="1" s="1"/>
  <c r="J83" i="1"/>
  <c r="P83" i="1" s="1"/>
  <c r="V83" i="1" s="1"/>
  <c r="AB83" i="1" s="1"/>
  <c r="AH83" i="1" s="1"/>
  <c r="AN83" i="1" s="1"/>
  <c r="AT83" i="1" s="1"/>
  <c r="I83" i="1"/>
  <c r="O83" i="1" s="1"/>
  <c r="U83" i="1" s="1"/>
  <c r="AA83" i="1" s="1"/>
  <c r="AG83" i="1" s="1"/>
  <c r="AM83" i="1" s="1"/>
  <c r="AS83" i="1" s="1"/>
  <c r="K82" i="1"/>
  <c r="Q82" i="1" s="1"/>
  <c r="W82" i="1" s="1"/>
  <c r="AC82" i="1" s="1"/>
  <c r="AI82" i="1" s="1"/>
  <c r="AO82" i="1" s="1"/>
  <c r="AU82" i="1" s="1"/>
  <c r="J82" i="1"/>
  <c r="P82" i="1" s="1"/>
  <c r="V82" i="1" s="1"/>
  <c r="AB82" i="1" s="1"/>
  <c r="AH82" i="1" s="1"/>
  <c r="AN82" i="1" s="1"/>
  <c r="AT82" i="1" s="1"/>
  <c r="I82" i="1"/>
  <c r="O82" i="1" s="1"/>
  <c r="U82" i="1" s="1"/>
  <c r="AA82" i="1" s="1"/>
  <c r="AG82" i="1" s="1"/>
  <c r="AM82" i="1" s="1"/>
  <c r="AS82" i="1" s="1"/>
  <c r="K81" i="1"/>
  <c r="Q81" i="1" s="1"/>
  <c r="W81" i="1" s="1"/>
  <c r="AC81" i="1" s="1"/>
  <c r="AI81" i="1" s="1"/>
  <c r="AO81" i="1" s="1"/>
  <c r="AU81" i="1" s="1"/>
  <c r="J81" i="1"/>
  <c r="P81" i="1" s="1"/>
  <c r="V81" i="1" s="1"/>
  <c r="AB81" i="1" s="1"/>
  <c r="AH81" i="1" s="1"/>
  <c r="AN81" i="1" s="1"/>
  <c r="AT81" i="1" s="1"/>
  <c r="I81" i="1"/>
  <c r="O81" i="1" s="1"/>
  <c r="U81" i="1" s="1"/>
  <c r="AA81" i="1" s="1"/>
  <c r="AG81" i="1" s="1"/>
  <c r="AM81" i="1" s="1"/>
  <c r="AS81" i="1" s="1"/>
  <c r="K75" i="1"/>
  <c r="Q75" i="1" s="1"/>
  <c r="W75" i="1" s="1"/>
  <c r="AC75" i="1" s="1"/>
  <c r="AI75" i="1" s="1"/>
  <c r="AO75" i="1" s="1"/>
  <c r="AU75" i="1" s="1"/>
  <c r="J75" i="1"/>
  <c r="P75" i="1" s="1"/>
  <c r="V75" i="1" s="1"/>
  <c r="AB75" i="1" s="1"/>
  <c r="AH75" i="1" s="1"/>
  <c r="AN75" i="1" s="1"/>
  <c r="AT75" i="1" s="1"/>
  <c r="I75" i="1"/>
  <c r="O75" i="1" s="1"/>
  <c r="U75" i="1" s="1"/>
  <c r="AA75" i="1" s="1"/>
  <c r="AG75" i="1" s="1"/>
  <c r="AM75" i="1" s="1"/>
  <c r="AS75" i="1" s="1"/>
  <c r="K65" i="1"/>
  <c r="Q65" i="1" s="1"/>
  <c r="W65" i="1" s="1"/>
  <c r="AC65" i="1" s="1"/>
  <c r="AI65" i="1" s="1"/>
  <c r="AO65" i="1" s="1"/>
  <c r="AU65" i="1" s="1"/>
  <c r="J65" i="1"/>
  <c r="P65" i="1" s="1"/>
  <c r="V65" i="1" s="1"/>
  <c r="AB65" i="1" s="1"/>
  <c r="AH65" i="1" s="1"/>
  <c r="AN65" i="1" s="1"/>
  <c r="AT65" i="1" s="1"/>
  <c r="I65" i="1"/>
  <c r="O65" i="1" s="1"/>
  <c r="U65" i="1" s="1"/>
  <c r="AA65" i="1" s="1"/>
  <c r="AG65" i="1" s="1"/>
  <c r="AM65" i="1" s="1"/>
  <c r="AS65" i="1" s="1"/>
  <c r="F67" i="1" l="1"/>
  <c r="G67" i="1"/>
  <c r="H17" i="1"/>
  <c r="G17" i="1"/>
  <c r="F17" i="1"/>
  <c r="F97" i="1"/>
  <c r="F62" i="1" s="1"/>
  <c r="H97" i="1"/>
  <c r="G97" i="1"/>
  <c r="F60" i="1" l="1"/>
  <c r="F145" i="1" s="1"/>
  <c r="I117" i="1"/>
  <c r="O117" i="1" s="1"/>
  <c r="U117" i="1" s="1"/>
  <c r="AA117" i="1" s="1"/>
  <c r="AG117" i="1" s="1"/>
  <c r="AM117" i="1" s="1"/>
  <c r="AS117" i="1" s="1"/>
  <c r="I121" i="1"/>
  <c r="O121" i="1" s="1"/>
  <c r="U121" i="1" s="1"/>
  <c r="AA121" i="1" s="1"/>
  <c r="AG121" i="1" s="1"/>
  <c r="AM121" i="1" s="1"/>
  <c r="AS121" i="1" s="1"/>
  <c r="H62" i="1"/>
  <c r="H60" i="1" s="1"/>
  <c r="G62" i="1"/>
  <c r="E115" i="1"/>
  <c r="D115" i="1"/>
  <c r="C115" i="1"/>
  <c r="E110" i="1"/>
  <c r="K110" i="1" s="1"/>
  <c r="Q110" i="1" s="1"/>
  <c r="W110" i="1" s="1"/>
  <c r="AC110" i="1" s="1"/>
  <c r="AI110" i="1" s="1"/>
  <c r="AO110" i="1" s="1"/>
  <c r="AU110" i="1" s="1"/>
  <c r="D110" i="1"/>
  <c r="J110" i="1" s="1"/>
  <c r="P110" i="1" s="1"/>
  <c r="V110" i="1" s="1"/>
  <c r="AB110" i="1" s="1"/>
  <c r="AH110" i="1" s="1"/>
  <c r="AN110" i="1" s="1"/>
  <c r="AT110" i="1" s="1"/>
  <c r="C110" i="1"/>
  <c r="I110" i="1" s="1"/>
  <c r="O110" i="1" s="1"/>
  <c r="U110" i="1" s="1"/>
  <c r="AA110" i="1" s="1"/>
  <c r="AG110" i="1" s="1"/>
  <c r="AM110" i="1" s="1"/>
  <c r="AS110" i="1" s="1"/>
  <c r="C105" i="1"/>
  <c r="E98" i="1"/>
  <c r="K98" i="1" s="1"/>
  <c r="Q98" i="1" s="1"/>
  <c r="W98" i="1" s="1"/>
  <c r="AC98" i="1" s="1"/>
  <c r="AI98" i="1" s="1"/>
  <c r="AO98" i="1" s="1"/>
  <c r="AU98" i="1" s="1"/>
  <c r="D98" i="1"/>
  <c r="J98" i="1" s="1"/>
  <c r="P98" i="1" s="1"/>
  <c r="V98" i="1" s="1"/>
  <c r="AB98" i="1" s="1"/>
  <c r="AH98" i="1" s="1"/>
  <c r="AN98" i="1" s="1"/>
  <c r="AT98" i="1" s="1"/>
  <c r="E74" i="1"/>
  <c r="K74" i="1" s="1"/>
  <c r="Q74" i="1" s="1"/>
  <c r="W74" i="1" s="1"/>
  <c r="AC74" i="1" s="1"/>
  <c r="AI74" i="1" s="1"/>
  <c r="AO74" i="1" s="1"/>
  <c r="AU74" i="1" s="1"/>
  <c r="D74" i="1"/>
  <c r="J74" i="1" s="1"/>
  <c r="P74" i="1" s="1"/>
  <c r="V74" i="1" s="1"/>
  <c r="AB74" i="1" s="1"/>
  <c r="AH74" i="1" s="1"/>
  <c r="AN74" i="1" s="1"/>
  <c r="AT74" i="1" s="1"/>
  <c r="C74" i="1"/>
  <c r="I74" i="1" s="1"/>
  <c r="O74" i="1" s="1"/>
  <c r="U74" i="1" s="1"/>
  <c r="AA74" i="1" s="1"/>
  <c r="AG74" i="1" s="1"/>
  <c r="AM74" i="1" s="1"/>
  <c r="AS74" i="1" s="1"/>
  <c r="E64" i="1"/>
  <c r="K64" i="1" s="1"/>
  <c r="Q64" i="1" s="1"/>
  <c r="W64" i="1" s="1"/>
  <c r="AC64" i="1" s="1"/>
  <c r="AI64" i="1" s="1"/>
  <c r="AO64" i="1" s="1"/>
  <c r="AU64" i="1" s="1"/>
  <c r="D64" i="1"/>
  <c r="J64" i="1" s="1"/>
  <c r="P64" i="1" s="1"/>
  <c r="V64" i="1" s="1"/>
  <c r="AB64" i="1" s="1"/>
  <c r="AH64" i="1" s="1"/>
  <c r="AN64" i="1" s="1"/>
  <c r="AT64" i="1" s="1"/>
  <c r="C64" i="1"/>
  <c r="I64" i="1" s="1"/>
  <c r="O64" i="1" s="1"/>
  <c r="U64" i="1" s="1"/>
  <c r="AA64" i="1" s="1"/>
  <c r="AG64" i="1" s="1"/>
  <c r="AM64" i="1" s="1"/>
  <c r="AS64" i="1" s="1"/>
  <c r="E51" i="1"/>
  <c r="K51" i="1" s="1"/>
  <c r="Q51" i="1" s="1"/>
  <c r="W51" i="1" s="1"/>
  <c r="AC51" i="1" s="1"/>
  <c r="AI51" i="1" s="1"/>
  <c r="AO51" i="1" s="1"/>
  <c r="AU51" i="1" s="1"/>
  <c r="D51" i="1"/>
  <c r="J51" i="1" s="1"/>
  <c r="P51" i="1" s="1"/>
  <c r="V51" i="1" s="1"/>
  <c r="AB51" i="1" s="1"/>
  <c r="AH51" i="1" s="1"/>
  <c r="AN51" i="1" s="1"/>
  <c r="AT51" i="1" s="1"/>
  <c r="C51" i="1"/>
  <c r="I51" i="1" s="1"/>
  <c r="O51" i="1" s="1"/>
  <c r="U51" i="1" s="1"/>
  <c r="AA51" i="1" s="1"/>
  <c r="AG51" i="1" s="1"/>
  <c r="AM51" i="1" s="1"/>
  <c r="AS51" i="1" s="1"/>
  <c r="E50" i="1"/>
  <c r="K50" i="1" s="1"/>
  <c r="Q50" i="1" s="1"/>
  <c r="W50" i="1" s="1"/>
  <c r="AC50" i="1" s="1"/>
  <c r="AI50" i="1" s="1"/>
  <c r="AO50" i="1" s="1"/>
  <c r="AU50" i="1" s="1"/>
  <c r="D50" i="1"/>
  <c r="J50" i="1" s="1"/>
  <c r="P50" i="1" s="1"/>
  <c r="V50" i="1" s="1"/>
  <c r="AB50" i="1" s="1"/>
  <c r="AH50" i="1" s="1"/>
  <c r="AN50" i="1" s="1"/>
  <c r="AT50" i="1" s="1"/>
  <c r="C50" i="1"/>
  <c r="I50" i="1" s="1"/>
  <c r="O50" i="1" s="1"/>
  <c r="U50" i="1" s="1"/>
  <c r="AA50" i="1" s="1"/>
  <c r="AG50" i="1" s="1"/>
  <c r="AM50" i="1" s="1"/>
  <c r="AS50" i="1" s="1"/>
  <c r="E49" i="1"/>
  <c r="K49" i="1" s="1"/>
  <c r="Q49" i="1" s="1"/>
  <c r="W49" i="1" s="1"/>
  <c r="AC49" i="1" s="1"/>
  <c r="AI49" i="1" s="1"/>
  <c r="AO49" i="1" s="1"/>
  <c r="AU49" i="1" s="1"/>
  <c r="D49" i="1"/>
  <c r="J49" i="1" s="1"/>
  <c r="P49" i="1" s="1"/>
  <c r="V49" i="1" s="1"/>
  <c r="AB49" i="1" s="1"/>
  <c r="AH49" i="1" s="1"/>
  <c r="AN49" i="1" s="1"/>
  <c r="AT49" i="1" s="1"/>
  <c r="C49" i="1"/>
  <c r="I49" i="1" s="1"/>
  <c r="O49" i="1" s="1"/>
  <c r="U49" i="1" s="1"/>
  <c r="AA49" i="1" s="1"/>
  <c r="AG49" i="1" s="1"/>
  <c r="AM49" i="1" s="1"/>
  <c r="AS49" i="1" s="1"/>
  <c r="E48" i="1"/>
  <c r="K48" i="1" s="1"/>
  <c r="Q48" i="1" s="1"/>
  <c r="W48" i="1" s="1"/>
  <c r="AC48" i="1" s="1"/>
  <c r="AI48" i="1" s="1"/>
  <c r="AO48" i="1" s="1"/>
  <c r="AU48" i="1" s="1"/>
  <c r="D48" i="1"/>
  <c r="J48" i="1" s="1"/>
  <c r="P48" i="1" s="1"/>
  <c r="V48" i="1" s="1"/>
  <c r="AB48" i="1" s="1"/>
  <c r="AH48" i="1" s="1"/>
  <c r="AN48" i="1" s="1"/>
  <c r="AT48" i="1" s="1"/>
  <c r="C48" i="1"/>
  <c r="I48" i="1" s="1"/>
  <c r="O48" i="1" s="1"/>
  <c r="U48" i="1" s="1"/>
  <c r="AA48" i="1" s="1"/>
  <c r="AG48" i="1" s="1"/>
  <c r="AM48" i="1" s="1"/>
  <c r="AS48" i="1" s="1"/>
  <c r="E47" i="1"/>
  <c r="K47" i="1" s="1"/>
  <c r="Q47" i="1" s="1"/>
  <c r="W47" i="1" s="1"/>
  <c r="AC47" i="1" s="1"/>
  <c r="AI47" i="1" s="1"/>
  <c r="AO47" i="1" s="1"/>
  <c r="AU47" i="1" s="1"/>
  <c r="D47" i="1"/>
  <c r="J47" i="1" s="1"/>
  <c r="P47" i="1" s="1"/>
  <c r="V47" i="1" s="1"/>
  <c r="AB47" i="1" s="1"/>
  <c r="AH47" i="1" s="1"/>
  <c r="AN47" i="1" s="1"/>
  <c r="AT47" i="1" s="1"/>
  <c r="C47" i="1"/>
  <c r="I47" i="1" s="1"/>
  <c r="O47" i="1" s="1"/>
  <c r="U47" i="1" s="1"/>
  <c r="AA47" i="1" s="1"/>
  <c r="AG47" i="1" s="1"/>
  <c r="AM47" i="1" s="1"/>
  <c r="AS47" i="1" s="1"/>
  <c r="E45" i="1"/>
  <c r="K45" i="1" s="1"/>
  <c r="Q45" i="1" s="1"/>
  <c r="W45" i="1" s="1"/>
  <c r="AC45" i="1" s="1"/>
  <c r="AI45" i="1" s="1"/>
  <c r="AO45" i="1" s="1"/>
  <c r="AU45" i="1" s="1"/>
  <c r="D45" i="1"/>
  <c r="J45" i="1" s="1"/>
  <c r="P45" i="1" s="1"/>
  <c r="V45" i="1" s="1"/>
  <c r="AB45" i="1" s="1"/>
  <c r="AH45" i="1" s="1"/>
  <c r="AN45" i="1" s="1"/>
  <c r="AT45" i="1" s="1"/>
  <c r="C45" i="1"/>
  <c r="I45" i="1" s="1"/>
  <c r="O45" i="1" s="1"/>
  <c r="U45" i="1" s="1"/>
  <c r="AA45" i="1" s="1"/>
  <c r="AG45" i="1" s="1"/>
  <c r="AM45" i="1" s="1"/>
  <c r="AS45" i="1" s="1"/>
  <c r="E44" i="1"/>
  <c r="K44" i="1" s="1"/>
  <c r="Q44" i="1" s="1"/>
  <c r="W44" i="1" s="1"/>
  <c r="AC44" i="1" s="1"/>
  <c r="AI44" i="1" s="1"/>
  <c r="AO44" i="1" s="1"/>
  <c r="AU44" i="1" s="1"/>
  <c r="D44" i="1"/>
  <c r="J44" i="1" s="1"/>
  <c r="P44" i="1" s="1"/>
  <c r="V44" i="1" s="1"/>
  <c r="AB44" i="1" s="1"/>
  <c r="AH44" i="1" s="1"/>
  <c r="AN44" i="1" s="1"/>
  <c r="AT44" i="1" s="1"/>
  <c r="C44" i="1"/>
  <c r="E42" i="1"/>
  <c r="K42" i="1" s="1"/>
  <c r="Q42" i="1" s="1"/>
  <c r="W42" i="1" s="1"/>
  <c r="AC42" i="1" s="1"/>
  <c r="AI42" i="1" s="1"/>
  <c r="AO42" i="1" s="1"/>
  <c r="AU42" i="1" s="1"/>
  <c r="D42" i="1"/>
  <c r="J42" i="1" s="1"/>
  <c r="P42" i="1" s="1"/>
  <c r="V42" i="1" s="1"/>
  <c r="AB42" i="1" s="1"/>
  <c r="AH42" i="1" s="1"/>
  <c r="AN42" i="1" s="1"/>
  <c r="AT42" i="1" s="1"/>
  <c r="C42" i="1"/>
  <c r="I42" i="1" s="1"/>
  <c r="O42" i="1" s="1"/>
  <c r="U42" i="1" s="1"/>
  <c r="AA42" i="1" s="1"/>
  <c r="AG42" i="1" s="1"/>
  <c r="AM42" i="1" s="1"/>
  <c r="AS42" i="1" s="1"/>
  <c r="E41" i="1"/>
  <c r="K41" i="1" s="1"/>
  <c r="Q41" i="1" s="1"/>
  <c r="W41" i="1" s="1"/>
  <c r="AC41" i="1" s="1"/>
  <c r="AI41" i="1" s="1"/>
  <c r="AO41" i="1" s="1"/>
  <c r="AU41" i="1" s="1"/>
  <c r="D41" i="1"/>
  <c r="J41" i="1" s="1"/>
  <c r="P41" i="1" s="1"/>
  <c r="V41" i="1" s="1"/>
  <c r="AB41" i="1" s="1"/>
  <c r="AH41" i="1" s="1"/>
  <c r="AN41" i="1" s="1"/>
  <c r="AT41" i="1" s="1"/>
  <c r="C41" i="1"/>
  <c r="I41" i="1" s="1"/>
  <c r="O41" i="1" s="1"/>
  <c r="U41" i="1" s="1"/>
  <c r="AA41" i="1" s="1"/>
  <c r="AG41" i="1" s="1"/>
  <c r="AM41" i="1" s="1"/>
  <c r="AS41" i="1" s="1"/>
  <c r="E39" i="1"/>
  <c r="D39" i="1"/>
  <c r="C39" i="1"/>
  <c r="E37" i="1"/>
  <c r="K37" i="1" s="1"/>
  <c r="Q37" i="1" s="1"/>
  <c r="W37" i="1" s="1"/>
  <c r="AC37" i="1" s="1"/>
  <c r="AI37" i="1" s="1"/>
  <c r="AO37" i="1" s="1"/>
  <c r="AU37" i="1" s="1"/>
  <c r="D37" i="1"/>
  <c r="J37" i="1" s="1"/>
  <c r="P37" i="1" s="1"/>
  <c r="V37" i="1" s="1"/>
  <c r="AB37" i="1" s="1"/>
  <c r="AH37" i="1" s="1"/>
  <c r="AN37" i="1" s="1"/>
  <c r="AT37" i="1" s="1"/>
  <c r="C37" i="1"/>
  <c r="I37" i="1" s="1"/>
  <c r="O37" i="1" s="1"/>
  <c r="U37" i="1" s="1"/>
  <c r="AA37" i="1" s="1"/>
  <c r="AG37" i="1" s="1"/>
  <c r="AM37" i="1" s="1"/>
  <c r="AS37" i="1" s="1"/>
  <c r="E36" i="1"/>
  <c r="K36" i="1" s="1"/>
  <c r="Q36" i="1" s="1"/>
  <c r="W36" i="1" s="1"/>
  <c r="AC36" i="1" s="1"/>
  <c r="AI36" i="1" s="1"/>
  <c r="AO36" i="1" s="1"/>
  <c r="AU36" i="1" s="1"/>
  <c r="D36" i="1"/>
  <c r="J36" i="1" s="1"/>
  <c r="P36" i="1" s="1"/>
  <c r="V36" i="1" s="1"/>
  <c r="AB36" i="1" s="1"/>
  <c r="AH36" i="1" s="1"/>
  <c r="AN36" i="1" s="1"/>
  <c r="AT36" i="1" s="1"/>
  <c r="C36" i="1"/>
  <c r="I36" i="1" s="1"/>
  <c r="O36" i="1" s="1"/>
  <c r="U36" i="1" s="1"/>
  <c r="AA36" i="1" s="1"/>
  <c r="AG36" i="1" s="1"/>
  <c r="AM36" i="1" s="1"/>
  <c r="AS36" i="1" s="1"/>
  <c r="E34" i="1"/>
  <c r="K34" i="1" s="1"/>
  <c r="Q34" i="1" s="1"/>
  <c r="W34" i="1" s="1"/>
  <c r="AC34" i="1" s="1"/>
  <c r="AI34" i="1" s="1"/>
  <c r="AO34" i="1" s="1"/>
  <c r="AU34" i="1" s="1"/>
  <c r="D34" i="1"/>
  <c r="J34" i="1" s="1"/>
  <c r="P34" i="1" s="1"/>
  <c r="V34" i="1" s="1"/>
  <c r="AB34" i="1" s="1"/>
  <c r="AH34" i="1" s="1"/>
  <c r="AN34" i="1" s="1"/>
  <c r="AT34" i="1" s="1"/>
  <c r="C34" i="1"/>
  <c r="I34" i="1" s="1"/>
  <c r="O34" i="1" s="1"/>
  <c r="U34" i="1" s="1"/>
  <c r="AA34" i="1" s="1"/>
  <c r="AG34" i="1" s="1"/>
  <c r="AM34" i="1" s="1"/>
  <c r="AS34" i="1" s="1"/>
  <c r="E33" i="1"/>
  <c r="K33" i="1" s="1"/>
  <c r="Q33" i="1" s="1"/>
  <c r="W33" i="1" s="1"/>
  <c r="AC33" i="1" s="1"/>
  <c r="AI33" i="1" s="1"/>
  <c r="AO33" i="1" s="1"/>
  <c r="AU33" i="1" s="1"/>
  <c r="D33" i="1"/>
  <c r="J33" i="1" s="1"/>
  <c r="P33" i="1" s="1"/>
  <c r="V33" i="1" s="1"/>
  <c r="AB33" i="1" s="1"/>
  <c r="AH33" i="1" s="1"/>
  <c r="AN33" i="1" s="1"/>
  <c r="AT33" i="1" s="1"/>
  <c r="C33" i="1"/>
  <c r="I33" i="1" s="1"/>
  <c r="O33" i="1" s="1"/>
  <c r="U33" i="1" s="1"/>
  <c r="AA33" i="1" s="1"/>
  <c r="AG33" i="1" s="1"/>
  <c r="AM33" i="1" s="1"/>
  <c r="AS33" i="1" s="1"/>
  <c r="E32" i="1"/>
  <c r="K32" i="1" s="1"/>
  <c r="Q32" i="1" s="1"/>
  <c r="W32" i="1" s="1"/>
  <c r="AC32" i="1" s="1"/>
  <c r="AI32" i="1" s="1"/>
  <c r="AO32" i="1" s="1"/>
  <c r="AU32" i="1" s="1"/>
  <c r="D32" i="1"/>
  <c r="J32" i="1" s="1"/>
  <c r="P32" i="1" s="1"/>
  <c r="V32" i="1" s="1"/>
  <c r="AB32" i="1" s="1"/>
  <c r="AH32" i="1" s="1"/>
  <c r="AN32" i="1" s="1"/>
  <c r="AT32" i="1" s="1"/>
  <c r="C32" i="1"/>
  <c r="I32" i="1" s="1"/>
  <c r="O32" i="1" s="1"/>
  <c r="U32" i="1" s="1"/>
  <c r="AA32" i="1" s="1"/>
  <c r="AG32" i="1" s="1"/>
  <c r="AM32" i="1" s="1"/>
  <c r="AS32" i="1" s="1"/>
  <c r="E30" i="1"/>
  <c r="K30" i="1" s="1"/>
  <c r="Q30" i="1" s="1"/>
  <c r="W30" i="1" s="1"/>
  <c r="AC30" i="1" s="1"/>
  <c r="AI30" i="1" s="1"/>
  <c r="AO30" i="1" s="1"/>
  <c r="AU30" i="1" s="1"/>
  <c r="D30" i="1"/>
  <c r="J30" i="1" s="1"/>
  <c r="P30" i="1" s="1"/>
  <c r="V30" i="1" s="1"/>
  <c r="AB30" i="1" s="1"/>
  <c r="AH30" i="1" s="1"/>
  <c r="AN30" i="1" s="1"/>
  <c r="AT30" i="1" s="1"/>
  <c r="C30" i="1"/>
  <c r="I30" i="1" s="1"/>
  <c r="O30" i="1" s="1"/>
  <c r="U30" i="1" s="1"/>
  <c r="AA30" i="1" s="1"/>
  <c r="AG30" i="1" s="1"/>
  <c r="AM30" i="1" s="1"/>
  <c r="AS30" i="1" s="1"/>
  <c r="E29" i="1"/>
  <c r="K29" i="1" s="1"/>
  <c r="Q29" i="1" s="1"/>
  <c r="W29" i="1" s="1"/>
  <c r="AC29" i="1" s="1"/>
  <c r="AI29" i="1" s="1"/>
  <c r="AO29" i="1" s="1"/>
  <c r="AU29" i="1" s="1"/>
  <c r="D29" i="1"/>
  <c r="J29" i="1" s="1"/>
  <c r="P29" i="1" s="1"/>
  <c r="V29" i="1" s="1"/>
  <c r="AB29" i="1" s="1"/>
  <c r="AH29" i="1" s="1"/>
  <c r="AN29" i="1" s="1"/>
  <c r="AT29" i="1" s="1"/>
  <c r="C29" i="1"/>
  <c r="I29" i="1" s="1"/>
  <c r="O29" i="1" s="1"/>
  <c r="U29" i="1" s="1"/>
  <c r="AA29" i="1" s="1"/>
  <c r="AG29" i="1" s="1"/>
  <c r="AM29" i="1" s="1"/>
  <c r="AS29" i="1" s="1"/>
  <c r="E28" i="1"/>
  <c r="K28" i="1" s="1"/>
  <c r="Q28" i="1" s="1"/>
  <c r="W28" i="1" s="1"/>
  <c r="AC28" i="1" s="1"/>
  <c r="AI28" i="1" s="1"/>
  <c r="AO28" i="1" s="1"/>
  <c r="AU28" i="1" s="1"/>
  <c r="D28" i="1"/>
  <c r="J28" i="1" s="1"/>
  <c r="P28" i="1" s="1"/>
  <c r="V28" i="1" s="1"/>
  <c r="AB28" i="1" s="1"/>
  <c r="AH28" i="1" s="1"/>
  <c r="AN28" i="1" s="1"/>
  <c r="AT28" i="1" s="1"/>
  <c r="C28" i="1"/>
  <c r="I28" i="1" s="1"/>
  <c r="O28" i="1" s="1"/>
  <c r="U28" i="1" s="1"/>
  <c r="AA28" i="1" s="1"/>
  <c r="AG28" i="1" s="1"/>
  <c r="AM28" i="1" s="1"/>
  <c r="AS28" i="1" s="1"/>
  <c r="E26" i="1"/>
  <c r="K26" i="1" s="1"/>
  <c r="Q26" i="1" s="1"/>
  <c r="W26" i="1" s="1"/>
  <c r="AC26" i="1" s="1"/>
  <c r="AI26" i="1" s="1"/>
  <c r="AO26" i="1" s="1"/>
  <c r="AU26" i="1" s="1"/>
  <c r="D26" i="1"/>
  <c r="J26" i="1" s="1"/>
  <c r="P26" i="1" s="1"/>
  <c r="V26" i="1" s="1"/>
  <c r="AB26" i="1" s="1"/>
  <c r="AH26" i="1" s="1"/>
  <c r="AN26" i="1" s="1"/>
  <c r="AT26" i="1" s="1"/>
  <c r="C26" i="1"/>
  <c r="I26" i="1" s="1"/>
  <c r="O26" i="1" s="1"/>
  <c r="U26" i="1" s="1"/>
  <c r="AA26" i="1" s="1"/>
  <c r="AG26" i="1" s="1"/>
  <c r="AM26" i="1" s="1"/>
  <c r="AS26" i="1" s="1"/>
  <c r="E25" i="1"/>
  <c r="K25" i="1" s="1"/>
  <c r="Q25" i="1" s="1"/>
  <c r="W25" i="1" s="1"/>
  <c r="AC25" i="1" s="1"/>
  <c r="AI25" i="1" s="1"/>
  <c r="AO25" i="1" s="1"/>
  <c r="AU25" i="1" s="1"/>
  <c r="D25" i="1"/>
  <c r="J25" i="1" s="1"/>
  <c r="P25" i="1" s="1"/>
  <c r="V25" i="1" s="1"/>
  <c r="AB25" i="1" s="1"/>
  <c r="AH25" i="1" s="1"/>
  <c r="AN25" i="1" s="1"/>
  <c r="AT25" i="1" s="1"/>
  <c r="C25" i="1"/>
  <c r="I25" i="1" s="1"/>
  <c r="O25" i="1" s="1"/>
  <c r="U25" i="1" s="1"/>
  <c r="AA25" i="1" s="1"/>
  <c r="AG25" i="1" s="1"/>
  <c r="AM25" i="1" s="1"/>
  <c r="AS25" i="1" s="1"/>
  <c r="E24" i="1"/>
  <c r="K24" i="1" s="1"/>
  <c r="Q24" i="1" s="1"/>
  <c r="W24" i="1" s="1"/>
  <c r="AC24" i="1" s="1"/>
  <c r="AI24" i="1" s="1"/>
  <c r="AO24" i="1" s="1"/>
  <c r="AU24" i="1" s="1"/>
  <c r="D24" i="1"/>
  <c r="J24" i="1" s="1"/>
  <c r="P24" i="1" s="1"/>
  <c r="V24" i="1" s="1"/>
  <c r="AB24" i="1" s="1"/>
  <c r="AH24" i="1" s="1"/>
  <c r="AN24" i="1" s="1"/>
  <c r="AT24" i="1" s="1"/>
  <c r="C24" i="1"/>
  <c r="I24" i="1" s="1"/>
  <c r="O24" i="1" s="1"/>
  <c r="U24" i="1" s="1"/>
  <c r="AA24" i="1" s="1"/>
  <c r="AG24" i="1" s="1"/>
  <c r="AM24" i="1" s="1"/>
  <c r="AS24" i="1" s="1"/>
  <c r="E23" i="1"/>
  <c r="K23" i="1" s="1"/>
  <c r="Q23" i="1" s="1"/>
  <c r="W23" i="1" s="1"/>
  <c r="AC23" i="1" s="1"/>
  <c r="AI23" i="1" s="1"/>
  <c r="AO23" i="1" s="1"/>
  <c r="AU23" i="1" s="1"/>
  <c r="D23" i="1"/>
  <c r="J23" i="1" s="1"/>
  <c r="P23" i="1" s="1"/>
  <c r="V23" i="1" s="1"/>
  <c r="AB23" i="1" s="1"/>
  <c r="AH23" i="1" s="1"/>
  <c r="AN23" i="1" s="1"/>
  <c r="AT23" i="1" s="1"/>
  <c r="C23" i="1"/>
  <c r="I23" i="1" s="1"/>
  <c r="O23" i="1" s="1"/>
  <c r="U23" i="1" s="1"/>
  <c r="AA23" i="1" s="1"/>
  <c r="AG23" i="1" s="1"/>
  <c r="AM23" i="1" s="1"/>
  <c r="AS23" i="1" s="1"/>
  <c r="E21" i="1"/>
  <c r="D21" i="1"/>
  <c r="C21" i="1"/>
  <c r="E19" i="1"/>
  <c r="D19" i="1"/>
  <c r="C19" i="1"/>
  <c r="G60" i="1" l="1"/>
  <c r="G145" i="1" s="1"/>
  <c r="E20" i="1"/>
  <c r="K20" i="1" s="1"/>
  <c r="Q20" i="1" s="1"/>
  <c r="W20" i="1" s="1"/>
  <c r="AC20" i="1" s="1"/>
  <c r="AI20" i="1" s="1"/>
  <c r="AO20" i="1" s="1"/>
  <c r="AU20" i="1" s="1"/>
  <c r="K21" i="1"/>
  <c r="Q21" i="1" s="1"/>
  <c r="W21" i="1" s="1"/>
  <c r="AC21" i="1" s="1"/>
  <c r="AI21" i="1" s="1"/>
  <c r="AO21" i="1" s="1"/>
  <c r="AU21" i="1" s="1"/>
  <c r="E18" i="1"/>
  <c r="K19" i="1"/>
  <c r="Q19" i="1" s="1"/>
  <c r="W19" i="1" s="1"/>
  <c r="AC19" i="1" s="1"/>
  <c r="AI19" i="1" s="1"/>
  <c r="AO19" i="1" s="1"/>
  <c r="AU19" i="1" s="1"/>
  <c r="C38" i="1"/>
  <c r="I38" i="1" s="1"/>
  <c r="O38" i="1" s="1"/>
  <c r="U38" i="1" s="1"/>
  <c r="AA38" i="1" s="1"/>
  <c r="AG38" i="1" s="1"/>
  <c r="AM38" i="1" s="1"/>
  <c r="AS38" i="1" s="1"/>
  <c r="I39" i="1"/>
  <c r="O39" i="1" s="1"/>
  <c r="U39" i="1" s="1"/>
  <c r="AA39" i="1" s="1"/>
  <c r="AG39" i="1" s="1"/>
  <c r="AM39" i="1" s="1"/>
  <c r="AS39" i="1" s="1"/>
  <c r="J117" i="1"/>
  <c r="P117" i="1" s="1"/>
  <c r="V117" i="1" s="1"/>
  <c r="AB117" i="1" s="1"/>
  <c r="AH117" i="1" s="1"/>
  <c r="AN117" i="1" s="1"/>
  <c r="AT117" i="1" s="1"/>
  <c r="J121" i="1"/>
  <c r="P121" i="1" s="1"/>
  <c r="V121" i="1" s="1"/>
  <c r="AB121" i="1" s="1"/>
  <c r="AH121" i="1" s="1"/>
  <c r="AN121" i="1" s="1"/>
  <c r="AT121" i="1" s="1"/>
  <c r="C18" i="1"/>
  <c r="I19" i="1"/>
  <c r="O19" i="1" s="1"/>
  <c r="U19" i="1" s="1"/>
  <c r="AA19" i="1" s="1"/>
  <c r="AG19" i="1" s="1"/>
  <c r="AM19" i="1" s="1"/>
  <c r="AS19" i="1" s="1"/>
  <c r="D20" i="1"/>
  <c r="J20" i="1" s="1"/>
  <c r="P20" i="1" s="1"/>
  <c r="V20" i="1" s="1"/>
  <c r="AB20" i="1" s="1"/>
  <c r="AH20" i="1" s="1"/>
  <c r="AN20" i="1" s="1"/>
  <c r="AT20" i="1" s="1"/>
  <c r="J21" i="1"/>
  <c r="P21" i="1" s="1"/>
  <c r="V21" i="1" s="1"/>
  <c r="AB21" i="1" s="1"/>
  <c r="AH21" i="1" s="1"/>
  <c r="AN21" i="1" s="1"/>
  <c r="AT21" i="1" s="1"/>
  <c r="D18" i="1"/>
  <c r="J19" i="1"/>
  <c r="P19" i="1" s="1"/>
  <c r="V19" i="1" s="1"/>
  <c r="AB19" i="1" s="1"/>
  <c r="AH19" i="1" s="1"/>
  <c r="AN19" i="1" s="1"/>
  <c r="AT19" i="1" s="1"/>
  <c r="C20" i="1"/>
  <c r="I20" i="1" s="1"/>
  <c r="O20" i="1" s="1"/>
  <c r="U20" i="1" s="1"/>
  <c r="AA20" i="1" s="1"/>
  <c r="AG20" i="1" s="1"/>
  <c r="AM20" i="1" s="1"/>
  <c r="AS20" i="1" s="1"/>
  <c r="I21" i="1"/>
  <c r="O21" i="1" s="1"/>
  <c r="U21" i="1" s="1"/>
  <c r="AA21" i="1" s="1"/>
  <c r="AG21" i="1" s="1"/>
  <c r="AM21" i="1" s="1"/>
  <c r="AS21" i="1" s="1"/>
  <c r="D38" i="1"/>
  <c r="J38" i="1" s="1"/>
  <c r="P38" i="1" s="1"/>
  <c r="V38" i="1" s="1"/>
  <c r="AB38" i="1" s="1"/>
  <c r="AH38" i="1" s="1"/>
  <c r="AN38" i="1" s="1"/>
  <c r="AT38" i="1" s="1"/>
  <c r="J39" i="1"/>
  <c r="P39" i="1" s="1"/>
  <c r="V39" i="1" s="1"/>
  <c r="AB39" i="1" s="1"/>
  <c r="AH39" i="1" s="1"/>
  <c r="AN39" i="1" s="1"/>
  <c r="AT39" i="1" s="1"/>
  <c r="C43" i="1"/>
  <c r="I43" i="1" s="1"/>
  <c r="O43" i="1" s="1"/>
  <c r="U43" i="1" s="1"/>
  <c r="AA43" i="1" s="1"/>
  <c r="AG43" i="1" s="1"/>
  <c r="AM43" i="1" s="1"/>
  <c r="AS43" i="1" s="1"/>
  <c r="I44" i="1"/>
  <c r="O44" i="1" s="1"/>
  <c r="U44" i="1" s="1"/>
  <c r="AA44" i="1" s="1"/>
  <c r="AG44" i="1" s="1"/>
  <c r="AM44" i="1" s="1"/>
  <c r="AS44" i="1" s="1"/>
  <c r="C98" i="1"/>
  <c r="I98" i="1" s="1"/>
  <c r="O98" i="1" s="1"/>
  <c r="U98" i="1" s="1"/>
  <c r="AA98" i="1" s="1"/>
  <c r="AG98" i="1" s="1"/>
  <c r="AM98" i="1" s="1"/>
  <c r="AS98" i="1" s="1"/>
  <c r="I105" i="1"/>
  <c r="O105" i="1" s="1"/>
  <c r="U105" i="1" s="1"/>
  <c r="AA105" i="1" s="1"/>
  <c r="AG105" i="1" s="1"/>
  <c r="AM105" i="1" s="1"/>
  <c r="AS105" i="1" s="1"/>
  <c r="C114" i="1"/>
  <c r="I114" i="1" s="1"/>
  <c r="O114" i="1" s="1"/>
  <c r="U114" i="1" s="1"/>
  <c r="AA114" i="1" s="1"/>
  <c r="AG114" i="1" s="1"/>
  <c r="AM114" i="1" s="1"/>
  <c r="AS114" i="1" s="1"/>
  <c r="I115" i="1"/>
  <c r="O115" i="1" s="1"/>
  <c r="U115" i="1" s="1"/>
  <c r="AA115" i="1" s="1"/>
  <c r="AG115" i="1" s="1"/>
  <c r="AM115" i="1" s="1"/>
  <c r="AS115" i="1" s="1"/>
  <c r="K117" i="1"/>
  <c r="Q117" i="1" s="1"/>
  <c r="W117" i="1" s="1"/>
  <c r="AC117" i="1" s="1"/>
  <c r="AI117" i="1" s="1"/>
  <c r="AO117" i="1" s="1"/>
  <c r="AU117" i="1" s="1"/>
  <c r="K121" i="1"/>
  <c r="Q121" i="1" s="1"/>
  <c r="W121" i="1" s="1"/>
  <c r="AC121" i="1" s="1"/>
  <c r="AI121" i="1" s="1"/>
  <c r="AO121" i="1" s="1"/>
  <c r="AU121" i="1" s="1"/>
  <c r="E38" i="1"/>
  <c r="K38" i="1" s="1"/>
  <c r="Q38" i="1" s="1"/>
  <c r="W38" i="1" s="1"/>
  <c r="AC38" i="1" s="1"/>
  <c r="AI38" i="1" s="1"/>
  <c r="AO38" i="1" s="1"/>
  <c r="AU38" i="1" s="1"/>
  <c r="K39" i="1"/>
  <c r="Q39" i="1" s="1"/>
  <c r="W39" i="1" s="1"/>
  <c r="AC39" i="1" s="1"/>
  <c r="AI39" i="1" s="1"/>
  <c r="AO39" i="1" s="1"/>
  <c r="AU39" i="1" s="1"/>
  <c r="D114" i="1"/>
  <c r="J114" i="1" s="1"/>
  <c r="P114" i="1" s="1"/>
  <c r="V114" i="1" s="1"/>
  <c r="AB114" i="1" s="1"/>
  <c r="AH114" i="1" s="1"/>
  <c r="AN114" i="1" s="1"/>
  <c r="AT114" i="1" s="1"/>
  <c r="J115" i="1"/>
  <c r="P115" i="1" s="1"/>
  <c r="V115" i="1" s="1"/>
  <c r="AB115" i="1" s="1"/>
  <c r="AH115" i="1" s="1"/>
  <c r="AN115" i="1" s="1"/>
  <c r="AT115" i="1" s="1"/>
  <c r="E114" i="1"/>
  <c r="K114" i="1" s="1"/>
  <c r="Q114" i="1" s="1"/>
  <c r="W114" i="1" s="1"/>
  <c r="AC114" i="1" s="1"/>
  <c r="AI114" i="1" s="1"/>
  <c r="AO114" i="1" s="1"/>
  <c r="AU114" i="1" s="1"/>
  <c r="K115" i="1"/>
  <c r="Q115" i="1" s="1"/>
  <c r="W115" i="1" s="1"/>
  <c r="AC115" i="1" s="1"/>
  <c r="AI115" i="1" s="1"/>
  <c r="AO115" i="1" s="1"/>
  <c r="AU115" i="1" s="1"/>
  <c r="E79" i="1"/>
  <c r="K80" i="1"/>
  <c r="Q80" i="1" s="1"/>
  <c r="W80" i="1" s="1"/>
  <c r="AC80" i="1" s="1"/>
  <c r="AI80" i="1" s="1"/>
  <c r="AO80" i="1" s="1"/>
  <c r="AU80" i="1" s="1"/>
  <c r="C79" i="1"/>
  <c r="I80" i="1"/>
  <c r="O80" i="1" s="1"/>
  <c r="U80" i="1" s="1"/>
  <c r="AA80" i="1" s="1"/>
  <c r="AG80" i="1" s="1"/>
  <c r="AM80" i="1" s="1"/>
  <c r="AS80" i="1" s="1"/>
  <c r="D79" i="1"/>
  <c r="J80" i="1"/>
  <c r="P80" i="1" s="1"/>
  <c r="V80" i="1" s="1"/>
  <c r="AB80" i="1" s="1"/>
  <c r="AH80" i="1" s="1"/>
  <c r="AN80" i="1" s="1"/>
  <c r="AT80" i="1" s="1"/>
  <c r="E43" i="1"/>
  <c r="K43" i="1" s="1"/>
  <c r="Q43" i="1" s="1"/>
  <c r="W43" i="1" s="1"/>
  <c r="AC43" i="1" s="1"/>
  <c r="AI43" i="1" s="1"/>
  <c r="AO43" i="1" s="1"/>
  <c r="AU43" i="1" s="1"/>
  <c r="D40" i="1"/>
  <c r="J40" i="1" s="1"/>
  <c r="P40" i="1" s="1"/>
  <c r="V40" i="1" s="1"/>
  <c r="AB40" i="1" s="1"/>
  <c r="AH40" i="1" s="1"/>
  <c r="AN40" i="1" s="1"/>
  <c r="AT40" i="1" s="1"/>
  <c r="C35" i="1"/>
  <c r="I35" i="1" s="1"/>
  <c r="O35" i="1" s="1"/>
  <c r="U35" i="1" s="1"/>
  <c r="AA35" i="1" s="1"/>
  <c r="AG35" i="1" s="1"/>
  <c r="AM35" i="1" s="1"/>
  <c r="AS35" i="1" s="1"/>
  <c r="C31" i="1"/>
  <c r="I31" i="1" s="1"/>
  <c r="O31" i="1" s="1"/>
  <c r="U31" i="1" s="1"/>
  <c r="AA31" i="1" s="1"/>
  <c r="AG31" i="1" s="1"/>
  <c r="AM31" i="1" s="1"/>
  <c r="AS31" i="1" s="1"/>
  <c r="C27" i="1"/>
  <c r="I27" i="1" s="1"/>
  <c r="O27" i="1" s="1"/>
  <c r="U27" i="1" s="1"/>
  <c r="AA27" i="1" s="1"/>
  <c r="AG27" i="1" s="1"/>
  <c r="AM27" i="1" s="1"/>
  <c r="AS27" i="1" s="1"/>
  <c r="D27" i="1"/>
  <c r="J27" i="1" s="1"/>
  <c r="P27" i="1" s="1"/>
  <c r="V27" i="1" s="1"/>
  <c r="AB27" i="1" s="1"/>
  <c r="AH27" i="1" s="1"/>
  <c r="AN27" i="1" s="1"/>
  <c r="AT27" i="1" s="1"/>
  <c r="E35" i="1"/>
  <c r="K35" i="1" s="1"/>
  <c r="Q35" i="1" s="1"/>
  <c r="W35" i="1" s="1"/>
  <c r="AC35" i="1" s="1"/>
  <c r="AI35" i="1" s="1"/>
  <c r="AO35" i="1" s="1"/>
  <c r="AU35" i="1" s="1"/>
  <c r="E22" i="1"/>
  <c r="K22" i="1" s="1"/>
  <c r="Q22" i="1" s="1"/>
  <c r="W22" i="1" s="1"/>
  <c r="AC22" i="1" s="1"/>
  <c r="AI22" i="1" s="1"/>
  <c r="AO22" i="1" s="1"/>
  <c r="AU22" i="1" s="1"/>
  <c r="E46" i="1"/>
  <c r="K46" i="1" s="1"/>
  <c r="Q46" i="1" s="1"/>
  <c r="W46" i="1" s="1"/>
  <c r="AC46" i="1" s="1"/>
  <c r="AI46" i="1" s="1"/>
  <c r="AO46" i="1" s="1"/>
  <c r="AU46" i="1" s="1"/>
  <c r="E27" i="1"/>
  <c r="K27" i="1" s="1"/>
  <c r="Q27" i="1" s="1"/>
  <c r="W27" i="1" s="1"/>
  <c r="AC27" i="1" s="1"/>
  <c r="AI27" i="1" s="1"/>
  <c r="AO27" i="1" s="1"/>
  <c r="AU27" i="1" s="1"/>
  <c r="C22" i="1"/>
  <c r="I22" i="1" s="1"/>
  <c r="O22" i="1" s="1"/>
  <c r="U22" i="1" s="1"/>
  <c r="AA22" i="1" s="1"/>
  <c r="AG22" i="1" s="1"/>
  <c r="AM22" i="1" s="1"/>
  <c r="AS22" i="1" s="1"/>
  <c r="D22" i="1"/>
  <c r="J22" i="1" s="1"/>
  <c r="P22" i="1" s="1"/>
  <c r="V22" i="1" s="1"/>
  <c r="AB22" i="1" s="1"/>
  <c r="AH22" i="1" s="1"/>
  <c r="AN22" i="1" s="1"/>
  <c r="AT22" i="1" s="1"/>
  <c r="C40" i="1"/>
  <c r="I40" i="1" s="1"/>
  <c r="O40" i="1" s="1"/>
  <c r="U40" i="1" s="1"/>
  <c r="AA40" i="1" s="1"/>
  <c r="AG40" i="1" s="1"/>
  <c r="AM40" i="1" s="1"/>
  <c r="AS40" i="1" s="1"/>
  <c r="E31" i="1"/>
  <c r="K31" i="1" s="1"/>
  <c r="Q31" i="1" s="1"/>
  <c r="W31" i="1" s="1"/>
  <c r="AC31" i="1" s="1"/>
  <c r="AI31" i="1" s="1"/>
  <c r="AO31" i="1" s="1"/>
  <c r="AU31" i="1" s="1"/>
  <c r="E40" i="1"/>
  <c r="K40" i="1" s="1"/>
  <c r="Q40" i="1" s="1"/>
  <c r="W40" i="1" s="1"/>
  <c r="AC40" i="1" s="1"/>
  <c r="AI40" i="1" s="1"/>
  <c r="AO40" i="1" s="1"/>
  <c r="AU40" i="1" s="1"/>
  <c r="C46" i="1"/>
  <c r="I46" i="1" s="1"/>
  <c r="O46" i="1" s="1"/>
  <c r="U46" i="1" s="1"/>
  <c r="AA46" i="1" s="1"/>
  <c r="AG46" i="1" s="1"/>
  <c r="AM46" i="1" s="1"/>
  <c r="AS46" i="1" s="1"/>
  <c r="D46" i="1"/>
  <c r="J46" i="1" s="1"/>
  <c r="P46" i="1" s="1"/>
  <c r="V46" i="1" s="1"/>
  <c r="AB46" i="1" s="1"/>
  <c r="AH46" i="1" s="1"/>
  <c r="AN46" i="1" s="1"/>
  <c r="AT46" i="1" s="1"/>
  <c r="D35" i="1"/>
  <c r="J35" i="1" s="1"/>
  <c r="P35" i="1" s="1"/>
  <c r="V35" i="1" s="1"/>
  <c r="AB35" i="1" s="1"/>
  <c r="AH35" i="1" s="1"/>
  <c r="AN35" i="1" s="1"/>
  <c r="AT35" i="1" s="1"/>
  <c r="D43" i="1"/>
  <c r="J43" i="1" s="1"/>
  <c r="P43" i="1" s="1"/>
  <c r="V43" i="1" s="1"/>
  <c r="AB43" i="1" s="1"/>
  <c r="AH43" i="1" s="1"/>
  <c r="AN43" i="1" s="1"/>
  <c r="AT43" i="1" s="1"/>
  <c r="D31" i="1"/>
  <c r="J31" i="1" s="1"/>
  <c r="P31" i="1" s="1"/>
  <c r="V31" i="1" s="1"/>
  <c r="AB31" i="1" s="1"/>
  <c r="AH31" i="1" s="1"/>
  <c r="AN31" i="1" s="1"/>
  <c r="AT31" i="1" s="1"/>
  <c r="J18" i="1" l="1"/>
  <c r="P18" i="1" s="1"/>
  <c r="V18" i="1" s="1"/>
  <c r="AB18" i="1" s="1"/>
  <c r="AH18" i="1" s="1"/>
  <c r="AN18" i="1" s="1"/>
  <c r="AT18" i="1" s="1"/>
  <c r="D17" i="1"/>
  <c r="J17" i="1" s="1"/>
  <c r="P17" i="1" s="1"/>
  <c r="V17" i="1" s="1"/>
  <c r="AB17" i="1" s="1"/>
  <c r="AH17" i="1" s="1"/>
  <c r="AN17" i="1" s="1"/>
  <c r="AT17" i="1" s="1"/>
  <c r="I18" i="1"/>
  <c r="O18" i="1" s="1"/>
  <c r="U18" i="1" s="1"/>
  <c r="AA18" i="1" s="1"/>
  <c r="AG18" i="1" s="1"/>
  <c r="AM18" i="1" s="1"/>
  <c r="AS18" i="1" s="1"/>
  <c r="C17" i="1"/>
  <c r="I17" i="1" s="1"/>
  <c r="O17" i="1" s="1"/>
  <c r="U17" i="1" s="1"/>
  <c r="AA17" i="1" s="1"/>
  <c r="AG17" i="1" s="1"/>
  <c r="AM17" i="1" s="1"/>
  <c r="AS17" i="1" s="1"/>
  <c r="K18" i="1"/>
  <c r="Q18" i="1" s="1"/>
  <c r="W18" i="1" s="1"/>
  <c r="AC18" i="1" s="1"/>
  <c r="AI18" i="1" s="1"/>
  <c r="AO18" i="1" s="1"/>
  <c r="AU18" i="1" s="1"/>
  <c r="E17" i="1"/>
  <c r="K17" i="1" s="1"/>
  <c r="Q17" i="1" s="1"/>
  <c r="W17" i="1" s="1"/>
  <c r="AC17" i="1" s="1"/>
  <c r="AI17" i="1" s="1"/>
  <c r="AO17" i="1" s="1"/>
  <c r="AU17" i="1" s="1"/>
  <c r="I79" i="1"/>
  <c r="O79" i="1" s="1"/>
  <c r="U79" i="1" s="1"/>
  <c r="AA79" i="1" s="1"/>
  <c r="AG79" i="1" s="1"/>
  <c r="AM79" i="1" s="1"/>
  <c r="AS79" i="1" s="1"/>
  <c r="C67" i="1"/>
  <c r="I67" i="1" s="1"/>
  <c r="O67" i="1" s="1"/>
  <c r="U67" i="1" s="1"/>
  <c r="AA67" i="1" s="1"/>
  <c r="AG67" i="1" s="1"/>
  <c r="AM67" i="1" s="1"/>
  <c r="AS67" i="1" s="1"/>
  <c r="E97" i="1"/>
  <c r="K97" i="1" s="1"/>
  <c r="Q97" i="1" s="1"/>
  <c r="W97" i="1" s="1"/>
  <c r="AC97" i="1" s="1"/>
  <c r="AI97" i="1" s="1"/>
  <c r="AO97" i="1" s="1"/>
  <c r="AU97" i="1" s="1"/>
  <c r="J79" i="1"/>
  <c r="P79" i="1" s="1"/>
  <c r="V79" i="1" s="1"/>
  <c r="AB79" i="1" s="1"/>
  <c r="AH79" i="1" s="1"/>
  <c r="AN79" i="1" s="1"/>
  <c r="AT79" i="1" s="1"/>
  <c r="D67" i="1"/>
  <c r="J67" i="1" s="1"/>
  <c r="P67" i="1" s="1"/>
  <c r="V67" i="1" s="1"/>
  <c r="AB67" i="1" s="1"/>
  <c r="AH67" i="1" s="1"/>
  <c r="AN67" i="1" s="1"/>
  <c r="AT67" i="1" s="1"/>
  <c r="K79" i="1"/>
  <c r="Q79" i="1" s="1"/>
  <c r="W79" i="1" s="1"/>
  <c r="AC79" i="1" s="1"/>
  <c r="AI79" i="1" s="1"/>
  <c r="AO79" i="1" s="1"/>
  <c r="AU79" i="1" s="1"/>
  <c r="E67" i="1"/>
  <c r="K67" i="1" s="1"/>
  <c r="Q67" i="1" s="1"/>
  <c r="W67" i="1" s="1"/>
  <c r="AC67" i="1" s="1"/>
  <c r="AI67" i="1" s="1"/>
  <c r="AO67" i="1" s="1"/>
  <c r="AU67" i="1" s="1"/>
  <c r="D97" i="1"/>
  <c r="J97" i="1" s="1"/>
  <c r="P97" i="1" s="1"/>
  <c r="V97" i="1" s="1"/>
  <c r="AB97" i="1" s="1"/>
  <c r="AH97" i="1" s="1"/>
  <c r="AN97" i="1" s="1"/>
  <c r="AT97" i="1" s="1"/>
  <c r="C97" i="1"/>
  <c r="I97" i="1" s="1"/>
  <c r="O97" i="1" s="1"/>
  <c r="U97" i="1" s="1"/>
  <c r="AA97" i="1" s="1"/>
  <c r="AG97" i="1" s="1"/>
  <c r="AM97" i="1" s="1"/>
  <c r="AS97" i="1" s="1"/>
  <c r="H145" i="1"/>
  <c r="C62" i="1" l="1"/>
  <c r="C60" i="1" s="1"/>
  <c r="E62" i="1"/>
  <c r="E60" i="1" s="1"/>
  <c r="K60" i="1" s="1"/>
  <c r="Q60" i="1" s="1"/>
  <c r="W60" i="1" s="1"/>
  <c r="D62" i="1"/>
  <c r="D60" i="1" s="1"/>
  <c r="D145" i="1" s="1"/>
  <c r="J145" i="1" s="1"/>
  <c r="P145" i="1" s="1"/>
  <c r="V145" i="1" s="1"/>
  <c r="AB145" i="1" s="1"/>
  <c r="AH145" i="1" s="1"/>
  <c r="AN145" i="1" s="1"/>
  <c r="AT145" i="1" s="1"/>
  <c r="I60" i="1"/>
  <c r="O60" i="1" s="1"/>
  <c r="U60" i="1" s="1"/>
  <c r="AA60" i="1" s="1"/>
  <c r="AG60" i="1" s="1"/>
  <c r="AM60" i="1" s="1"/>
  <c r="AS60" i="1" s="1"/>
  <c r="I62" i="1"/>
  <c r="O62" i="1" s="1"/>
  <c r="U62" i="1" s="1"/>
  <c r="AA62" i="1" s="1"/>
  <c r="AG62" i="1" s="1"/>
  <c r="AM62" i="1" s="1"/>
  <c r="AS62" i="1" s="1"/>
  <c r="AX60" i="1" l="1"/>
  <c r="AC60" i="1"/>
  <c r="AI60" i="1" s="1"/>
  <c r="AO60" i="1" s="1"/>
  <c r="AU60" i="1" s="1"/>
  <c r="J62" i="1"/>
  <c r="P62" i="1" s="1"/>
  <c r="V62" i="1" s="1"/>
  <c r="AB62" i="1" s="1"/>
  <c r="AH62" i="1" s="1"/>
  <c r="AN62" i="1" s="1"/>
  <c r="AT62" i="1" s="1"/>
  <c r="E145" i="1"/>
  <c r="K145" i="1" s="1"/>
  <c r="Q145" i="1" s="1"/>
  <c r="W145" i="1" s="1"/>
  <c r="AC145" i="1" s="1"/>
  <c r="AI145" i="1" s="1"/>
  <c r="AO145" i="1" s="1"/>
  <c r="AU145" i="1" s="1"/>
  <c r="K62" i="1"/>
  <c r="Q62" i="1" s="1"/>
  <c r="W62" i="1" s="1"/>
  <c r="AC62" i="1" s="1"/>
  <c r="AI62" i="1" s="1"/>
  <c r="AO62" i="1" s="1"/>
  <c r="AU62" i="1" s="1"/>
  <c r="J60" i="1"/>
  <c r="P60" i="1" s="1"/>
  <c r="V60" i="1" s="1"/>
  <c r="C145" i="1"/>
  <c r="I145" i="1" s="1"/>
  <c r="O145" i="1" s="1"/>
  <c r="U145" i="1" s="1"/>
  <c r="AA145" i="1" s="1"/>
  <c r="AG145" i="1" s="1"/>
  <c r="AM145" i="1" s="1"/>
  <c r="AS145" i="1" s="1"/>
  <c r="AW60" i="1" l="1"/>
  <c r="AB60" i="1"/>
  <c r="AH60" i="1" s="1"/>
  <c r="AN60" i="1" s="1"/>
  <c r="AT60" i="1" s="1"/>
</calcChain>
</file>

<file path=xl/sharedStrings.xml><?xml version="1.0" encoding="utf-8"?>
<sst xmlns="http://schemas.openxmlformats.org/spreadsheetml/2006/main" count="282" uniqueCount="225">
  <si>
    <t>Приложение № 1</t>
  </si>
  <si>
    <t>к решению Собрания депутатов</t>
  </si>
  <si>
    <t>Мезенского муниципального округа</t>
  </si>
  <si>
    <t>Прогнозируемое поступление доходов бюджета муниципального округа на 2024 год и на плановый период 2025 и 2026 годов</t>
  </si>
  <si>
    <t>Наименование доходов</t>
  </si>
  <si>
    <t>Код бюджетной классификации Российской Федерации</t>
  </si>
  <si>
    <t>Сумма, рублей</t>
  </si>
  <si>
    <t>2024 год</t>
  </si>
  <si>
    <t>2025 год</t>
  </si>
  <si>
    <t>2026 год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</si>
  <si>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</si>
  <si>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</si>
  <si>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</si>
  <si>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</si>
  <si>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</si>
  <si>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1 01 02000 00 0000 000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</si>
  <si>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</si>
  <si>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</si>
  <si>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</si>
  <si>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1 03 02000 00 0000 000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</si>
  <si>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</si>
  <si>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</si>
  <si>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</si>
  <si>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1 05 01000 00 0000 000</t>
  </si>
  <si>
    <t>Единый налог на вмененный доход для отдельных видов деятельности</t>
  </si>
  <si>
    <t>1 05 02000 02 0000 110</t>
  </si>
  <si>
    <t>Единый сельскохозяйственный налог</t>
  </si>
  <si>
    <t>1 05 03000 00 0000 000</t>
  </si>
  <si>
    <t>Налог, взимаемый в связи с применением патентной системы налогообложения</t>
  </si>
  <si>
    <t>1 05 04000 00 0000 000</t>
  </si>
  <si>
    <t>НАЛОГИ НА ИМУЩЕСТВО</t>
  </si>
  <si>
    <t>1 06 00000 00 0000 000</t>
  </si>
  <si>
    <t>Налог на имущество физических лиц</t>
  </si>
  <si>
    <t>1 06 01000 00 0000 000</t>
  </si>
  <si>
    <t>Транспортный налог</t>
  </si>
  <si>
    <t>1 06 04000 00 0000 000</t>
  </si>
  <si>
    <t>Земельный налог</t>
  </si>
  <si>
    <t>1 06 06000 00 0000 000</t>
  </si>
  <si>
    <t>ГОСУДАРСТВЕННАЯ ПОШЛИНА</t>
  </si>
  <si>
    <t>1 08 00000 00 0000 000</t>
  </si>
  <si>
    <t xml:space="preserve">Государственная пошлина по делам, рассматриваемым в судах общей юрисдикции, мировыми судьями </t>
  </si>
  <si>
    <t>1 08 03000 00 0000 000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</si>
  <si>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</si>
  <si>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1 08 04000 00 0000 000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</si>
  <si>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</si>
  <si>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</si>
  <si>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</si>
  <si>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</si>
  <si>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</si>
  <si>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</si>
  <si>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</si>
  <si>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1 11 09000 00 0000 000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</si>
  <si>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</si>
  <si>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</si>
  <si>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</si>
  <si>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1 12 01000 00 0000 000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</si>
  <si>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</si>
  <si>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</si>
  <si>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</si>
  <si>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1 13 01000 00 0000 000</t>
  </si>
  <si>
    <t>Доходы от компенсации затрат государства</t>
  </si>
  <si>
    <t>1 13 02000 00 0000 000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</si>
  <si>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</si>
  <si>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</si>
  <si>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</si>
  <si>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</si>
  <si>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</si>
  <si>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1 14 06000 00 0000 000</t>
  </si>
  <si>
    <t>ШТРАФЫ, САНКЦИИ, ВОЗМЕЩЕНИЕ УЩЕРБА</t>
  </si>
  <si>
    <t>1 16 00000 00 0000 000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</si>
  <si>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</si>
  <si>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</si>
  <si>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</si>
  <si>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1 16 02000 02 0000 000</t>
  </si>
  <si>
    <t>Платежи в целях возмещения причиненного ущерба (убытков)</t>
  </si>
  <si>
    <t>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</si>
  <si>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</si>
  <si>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1 16 07090 14 0000 140</t>
  </si>
  <si>
    <t>Платежи, уплачиваемые в целях возмещения вреда</t>
  </si>
  <si>
    <t>1 16 11000 01 0000 140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</si>
  <si>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</si>
  <si>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</si>
  <si>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</si>
  <si>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</si>
  <si>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</si>
  <si>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 xml:space="preserve"> 2 02 10000 00 0000 150
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</si>
  <si>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</si>
  <si>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</si>
  <si>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</si>
  <si>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</si>
  <si>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</si>
  <si>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</si>
  <si>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</si>
  <si>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</si>
  <si>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Прочие субсидии </t>
  </si>
  <si>
    <t>2 02 29999 00 0000 150</t>
  </si>
  <si>
    <t>Прочие субсидии бюджетам муниципальных округов</t>
  </si>
  <si>
    <t>2 02 29999 14 0000 150</t>
  </si>
  <si>
    <t>из них: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</si>
  <si>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 xml:space="preserve">на комплектование книжных фондов библиотек муниципальных образований Архангельской области и подписку на периодическую печать </t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</si>
  <si>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</si>
  <si>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 xml:space="preserve">СУБВЕНЦИИ БЮДЖЕТАМ БЮДЖЕТНОЙ СИСТЕМЫ РОССИЙСКОЙ ФЕДЕРАЦИИ </t>
  </si>
  <si>
    <t>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</si>
  <si>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</si>
  <si>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</si>
  <si>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 xml:space="preserve"> из них: на осуществление государственных полномочий в сфере охраны труда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</si>
  <si>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</si>
  <si>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 осуществление государственных полномочий по выплате вознаграждений профессиональным опекунам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</si>
  <si>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</si>
  <si>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</si>
  <si>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</si>
  <si>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</si>
  <si>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</si>
  <si>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2 02 30029 14 0000 150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</si>
  <si>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</si>
  <si>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</si>
  <si>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</si>
  <si>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</si>
  <si>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</si>
  <si>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</si>
  <si>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Единая субвенция бюджетам муниципальных округов</t>
  </si>
  <si>
    <t>2 02 39998 14 0000 150</t>
  </si>
  <si>
    <t>из нее: на осуществление государственных полномочий по созданию комиссий по делам несовершеннолетних и защите их прав</t>
  </si>
  <si>
    <t>на осуществление государственных полномочий по организации и осуществлению деятельности по опеке и попечительству</t>
  </si>
  <si>
    <t>на осуществление государственных полномочий в сфере административных правонарушений</t>
  </si>
  <si>
    <t>Прочие субвенции</t>
  </si>
  <si>
    <t>2 02 39999 00 0000 150</t>
  </si>
  <si>
    <t>Прочие субвенции бюджетам муниципальных округов</t>
  </si>
  <si>
    <t>2 02 39999 14 0000 150</t>
  </si>
  <si>
    <t>из них : на реализацию образовательных программ</t>
  </si>
  <si>
    <t>ИНЫЕ МЕЖБЮДЖЕТНЫЕ ТРАНСФЕРТЫ</t>
  </si>
  <si>
    <t>2 02 40000 00 0000 150</t>
  </si>
  <si>
    <t>Прочие межбюджетные трансферты, передаваемые бюджетам муниципальных округов</t>
  </si>
  <si>
    <t>2 02 49999 14 0000 150</t>
  </si>
  <si>
    <t>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</si>
  <si>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на реализацию мероприятий по социально-экономическому развитию муниципальных округов</t>
  </si>
  <si>
    <t>ВСЕГО ДОХОДОВ</t>
  </si>
  <si>
    <t>из них: на поддержку территориального общественного самоуправления в Архангельской области</t>
  </si>
  <si>
    <t>Субсидии бюджетам муниципальных округов на поддержку отрасли культуры</t>
  </si>
  <si>
    <t>на софинансирование расходов по созданию условий для обеспечения  жителей муниципальных  округов услугами торговли</t>
  </si>
  <si>
    <t>Предлагаемы поправки (+ увеличение, - уменьшение)</t>
  </si>
  <si>
    <t>от 13  декабря 2023 года № 180</t>
  </si>
  <si>
    <r>
      <rPr>
        <b/>
        <sz val="10"/>
        <rFont val="Arial Cyr"/>
        <charset val="204"/>
      </rPr>
      <t>"</t>
    </r>
    <r>
      <rPr>
        <sz val="10"/>
        <rFont val="Arial Cyr"/>
        <charset val="204"/>
      </rPr>
      <t>Приложение № 1</t>
    </r>
  </si>
  <si>
    <t>"</t>
  </si>
  <si>
    <t>на проведение комплексных кадастровых работ</t>
  </si>
  <si>
    <t>на развитие инициативных проектов в рамках регионального проекта "Комфортное Поморье"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</si>
  <si>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</si>
  <si>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</si>
  <si>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</si>
  <si>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</si>
  <si>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</si>
  <si>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</si>
  <si>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муниципальных округов от возврата бюджетными учреждениями остатков субсидий прошлых лет</t>
  </si>
  <si>
    <t>2 18 04010 14 0000 150</t>
  </si>
  <si>
    <t>на реализацию мероприятий по модернизации школьных систем образования</t>
  </si>
  <si>
    <t>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</si>
  <si>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на 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</si>
  <si>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</si>
  <si>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</si>
  <si>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</si>
  <si>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</si>
  <si>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2 19 25304 14 0000 150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</si>
  <si>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</si>
  <si>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2 19 35303 14 0000 150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</si>
  <si>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</t>
  </si>
  <si>
    <t>1 17 00000 00 0000 000</t>
  </si>
  <si>
    <t>1 17 15020 14 0000 150</t>
  </si>
  <si>
    <t>1 17 15020 14 0001 150</t>
  </si>
  <si>
    <t>1 17 15020 14 0003 150</t>
  </si>
  <si>
    <t>1 17 15020 14 0004 150</t>
  </si>
  <si>
    <t>ПРОЧИЕ НЕНАЛОГОВЫЕ ДОХОДЫ</t>
  </si>
  <si>
    <t>Инициативные платежи, зачисляемые в бюджеты муниципальных округов</t>
  </si>
  <si>
    <t>1 17 15020 14 0005 150</t>
  </si>
  <si>
    <t>Инициативные платежи, зачисляемые в бюджеты муниципальных округов на реализацию инициативного проекта "Ремонт тротуаров п. Каменка"</t>
  </si>
  <si>
    <t>Инициативные платежи, зачисляемые в бюджеты муниципальных округов на реализацию инициативного проекта "Вставай на лыжи"</t>
  </si>
  <si>
    <t>Инициативные платежи, зачисляемые в бюджеты муниципальных округов на реализацию инициативного проекта "Комфорт для зрителей"</t>
  </si>
  <si>
    <t>Инициативные платежи, зачисляемые в бюджеты муниципальных округов на реализацию инициативного проекта "Порядок общественным местам"</t>
  </si>
  <si>
    <t xml:space="preserve"> на организацию транспортного обслуживания населения на пассажирских муниципальных маршрутах водного транспорта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</si>
  <si>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</si>
  <si>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</si>
  <si>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Субсидии бюджетам муниципальных округов на реализацию программ формирования современной городской среды</t>
  </si>
  <si>
    <t>2 02 25555 14 0000 150</t>
  </si>
  <si>
    <t xml:space="preserve"> на мероприятия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</si>
  <si>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</si>
  <si>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</si>
  <si>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</si>
  <si>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</si>
  <si>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2 02 20299 14 0000 150</t>
  </si>
  <si>
    <t>2 02 20302 14 0000 150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</si>
  <si>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</si>
  <si>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</si>
  <si>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(Созданы новые места в образовательных организациях различных типов для реализации дополнительных общеразвивающих программ всех направленностей)</t>
  </si>
  <si>
    <t>на реализацию мероприятий по модернизации учреждений отрасли культуры</t>
  </si>
  <si>
    <t>ПРОЧИЕ БЕЗВОЗМЕЗДНЫЕ ПОСТУПЛЕНИЯ</t>
  </si>
  <si>
    <t>Прочие безвозмездные поступления в бюджеты муниципальных округов</t>
  </si>
  <si>
    <t>2 07 00000 00 0000 150</t>
  </si>
  <si>
    <t>2 07 04050 14 0000 150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</si>
  <si>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</si>
  <si>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2 02 27112 14 0000 150</t>
  </si>
  <si>
    <t>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</si>
  <si>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на реализацию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 в Архангельской области")</t>
  </si>
  <si>
    <t>на организацию транспортного обслуживания населения на пассажирских муниципальных маршрутах автомобильного транспорта</t>
  </si>
  <si>
    <t>на реализацию мероприятий по содействию трудоустройству несовершеннолетних граждан на территории Архангельской области</t>
  </si>
  <si>
    <t>на ремонт, реконструкцию, благоустройство и установку памятников, обелисков, мемориалов, памятных досок</t>
  </si>
  <si>
    <t xml:space="preserve"> на реализацию мероприятий по оборудованию источников наружного противопожарного водоснабжения</t>
  </si>
  <si>
    <t xml:space="preserve"> на приобретение и установку автономных дымовых пожарных извещателей</t>
  </si>
  <si>
    <t xml:space="preserve"> на проведение работ по ликвидации чрезвычайной ситуации, вызванной затором льда в районе д.Ёлкино на реке Пёза</t>
  </si>
  <si>
    <t>Субсидии бюджетам муниципальных округов на проведение комплексных кадастровых работ</t>
  </si>
  <si>
    <t>2 02 25511 14 0000 150</t>
  </si>
  <si>
    <t>на реализацию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</si>
  <si>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</t>
  </si>
  <si>
    <t>на оказание единовременной материальной и финансовой помощи гражданам, пострадавшим в результате паводка в д.Бычье и д. Сафоново</t>
  </si>
  <si>
    <t>2 02 45050 14 0000 150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</si>
  <si>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</si>
  <si>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2 02 45424 14 0000 150</t>
  </si>
  <si>
    <t>Межбюджетные трансферты, передаваемые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</si>
  <si>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Решение от 08.02.2024 № 202</t>
  </si>
  <si>
    <t>Решение от 11.04.2024 № 218</t>
  </si>
  <si>
    <t>Решение от 07.06.2024 № 233</t>
  </si>
  <si>
    <t>Решение от 05.09.2024 № 250</t>
  </si>
  <si>
    <t>Решение от 17.10.2024 № 268</t>
  </si>
  <si>
    <t>на приведение в нормативное состояние искусственных сооружений на автомобильных дорогах местного значения</t>
  </si>
  <si>
    <t xml:space="preserve"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округов </t>
  </si>
  <si>
    <t xml:space="preserve">2 19 35118 14 0000 150 </t>
  </si>
  <si>
    <t>от 23 декабря 2024 года № 297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</si>
</sst>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_-* #,##0.00_р_._-;\-* #,##0.00_р_._-;_-* &quot;-&quot;??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10"/>
      <color theme="1"/>
      <name val="Arial Cyr"/>
      <charset val="204"/>
    </font>
    <font>
      <sz val="11"/>
      <name val="Arial Cyr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1" fillId="0" borderId="0"/>
    <xf numFmtId="0" fontId="4" fillId="0" borderId="0"/>
  </cellStyleXfs>
  <cellXfs count="99">
    <xf numFmtId="0" fontId="0" fillId="0" borderId="0" xfId="0"/>
    <xf numFmtId="0" fontId="2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3" fillId="0" borderId="1" xfId="0" quotePrefix="1" applyFont="1" applyBorder="1" applyAlignment="1">
      <alignment horizontal="center" vertical="center" wrapText="1"/>
    </xf>
    <xf numFmtId="0" fontId="0" fillId="0" borderId="1" xfId="0" applyBorder="1"/>
    <xf numFmtId="4" fontId="4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/>
    <xf numFmtId="49" fontId="2" fillId="0" borderId="4" xfId="0" applyNumberFormat="1" applyFont="1" applyBorder="1" applyAlignment="1">
      <alignment horizontal="center"/>
    </xf>
    <xf numFmtId="164" fontId="0" fillId="0" borderId="4" xfId="0" applyNumberFormat="1" applyBorder="1"/>
    <xf numFmtId="0" fontId="7" fillId="0" borderId="5" xfId="0" applyFont="1" applyBorder="1" applyAlignment="1">
      <alignment vertical="center" wrapText="1"/>
    </xf>
    <xf numFmtId="49" fontId="7" fillId="0" borderId="5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vertical="center" wrapText="1"/>
    </xf>
    <xf numFmtId="49" fontId="2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wrapText="1"/>
    </xf>
    <xf numFmtId="4" fontId="0" fillId="0" borderId="5" xfId="0" applyNumberFormat="1" applyBorder="1" applyAlignment="1">
      <alignment horizontal="right"/>
    </xf>
    <xf numFmtId="0" fontId="0" fillId="0" borderId="5" xfId="0" applyBorder="1" applyAlignment="1">
      <alignment horizontal="left" wrapText="1" indent="1"/>
    </xf>
    <xf numFmtId="49" fontId="0" fillId="0" borderId="5" xfId="0" applyNumberForma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0" fontId="1" fillId="0" borderId="5" xfId="0" applyFont="1" applyBorder="1" applyAlignment="1">
      <alignment horizontal="left" wrapText="1" indent="1"/>
    </xf>
    <xf numFmtId="0" fontId="1" fillId="0" borderId="5" xfId="0" applyFont="1" applyBorder="1" applyAlignment="1">
      <alignment horizontal="left" vertical="center" wrapText="1" indent="1"/>
    </xf>
    <xf numFmtId="49" fontId="0" fillId="0" borderId="5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left" vertical="center" wrapText="1" indent="1"/>
    </xf>
    <xf numFmtId="49" fontId="10" fillId="0" borderId="5" xfId="0" applyNumberFormat="1" applyFont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/>
    </xf>
    <xf numFmtId="0" fontId="0" fillId="0" borderId="5" xfId="0" applyBorder="1"/>
    <xf numFmtId="4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vertical="center" wrapText="1"/>
    </xf>
    <xf numFmtId="2" fontId="10" fillId="3" borderId="5" xfId="2" applyNumberFormat="1" applyFont="1" applyFill="1" applyBorder="1" applyAlignment="1">
      <alignment horizontal="left" vertical="center" wrapText="1" indent="1"/>
    </xf>
    <xf numFmtId="2" fontId="10" fillId="3" borderId="5" xfId="2" applyNumberFormat="1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2"/>
    </xf>
    <xf numFmtId="0" fontId="2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horizontal="left" vertical="center" wrapText="1" indent="3"/>
    </xf>
    <xf numFmtId="0" fontId="12" fillId="0" borderId="5" xfId="0" applyFont="1" applyBorder="1" applyAlignment="1">
      <alignment horizontal="left" wrapText="1" indent="3"/>
    </xf>
    <xf numFmtId="0" fontId="0" fillId="0" borderId="5" xfId="0" applyBorder="1" applyAlignment="1">
      <alignment horizontal="left" vertical="top" wrapText="1" indent="1"/>
    </xf>
    <xf numFmtId="0" fontId="0" fillId="0" borderId="5" xfId="0" quotePrefix="1" applyBorder="1" applyAlignment="1">
      <alignment horizontal="left" vertical="center" wrapText="1" indent="1"/>
    </xf>
    <xf numFmtId="4" fontId="1" fillId="0" borderId="5" xfId="1" applyNumberFormat="1" applyFont="1" applyFill="1" applyBorder="1" applyAlignment="1">
      <alignment horizontal="right"/>
    </xf>
    <xf numFmtId="49" fontId="2" fillId="0" borderId="5" xfId="0" applyNumberFormat="1" applyFont="1" applyBorder="1" applyAlignment="1">
      <alignment horizontal="center" wrapText="1"/>
    </xf>
    <xf numFmtId="0" fontId="12" fillId="0" borderId="5" xfId="0" applyFont="1" applyBorder="1" applyAlignment="1">
      <alignment horizontal="left" wrapText="1" indent="2"/>
    </xf>
    <xf numFmtId="49" fontId="2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right"/>
    </xf>
    <xf numFmtId="0" fontId="6" fillId="0" borderId="9" xfId="0" applyFont="1" applyBorder="1" applyAlignment="1">
      <alignment horizontal="center" vertical="center"/>
    </xf>
    <xf numFmtId="2" fontId="10" fillId="3" borderId="5" xfId="2" applyNumberFormat="1" applyFont="1" applyFill="1" applyBorder="1" applyAlignment="1">
      <alignment horizontal="center"/>
    </xf>
    <xf numFmtId="0" fontId="2" fillId="0" borderId="10" xfId="0" applyFont="1" applyBorder="1" applyAlignment="1">
      <alignment horizontal="left" vertical="center" wrapText="1" indent="1"/>
    </xf>
    <xf numFmtId="49" fontId="2" fillId="0" borderId="10" xfId="0" applyNumberFormat="1" applyFont="1" applyBorder="1" applyAlignment="1">
      <alignment horizontal="center" vertical="center"/>
    </xf>
    <xf numFmtId="49" fontId="13" fillId="0" borderId="11" xfId="3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 indent="2"/>
    </xf>
    <xf numFmtId="49" fontId="2" fillId="0" borderId="10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left" wrapText="1" indent="2"/>
    </xf>
    <xf numFmtId="49" fontId="2" fillId="0" borderId="13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wrapText="1"/>
    </xf>
    <xf numFmtId="0" fontId="2" fillId="0" borderId="10" xfId="0" applyFont="1" applyBorder="1" applyAlignment="1">
      <alignment horizontal="left" vertical="center" wrapText="1"/>
    </xf>
    <xf numFmtId="2" fontId="10" fillId="0" borderId="10" xfId="0" applyNumberFormat="1" applyFont="1" applyBorder="1" applyAlignment="1">
      <alignment horizontal="left" vertical="center" wrapText="1" indent="1"/>
    </xf>
    <xf numFmtId="4" fontId="0" fillId="0" borderId="5" xfId="0" applyNumberFormat="1" applyBorder="1"/>
    <xf numFmtId="0" fontId="0" fillId="0" borderId="10" xfId="0" applyBorder="1" applyAlignment="1">
      <alignment horizontal="left" vertical="center" wrapText="1" indent="1"/>
    </xf>
    <xf numFmtId="49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left" vertical="center" wrapText="1" indent="2"/>
    </xf>
    <xf numFmtId="49" fontId="2" fillId="0" borderId="12" xfId="0" applyNumberFormat="1" applyFont="1" applyBorder="1" applyAlignment="1">
      <alignment horizontal="center"/>
    </xf>
    <xf numFmtId="0" fontId="12" fillId="0" borderId="0" xfId="0" applyFont="1" applyAlignment="1">
      <alignment horizontal="left" wrapText="1" indent="2"/>
    </xf>
    <xf numFmtId="0" fontId="2" fillId="0" borderId="10" xfId="0" applyFont="1" applyBorder="1" applyAlignment="1">
      <alignment horizontal="left" vertical="center" wrapText="1" indent="3"/>
    </xf>
    <xf numFmtId="4" fontId="0" fillId="0" borderId="0" xfId="0" applyNumberFormat="1"/>
    <xf numFmtId="0" fontId="2" fillId="0" borderId="9" xfId="0" applyFont="1" applyBorder="1" applyAlignment="1">
      <alignment horizontal="left" vertical="center" wrapText="1" indent="3"/>
    </xf>
    <xf numFmtId="0" fontId="5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 indent="1"/>
    </xf>
    <xf numFmtId="49" fontId="0" fillId="0" borderId="10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right"/>
    </xf>
    <xf numFmtId="4" fontId="0" fillId="0" borderId="5" xfId="0" applyNumberFormat="1" applyFill="1" applyBorder="1" applyAlignment="1">
      <alignment horizontal="right"/>
    </xf>
    <xf numFmtId="3" fontId="2" fillId="0" borderId="5" xfId="0" applyNumberFormat="1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4" fontId="7" fillId="0" borderId="2" xfId="0" applyNumberFormat="1" applyFont="1" applyFill="1" applyBorder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 inden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0" xfId="0" quotePrefix="1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3" xfId="3"/>
    <cellStyle name="Обычный 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102;&#1076;&#1078;&#1077;&#1090;%20&#1085;&#1072;%202024%20&#1075;&#1086;&#1076;/2023.11.01_&#1048;&#1089;&#1087;&#1086;&#1083;&#1085;&#1077;&#1085;&#1080;&#1077;%20&#1087;&#1086;%20&#1076;&#1086;&#1093;&#1086;&#1076;&#1072;&#1084;%20&#1086;&#1082;&#1088;&#1091;&#107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24-24_пр.ненал"/>
      <sheetName val="ПРОГН24-26_1 13.."/>
      <sheetName val="ПРОГН24-26_штрафы"/>
      <sheetName val="ПРОГНОЗ 24-26"/>
      <sheetName val="кв.отчет"/>
      <sheetName val="ОКРУГ"/>
      <sheetName val="ИФНС_ежекв."/>
      <sheetName val="КП_доходы"/>
      <sheetName val="КП_штрафы"/>
      <sheetName val="КП_024"/>
      <sheetName val="КП_029"/>
      <sheetName val="КП_045"/>
      <sheetName val="КП_048"/>
      <sheetName val="КП_104"/>
      <sheetName val="КП_182"/>
      <sheetName val="КП_301"/>
      <sheetName val="КП_435"/>
      <sheetName val="2024_реш"/>
      <sheetName val="2022"/>
      <sheetName val="РИД_в бюджет"/>
      <sheetName val="ФАКТ доходы"/>
      <sheetName val="факт штрафы"/>
      <sheetName val="В Минфин_КП"/>
      <sheetName val="В Минфин_факт"/>
      <sheetName val="Лист2"/>
      <sheetName val="ОжидаемоеЭБ (2)"/>
      <sheetName val="ОжидаемоеЭ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9">
          <cell r="BI9">
            <v>198246600</v>
          </cell>
          <cell r="BJ9">
            <v>205202000</v>
          </cell>
          <cell r="BK9">
            <v>207143000</v>
          </cell>
        </row>
        <row r="12">
          <cell r="BI12">
            <v>18925493</v>
          </cell>
          <cell r="BJ12">
            <v>19350300</v>
          </cell>
          <cell r="BK12">
            <v>19837000</v>
          </cell>
        </row>
        <row r="15">
          <cell r="BI15">
            <v>3786000</v>
          </cell>
          <cell r="BJ15">
            <v>3980600</v>
          </cell>
          <cell r="BK15">
            <v>4185200</v>
          </cell>
        </row>
        <row r="18">
          <cell r="BI18">
            <v>27002200</v>
          </cell>
          <cell r="BJ18">
            <v>28390100</v>
          </cell>
          <cell r="BK18">
            <v>29849400</v>
          </cell>
        </row>
        <row r="21">
          <cell r="BI21">
            <v>0</v>
          </cell>
          <cell r="BJ21">
            <v>0</v>
          </cell>
          <cell r="BK21">
            <v>0</v>
          </cell>
        </row>
        <row r="22">
          <cell r="BI22">
            <v>1352000</v>
          </cell>
          <cell r="BJ22">
            <v>1421500</v>
          </cell>
          <cell r="BK22">
            <v>1494600</v>
          </cell>
        </row>
        <row r="23">
          <cell r="BI23">
            <v>2064000</v>
          </cell>
          <cell r="BJ23">
            <v>2088000</v>
          </cell>
          <cell r="BK23">
            <v>2113000</v>
          </cell>
        </row>
        <row r="24">
          <cell r="BI24">
            <v>7676066</v>
          </cell>
          <cell r="BJ24">
            <v>7568000</v>
          </cell>
          <cell r="BK24">
            <v>7581000</v>
          </cell>
        </row>
        <row r="25">
          <cell r="BI25">
            <v>1424000</v>
          </cell>
          <cell r="BJ25">
            <v>1506000</v>
          </cell>
          <cell r="BK25">
            <v>1578000</v>
          </cell>
        </row>
        <row r="27">
          <cell r="BI27">
            <v>550000</v>
          </cell>
          <cell r="BJ27">
            <v>550000</v>
          </cell>
          <cell r="BK27">
            <v>550000</v>
          </cell>
        </row>
        <row r="28">
          <cell r="BI28">
            <v>735000</v>
          </cell>
          <cell r="BJ28">
            <v>735000</v>
          </cell>
          <cell r="BK28">
            <v>735000</v>
          </cell>
        </row>
        <row r="29">
          <cell r="BI29">
            <v>33000</v>
          </cell>
          <cell r="BJ29">
            <v>40000</v>
          </cell>
          <cell r="BK29">
            <v>40000</v>
          </cell>
        </row>
        <row r="32">
          <cell r="BI32">
            <v>2100000</v>
          </cell>
          <cell r="BJ32">
            <v>2100000</v>
          </cell>
          <cell r="BK32">
            <v>2100000</v>
          </cell>
        </row>
        <row r="33">
          <cell r="BI33">
            <v>250000</v>
          </cell>
          <cell r="BJ33">
            <v>100000</v>
          </cell>
          <cell r="BK33">
            <v>100000</v>
          </cell>
        </row>
        <row r="34">
          <cell r="BI34">
            <v>282000</v>
          </cell>
          <cell r="BJ34">
            <v>282000</v>
          </cell>
          <cell r="BK34">
            <v>282000</v>
          </cell>
        </row>
        <row r="35">
          <cell r="BI35">
            <v>615000</v>
          </cell>
          <cell r="BJ35">
            <v>650000</v>
          </cell>
          <cell r="BK35">
            <v>650000</v>
          </cell>
        </row>
        <row r="36">
          <cell r="BI36">
            <v>0</v>
          </cell>
          <cell r="BJ36">
            <v>0</v>
          </cell>
          <cell r="BK36">
            <v>0</v>
          </cell>
        </row>
        <row r="37">
          <cell r="BI37">
            <v>4590000</v>
          </cell>
          <cell r="BJ37">
            <v>4500000</v>
          </cell>
          <cell r="BK37">
            <v>4100000</v>
          </cell>
        </row>
        <row r="40">
          <cell r="BI40">
            <v>10474532</v>
          </cell>
          <cell r="BJ40">
            <v>10975200</v>
          </cell>
          <cell r="BK40">
            <v>10975200</v>
          </cell>
        </row>
        <row r="42">
          <cell r="BI42">
            <v>961700</v>
          </cell>
          <cell r="BJ42">
            <v>972400</v>
          </cell>
          <cell r="BK42">
            <v>1010100</v>
          </cell>
        </row>
        <row r="43">
          <cell r="BI43">
            <v>1652300</v>
          </cell>
          <cell r="BJ43">
            <v>1693800</v>
          </cell>
          <cell r="BK43">
            <v>1736800</v>
          </cell>
        </row>
        <row r="44">
          <cell r="BI44">
            <v>0</v>
          </cell>
          <cell r="BJ44">
            <v>0</v>
          </cell>
          <cell r="BK44">
            <v>0</v>
          </cell>
        </row>
        <row r="45">
          <cell r="BI45">
            <v>150000</v>
          </cell>
          <cell r="BJ45">
            <v>150000</v>
          </cell>
          <cell r="BK45">
            <v>150000</v>
          </cell>
        </row>
        <row r="46">
          <cell r="BI46">
            <v>225000</v>
          </cell>
          <cell r="BJ46">
            <v>235000</v>
          </cell>
          <cell r="BK46">
            <v>235000</v>
          </cell>
        </row>
        <row r="48">
          <cell r="BI48">
            <v>252850</v>
          </cell>
          <cell r="BJ48">
            <v>271400</v>
          </cell>
          <cell r="BK48">
            <v>271400</v>
          </cell>
        </row>
        <row r="50">
          <cell r="BI50">
            <v>10000</v>
          </cell>
          <cell r="BJ50">
            <v>10000</v>
          </cell>
          <cell r="BK50">
            <v>10000</v>
          </cell>
        </row>
        <row r="51">
          <cell r="BI51">
            <v>0</v>
          </cell>
          <cell r="BJ51">
            <v>0</v>
          </cell>
          <cell r="BK51">
            <v>0</v>
          </cell>
        </row>
        <row r="52">
          <cell r="BI52">
            <v>1132150</v>
          </cell>
          <cell r="BJ52">
            <v>290700</v>
          </cell>
          <cell r="BK52">
            <v>704300</v>
          </cell>
        </row>
        <row r="53">
          <cell r="BI53">
            <v>0</v>
          </cell>
          <cell r="BJ53">
            <v>180800</v>
          </cell>
          <cell r="BK53">
            <v>179800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6"/>
  <sheetViews>
    <sheetView tabSelected="1" view="pageBreakPreview" zoomScale="60" zoomScaleNormal="100" workbookViewId="0">
      <selection activeCell="AT4" sqref="AT4"/>
    </sheetView>
  </sheetViews>
  <sheetFormatPr defaultRowHeight="13.2" x14ac:dyDescent="0.25"/>
  <cols>
    <col min="1" max="1" width="76.88671875" customWidth="1"/>
    <col min="2" max="2" width="23" customWidth="1"/>
    <col min="3" max="3" width="16.6640625" hidden="1" customWidth="1"/>
    <col min="4" max="4" width="15.109375" hidden="1" customWidth="1"/>
    <col min="5" max="5" width="16.44140625" hidden="1" customWidth="1"/>
    <col min="6" max="6" width="13.6640625" hidden="1" customWidth="1"/>
    <col min="7" max="7" width="13.109375" hidden="1" customWidth="1"/>
    <col min="8" max="8" width="13.6640625" hidden="1" customWidth="1"/>
    <col min="9" max="9" width="16.109375" hidden="1" customWidth="1"/>
    <col min="10" max="10" width="16.44140625" hidden="1" customWidth="1"/>
    <col min="11" max="11" width="16.109375" hidden="1" customWidth="1"/>
    <col min="12" max="12" width="13.6640625" hidden="1" customWidth="1"/>
    <col min="13" max="13" width="13.109375" hidden="1" customWidth="1"/>
    <col min="14" max="14" width="13.6640625" hidden="1" customWidth="1"/>
    <col min="15" max="15" width="16.109375" hidden="1" customWidth="1"/>
    <col min="16" max="16" width="16.44140625" hidden="1" customWidth="1"/>
    <col min="17" max="17" width="16.109375" hidden="1" customWidth="1"/>
    <col min="18" max="18" width="13.6640625" hidden="1" customWidth="1"/>
    <col min="19" max="19" width="13.109375" hidden="1" customWidth="1"/>
    <col min="20" max="20" width="13.6640625" hidden="1" customWidth="1"/>
    <col min="21" max="21" width="16.109375" hidden="1" customWidth="1"/>
    <col min="22" max="22" width="16.44140625" hidden="1" customWidth="1"/>
    <col min="23" max="23" width="16.109375" hidden="1" customWidth="1"/>
    <col min="24" max="24" width="13.6640625" hidden="1" customWidth="1"/>
    <col min="25" max="25" width="13.109375" hidden="1" customWidth="1"/>
    <col min="26" max="26" width="13.6640625" hidden="1" customWidth="1"/>
    <col min="27" max="27" width="16.109375" hidden="1" customWidth="1"/>
    <col min="28" max="28" width="16.44140625" hidden="1" customWidth="1"/>
    <col min="29" max="29" width="16.109375" hidden="1" customWidth="1"/>
    <col min="30" max="30" width="13.6640625" hidden="1" customWidth="1"/>
    <col min="31" max="31" width="13.109375" hidden="1" customWidth="1"/>
    <col min="32" max="32" width="13.6640625" hidden="1" customWidth="1"/>
    <col min="33" max="33" width="16.109375" hidden="1" customWidth="1"/>
    <col min="34" max="34" width="16.44140625" hidden="1" customWidth="1"/>
    <col min="35" max="35" width="16.109375" hidden="1" customWidth="1"/>
    <col min="36" max="36" width="15.5546875" hidden="1" customWidth="1"/>
    <col min="37" max="37" width="14.5546875" hidden="1" customWidth="1"/>
    <col min="38" max="38" width="13.6640625" hidden="1" customWidth="1"/>
    <col min="39" max="39" width="16.109375" hidden="1" customWidth="1"/>
    <col min="40" max="40" width="16.44140625" hidden="1" customWidth="1"/>
    <col min="41" max="41" width="16.109375" hidden="1" customWidth="1"/>
    <col min="42" max="42" width="15.5546875" hidden="1" customWidth="1"/>
    <col min="43" max="43" width="14.5546875" hidden="1" customWidth="1"/>
    <col min="44" max="44" width="13.6640625" hidden="1" customWidth="1"/>
    <col min="45" max="45" width="16.109375" customWidth="1"/>
    <col min="46" max="46" width="16.44140625" customWidth="1"/>
    <col min="47" max="47" width="16.109375" customWidth="1"/>
    <col min="48" max="48" width="1.33203125" customWidth="1"/>
    <col min="49" max="50" width="13.88671875" bestFit="1" customWidth="1"/>
  </cols>
  <sheetData>
    <row r="1" spans="1:48" x14ac:dyDescent="0.25">
      <c r="B1" s="1"/>
      <c r="E1" s="2"/>
      <c r="K1" s="2"/>
      <c r="Q1" s="2"/>
      <c r="W1" s="2"/>
      <c r="AC1" s="2"/>
      <c r="AI1" s="2"/>
      <c r="AO1" s="2"/>
      <c r="AU1" s="2" t="s">
        <v>0</v>
      </c>
    </row>
    <row r="2" spans="1:48" x14ac:dyDescent="0.25">
      <c r="B2" s="1"/>
      <c r="E2" s="3"/>
      <c r="K2" s="3"/>
      <c r="Q2" s="3"/>
      <c r="W2" s="3"/>
      <c r="AC2" s="3"/>
      <c r="AI2" s="3"/>
      <c r="AO2" s="3"/>
      <c r="AU2" s="3" t="s">
        <v>1</v>
      </c>
    </row>
    <row r="3" spans="1:48" x14ac:dyDescent="0.25">
      <c r="B3" s="1"/>
      <c r="E3" s="3"/>
      <c r="K3" s="3"/>
      <c r="Q3" s="3"/>
      <c r="W3" s="3"/>
      <c r="AC3" s="3"/>
      <c r="AI3" s="3"/>
      <c r="AO3" s="3"/>
      <c r="AU3" s="3" t="s">
        <v>2</v>
      </c>
    </row>
    <row r="4" spans="1:48" x14ac:dyDescent="0.25">
      <c r="B4" s="1"/>
      <c r="E4" s="2"/>
      <c r="K4" s="2"/>
      <c r="Q4" s="2"/>
      <c r="W4" s="2"/>
      <c r="AC4" s="2"/>
      <c r="AI4" s="2"/>
      <c r="AO4" s="2"/>
      <c r="AU4" s="2" t="s">
        <v>224</v>
      </c>
    </row>
    <row r="5" spans="1:48" x14ac:dyDescent="0.25">
      <c r="B5" s="1"/>
      <c r="E5" s="2"/>
      <c r="K5" s="2"/>
      <c r="Q5" s="2"/>
      <c r="W5" s="2"/>
      <c r="AC5" s="2"/>
      <c r="AI5" s="2"/>
      <c r="AO5" s="2"/>
      <c r="AU5" s="2"/>
    </row>
    <row r="6" spans="1:48" x14ac:dyDescent="0.25">
      <c r="B6" s="1"/>
      <c r="E6" s="2"/>
      <c r="K6" s="2"/>
      <c r="Q6" s="2"/>
      <c r="W6" s="2"/>
      <c r="AC6" s="2"/>
      <c r="AI6" s="2"/>
      <c r="AO6" s="2"/>
      <c r="AU6" s="2" t="s">
        <v>142</v>
      </c>
    </row>
    <row r="7" spans="1:48" x14ac:dyDescent="0.25">
      <c r="B7" s="1"/>
      <c r="E7" s="2"/>
      <c r="K7" s="3"/>
      <c r="Q7" s="3"/>
      <c r="W7" s="3"/>
      <c r="AC7" s="3"/>
      <c r="AI7" s="3"/>
      <c r="AO7" s="3"/>
      <c r="AU7" s="3" t="s">
        <v>1</v>
      </c>
    </row>
    <row r="8" spans="1:48" x14ac:dyDescent="0.25">
      <c r="B8" s="1"/>
      <c r="E8" s="2"/>
      <c r="K8" s="3"/>
      <c r="Q8" s="3"/>
      <c r="W8" s="3"/>
      <c r="AC8" s="3"/>
      <c r="AI8" s="3"/>
      <c r="AO8" s="3"/>
      <c r="AU8" s="3" t="s">
        <v>2</v>
      </c>
    </row>
    <row r="9" spans="1:48" x14ac:dyDescent="0.25">
      <c r="B9" s="1"/>
      <c r="E9" s="2"/>
      <c r="K9" s="2"/>
      <c r="Q9" s="2"/>
      <c r="W9" s="2"/>
      <c r="AC9" s="2"/>
      <c r="AI9" s="2"/>
      <c r="AO9" s="2"/>
      <c r="AU9" s="2" t="s">
        <v>141</v>
      </c>
    </row>
    <row r="10" spans="1:48" x14ac:dyDescent="0.25">
      <c r="B10" s="1"/>
      <c r="E10" s="2"/>
      <c r="K10" s="2"/>
      <c r="Q10" s="2"/>
      <c r="W10" s="2"/>
      <c r="AC10" s="2"/>
      <c r="AI10" s="2"/>
      <c r="AO10" s="2"/>
      <c r="AU10" s="2"/>
    </row>
    <row r="11" spans="1:48" ht="18" customHeight="1" x14ac:dyDescent="0.25">
      <c r="A11" s="94" t="s">
        <v>3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</row>
    <row r="12" spans="1:48" ht="13.5" customHeight="1" x14ac:dyDescent="0.25">
      <c r="A12" s="4"/>
      <c r="B12" s="5"/>
      <c r="E12" s="6"/>
      <c r="F12" s="91" t="s">
        <v>216</v>
      </c>
      <c r="G12" s="91"/>
      <c r="H12" s="91"/>
      <c r="I12" s="91"/>
      <c r="J12" s="91"/>
      <c r="K12" s="91"/>
      <c r="L12" s="91" t="s">
        <v>217</v>
      </c>
      <c r="M12" s="91"/>
      <c r="N12" s="91"/>
      <c r="O12" s="91"/>
      <c r="P12" s="91"/>
      <c r="Q12" s="91"/>
      <c r="R12" s="91" t="s">
        <v>218</v>
      </c>
      <c r="S12" s="91"/>
      <c r="T12" s="91"/>
      <c r="U12" s="91"/>
      <c r="V12" s="91"/>
      <c r="W12" s="91"/>
      <c r="X12" s="91" t="s">
        <v>219</v>
      </c>
      <c r="Y12" s="91"/>
      <c r="Z12" s="91"/>
      <c r="AA12" s="91"/>
      <c r="AB12" s="91"/>
      <c r="AC12" s="91"/>
      <c r="AD12" s="91" t="s">
        <v>220</v>
      </c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</row>
    <row r="13" spans="1:48" ht="41.25" customHeight="1" x14ac:dyDescent="0.25">
      <c r="A13" s="96" t="s">
        <v>4</v>
      </c>
      <c r="B13" s="96" t="s">
        <v>5</v>
      </c>
      <c r="C13" s="98" t="s">
        <v>6</v>
      </c>
      <c r="D13" s="97"/>
      <c r="E13" s="97"/>
      <c r="F13" s="88" t="s">
        <v>140</v>
      </c>
      <c r="G13" s="89"/>
      <c r="H13" s="90"/>
      <c r="I13" s="89" t="s">
        <v>6</v>
      </c>
      <c r="J13" s="92"/>
      <c r="K13" s="93"/>
      <c r="L13" s="88" t="s">
        <v>140</v>
      </c>
      <c r="M13" s="89"/>
      <c r="N13" s="90"/>
      <c r="O13" s="89" t="s">
        <v>6</v>
      </c>
      <c r="P13" s="92"/>
      <c r="Q13" s="93"/>
      <c r="R13" s="88" t="s">
        <v>140</v>
      </c>
      <c r="S13" s="89"/>
      <c r="T13" s="90"/>
      <c r="U13" s="89" t="s">
        <v>6</v>
      </c>
      <c r="V13" s="92"/>
      <c r="W13" s="93"/>
      <c r="X13" s="88" t="s">
        <v>140</v>
      </c>
      <c r="Y13" s="89"/>
      <c r="Z13" s="90"/>
      <c r="AA13" s="89" t="s">
        <v>6</v>
      </c>
      <c r="AB13" s="92"/>
      <c r="AC13" s="93"/>
      <c r="AD13" s="88" t="s">
        <v>140</v>
      </c>
      <c r="AE13" s="89"/>
      <c r="AF13" s="90"/>
      <c r="AG13" s="89" t="s">
        <v>6</v>
      </c>
      <c r="AH13" s="92"/>
      <c r="AI13" s="93"/>
      <c r="AJ13" s="88" t="s">
        <v>140</v>
      </c>
      <c r="AK13" s="89"/>
      <c r="AL13" s="90"/>
      <c r="AM13" s="89" t="s">
        <v>6</v>
      </c>
      <c r="AN13" s="92"/>
      <c r="AO13" s="93"/>
      <c r="AP13" s="88" t="s">
        <v>140</v>
      </c>
      <c r="AQ13" s="89"/>
      <c r="AR13" s="90"/>
      <c r="AS13" s="89" t="s">
        <v>6</v>
      </c>
      <c r="AT13" s="92"/>
      <c r="AU13" s="93"/>
    </row>
    <row r="14" spans="1:48" ht="24" customHeight="1" x14ac:dyDescent="0.25">
      <c r="A14" s="97"/>
      <c r="B14" s="97"/>
      <c r="C14" s="7" t="s">
        <v>7</v>
      </c>
      <c r="D14" s="7" t="s">
        <v>8</v>
      </c>
      <c r="E14" s="7" t="s">
        <v>9</v>
      </c>
      <c r="F14" s="7" t="s">
        <v>7</v>
      </c>
      <c r="G14" s="7" t="s">
        <v>8</v>
      </c>
      <c r="H14" s="7" t="s">
        <v>9</v>
      </c>
      <c r="I14" s="7" t="s">
        <v>7</v>
      </c>
      <c r="J14" s="7" t="s">
        <v>8</v>
      </c>
      <c r="K14" s="7" t="s">
        <v>9</v>
      </c>
      <c r="L14" s="7" t="s">
        <v>7</v>
      </c>
      <c r="M14" s="7" t="s">
        <v>8</v>
      </c>
      <c r="N14" s="7" t="s">
        <v>9</v>
      </c>
      <c r="O14" s="7" t="s">
        <v>7</v>
      </c>
      <c r="P14" s="7" t="s">
        <v>8</v>
      </c>
      <c r="Q14" s="7" t="s">
        <v>9</v>
      </c>
      <c r="R14" s="7" t="s">
        <v>7</v>
      </c>
      <c r="S14" s="7" t="s">
        <v>8</v>
      </c>
      <c r="T14" s="7" t="s">
        <v>9</v>
      </c>
      <c r="U14" s="7" t="s">
        <v>7</v>
      </c>
      <c r="V14" s="7" t="s">
        <v>8</v>
      </c>
      <c r="W14" s="7" t="s">
        <v>9</v>
      </c>
      <c r="X14" s="75" t="s">
        <v>7</v>
      </c>
      <c r="Y14" s="75" t="s">
        <v>8</v>
      </c>
      <c r="Z14" s="75" t="s">
        <v>9</v>
      </c>
      <c r="AA14" s="75" t="s">
        <v>7</v>
      </c>
      <c r="AB14" s="75" t="s">
        <v>8</v>
      </c>
      <c r="AC14" s="75" t="s">
        <v>9</v>
      </c>
      <c r="AD14" s="84" t="s">
        <v>7</v>
      </c>
      <c r="AE14" s="84" t="s">
        <v>8</v>
      </c>
      <c r="AF14" s="84" t="s">
        <v>9</v>
      </c>
      <c r="AG14" s="84" t="s">
        <v>7</v>
      </c>
      <c r="AH14" s="84" t="s">
        <v>8</v>
      </c>
      <c r="AI14" s="84" t="s">
        <v>9</v>
      </c>
      <c r="AJ14" s="86" t="s">
        <v>7</v>
      </c>
      <c r="AK14" s="86" t="s">
        <v>8</v>
      </c>
      <c r="AL14" s="86" t="s">
        <v>9</v>
      </c>
      <c r="AM14" s="86" t="s">
        <v>7</v>
      </c>
      <c r="AN14" s="86" t="s">
        <v>8</v>
      </c>
      <c r="AO14" s="86" t="s">
        <v>9</v>
      </c>
      <c r="AP14" s="87" t="s">
        <v>7</v>
      </c>
      <c r="AQ14" s="87" t="s">
        <v>8</v>
      </c>
      <c r="AR14" s="87" t="s">
        <v>9</v>
      </c>
      <c r="AS14" s="87" t="s">
        <v>7</v>
      </c>
      <c r="AT14" s="87" t="s">
        <v>8</v>
      </c>
      <c r="AU14" s="87" t="s">
        <v>9</v>
      </c>
    </row>
    <row r="15" spans="1:48" ht="9.9" customHeight="1" x14ac:dyDescent="0.25">
      <c r="A15" s="8">
        <v>1</v>
      </c>
      <c r="B15" s="8">
        <v>2</v>
      </c>
      <c r="C15" s="8">
        <v>3</v>
      </c>
      <c r="D15" s="8">
        <v>4</v>
      </c>
      <c r="E15" s="8">
        <v>5</v>
      </c>
      <c r="F15" s="52"/>
      <c r="G15" s="52"/>
      <c r="H15" s="52"/>
      <c r="I15" s="52">
        <v>3</v>
      </c>
      <c r="J15" s="52">
        <v>4</v>
      </c>
      <c r="K15" s="52">
        <v>5</v>
      </c>
      <c r="L15" s="52"/>
      <c r="M15" s="52"/>
      <c r="N15" s="52"/>
      <c r="O15" s="52">
        <v>3</v>
      </c>
      <c r="P15" s="52">
        <v>4</v>
      </c>
      <c r="Q15" s="52">
        <v>5</v>
      </c>
      <c r="R15" s="52"/>
      <c r="S15" s="52"/>
      <c r="T15" s="52"/>
      <c r="U15" s="52">
        <v>3</v>
      </c>
      <c r="V15" s="52">
        <v>4</v>
      </c>
      <c r="W15" s="52">
        <v>5</v>
      </c>
      <c r="X15" s="52"/>
      <c r="Y15" s="52"/>
      <c r="Z15" s="52"/>
      <c r="AA15" s="52">
        <v>3</v>
      </c>
      <c r="AB15" s="52">
        <v>4</v>
      </c>
      <c r="AC15" s="52">
        <v>5</v>
      </c>
      <c r="AD15" s="52"/>
      <c r="AE15" s="52"/>
      <c r="AF15" s="52"/>
      <c r="AG15" s="52">
        <v>3</v>
      </c>
      <c r="AH15" s="52">
        <v>4</v>
      </c>
      <c r="AI15" s="52">
        <v>5</v>
      </c>
      <c r="AJ15" s="52"/>
      <c r="AK15" s="52"/>
      <c r="AL15" s="52"/>
      <c r="AM15" s="52">
        <v>3</v>
      </c>
      <c r="AN15" s="52">
        <v>4</v>
      </c>
      <c r="AO15" s="52">
        <v>5</v>
      </c>
      <c r="AP15" s="52"/>
      <c r="AQ15" s="52"/>
      <c r="AR15" s="52"/>
      <c r="AS15" s="52">
        <v>3</v>
      </c>
      <c r="AT15" s="52">
        <v>4</v>
      </c>
      <c r="AU15" s="52">
        <v>5</v>
      </c>
      <c r="AV15" s="52"/>
    </row>
    <row r="16" spans="1:48" x14ac:dyDescent="0.25">
      <c r="A16" s="9"/>
      <c r="B16" s="10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</row>
    <row r="17" spans="1:47" ht="18" customHeight="1" x14ac:dyDescent="0.25">
      <c r="A17" s="12" t="s">
        <v>10</v>
      </c>
      <c r="B17" s="13" t="s">
        <v>11</v>
      </c>
      <c r="C17" s="14">
        <f>C18+C20+C22+C27+C31+C35+C40+C38+C43+C46+C53</f>
        <v>284489891</v>
      </c>
      <c r="D17" s="14">
        <f t="shared" ref="D17:H17" si="0">D18+D20+D22+D27+D31+D35+D40+D38+D43+D46+D53</f>
        <v>293242800</v>
      </c>
      <c r="E17" s="14">
        <f t="shared" si="0"/>
        <v>297610800</v>
      </c>
      <c r="F17" s="14">
        <f t="shared" si="0"/>
        <v>646951.35</v>
      </c>
      <c r="G17" s="14">
        <f t="shared" si="0"/>
        <v>0</v>
      </c>
      <c r="H17" s="14">
        <f t="shared" si="0"/>
        <v>0</v>
      </c>
      <c r="I17" s="14">
        <f>C17+F17</f>
        <v>285136842.35000002</v>
      </c>
      <c r="J17" s="14">
        <f>D17+G17</f>
        <v>293242800</v>
      </c>
      <c r="K17" s="14">
        <f>E17+H17</f>
        <v>297610800</v>
      </c>
      <c r="L17" s="14">
        <f t="shared" ref="L17:N17" si="1">L18+L20+L22+L27+L31+L35+L40+L38+L43+L46+L53</f>
        <v>0</v>
      </c>
      <c r="M17" s="14">
        <f t="shared" si="1"/>
        <v>0</v>
      </c>
      <c r="N17" s="14">
        <f t="shared" si="1"/>
        <v>0</v>
      </c>
      <c r="O17" s="14">
        <f>I17+L17</f>
        <v>285136842.35000002</v>
      </c>
      <c r="P17" s="14">
        <f>J17+M17</f>
        <v>293242800</v>
      </c>
      <c r="Q17" s="14">
        <f>K17+N17</f>
        <v>297610800</v>
      </c>
      <c r="R17" s="14">
        <f t="shared" ref="R17:T17" si="2">R18+R20+R22+R27+R31+R35+R40+R38+R43+R46+R53</f>
        <v>6487.04</v>
      </c>
      <c r="S17" s="14">
        <f t="shared" si="2"/>
        <v>0</v>
      </c>
      <c r="T17" s="14">
        <f t="shared" si="2"/>
        <v>0</v>
      </c>
      <c r="U17" s="14">
        <f>O17+R17</f>
        <v>285143329.39000005</v>
      </c>
      <c r="V17" s="14">
        <f>P17+S17</f>
        <v>293242800</v>
      </c>
      <c r="W17" s="14">
        <f>Q17+T17</f>
        <v>297610800</v>
      </c>
      <c r="X17" s="14">
        <f t="shared" ref="X17:Z17" si="3">X18+X20+X22+X27+X31+X35+X40+X38+X43+X46+X53</f>
        <v>0</v>
      </c>
      <c r="Y17" s="14">
        <f t="shared" si="3"/>
        <v>0</v>
      </c>
      <c r="Z17" s="14">
        <f t="shared" si="3"/>
        <v>0</v>
      </c>
      <c r="AA17" s="14">
        <f>U17+X17</f>
        <v>285143329.39000005</v>
      </c>
      <c r="AB17" s="14">
        <f>V17+Y17</f>
        <v>293242800</v>
      </c>
      <c r="AC17" s="14">
        <f>W17+Z17</f>
        <v>297610800</v>
      </c>
      <c r="AD17" s="14">
        <f t="shared" ref="AD17:AF17" si="4">AD18+AD20+AD22+AD27+AD31+AD35+AD40+AD38+AD43+AD46+AD53</f>
        <v>0</v>
      </c>
      <c r="AE17" s="14">
        <f t="shared" si="4"/>
        <v>0</v>
      </c>
      <c r="AF17" s="14">
        <f t="shared" si="4"/>
        <v>0</v>
      </c>
      <c r="AG17" s="14">
        <f>AA17+AD17</f>
        <v>285143329.39000005</v>
      </c>
      <c r="AH17" s="14">
        <f>AB17+AE17</f>
        <v>293242800</v>
      </c>
      <c r="AI17" s="14">
        <f>AC17+AF17</f>
        <v>297610800</v>
      </c>
      <c r="AJ17" s="14">
        <f t="shared" ref="AJ17:AL17" si="5">AJ18+AJ20+AJ22+AJ27+AJ31+AJ35+AJ40+AJ38+AJ43+AJ46+AJ53</f>
        <v>0</v>
      </c>
      <c r="AK17" s="14">
        <f t="shared" si="5"/>
        <v>0</v>
      </c>
      <c r="AL17" s="14">
        <f t="shared" si="5"/>
        <v>0</v>
      </c>
      <c r="AM17" s="14">
        <f>AG17+AJ17</f>
        <v>285143329.39000005</v>
      </c>
      <c r="AN17" s="14">
        <f>AH17+AK17</f>
        <v>293242800</v>
      </c>
      <c r="AO17" s="14">
        <f>AI17+AL17</f>
        <v>297610800</v>
      </c>
      <c r="AP17" s="14">
        <f t="shared" ref="AP17:AR17" si="6">AP18+AP20+AP22+AP27+AP31+AP35+AP40+AP38+AP43+AP46+AP53</f>
        <v>30767.8</v>
      </c>
      <c r="AQ17" s="14">
        <f t="shared" si="6"/>
        <v>0</v>
      </c>
      <c r="AR17" s="14">
        <f t="shared" si="6"/>
        <v>0</v>
      </c>
      <c r="AS17" s="14">
        <f>AM17+AP17</f>
        <v>285174097.19000006</v>
      </c>
      <c r="AT17" s="14">
        <f>AN17+AQ17</f>
        <v>293242800</v>
      </c>
      <c r="AU17" s="14">
        <f>AO17+AR17</f>
        <v>297610800</v>
      </c>
    </row>
    <row r="18" spans="1:47" ht="18.75" customHeight="1" x14ac:dyDescent="0.25">
      <c r="A18" s="15" t="s">
        <v>12</v>
      </c>
      <c r="B18" s="16" t="s">
        <v>13</v>
      </c>
      <c r="C18" s="17">
        <f>C19</f>
        <v>198246600</v>
      </c>
      <c r="D18" s="17">
        <f t="shared" ref="D18:H18" si="7">D19</f>
        <v>205202000</v>
      </c>
      <c r="E18" s="17">
        <f t="shared" si="7"/>
        <v>207143000</v>
      </c>
      <c r="F18" s="17">
        <f t="shared" si="7"/>
        <v>0</v>
      </c>
      <c r="G18" s="17">
        <f t="shared" si="7"/>
        <v>0</v>
      </c>
      <c r="H18" s="17">
        <f t="shared" si="7"/>
        <v>0</v>
      </c>
      <c r="I18" s="17">
        <f t="shared" ref="I18:I105" si="8">C18+F18</f>
        <v>198246600</v>
      </c>
      <c r="J18" s="17">
        <f t="shared" ref="J18:J105" si="9">D18+G18</f>
        <v>205202000</v>
      </c>
      <c r="K18" s="17">
        <f t="shared" ref="K18:K105" si="10">E18+H18</f>
        <v>207143000</v>
      </c>
      <c r="L18" s="17">
        <f t="shared" ref="L18:N18" si="11">L19</f>
        <v>0</v>
      </c>
      <c r="M18" s="17">
        <f t="shared" si="11"/>
        <v>0</v>
      </c>
      <c r="N18" s="17">
        <f t="shared" si="11"/>
        <v>0</v>
      </c>
      <c r="O18" s="17">
        <f t="shared" ref="O18:O51" si="12">I18+L18</f>
        <v>198246600</v>
      </c>
      <c r="P18" s="17">
        <f t="shared" ref="P18:P51" si="13">J18+M18</f>
        <v>205202000</v>
      </c>
      <c r="Q18" s="17">
        <f t="shared" ref="Q18:Q51" si="14">K18+N18</f>
        <v>207143000</v>
      </c>
      <c r="R18" s="17">
        <f t="shared" ref="R18:T18" si="15">R19</f>
        <v>0</v>
      </c>
      <c r="S18" s="17">
        <f t="shared" si="15"/>
        <v>0</v>
      </c>
      <c r="T18" s="17">
        <f t="shared" si="15"/>
        <v>0</v>
      </c>
      <c r="U18" s="17">
        <f t="shared" ref="U18:U51" si="16">O18+R18</f>
        <v>198246600</v>
      </c>
      <c r="V18" s="17">
        <f t="shared" ref="V18:V51" si="17">P18+S18</f>
        <v>205202000</v>
      </c>
      <c r="W18" s="17">
        <f t="shared" ref="W18:W51" si="18">Q18+T18</f>
        <v>207143000</v>
      </c>
      <c r="X18" s="17">
        <f t="shared" ref="X18:Z18" si="19">X19</f>
        <v>0</v>
      </c>
      <c r="Y18" s="17">
        <f t="shared" si="19"/>
        <v>0</v>
      </c>
      <c r="Z18" s="17">
        <f t="shared" si="19"/>
        <v>0</v>
      </c>
      <c r="AA18" s="17">
        <f t="shared" ref="AA18:AA51" si="20">U18+X18</f>
        <v>198246600</v>
      </c>
      <c r="AB18" s="17">
        <f t="shared" ref="AB18:AB51" si="21">V18+Y18</f>
        <v>205202000</v>
      </c>
      <c r="AC18" s="17">
        <f t="shared" ref="AC18:AC51" si="22">W18+Z18</f>
        <v>207143000</v>
      </c>
      <c r="AD18" s="17">
        <f t="shared" ref="AD18:AF18" si="23">AD19</f>
        <v>0</v>
      </c>
      <c r="AE18" s="17">
        <f t="shared" si="23"/>
        <v>0</v>
      </c>
      <c r="AF18" s="17">
        <f t="shared" si="23"/>
        <v>0</v>
      </c>
      <c r="AG18" s="17">
        <f t="shared" ref="AG18:AG51" si="24">AA18+AD18</f>
        <v>198246600</v>
      </c>
      <c r="AH18" s="17">
        <f t="shared" ref="AH18:AH51" si="25">AB18+AE18</f>
        <v>205202000</v>
      </c>
      <c r="AI18" s="17">
        <f t="shared" ref="AI18:AI51" si="26">AC18+AF18</f>
        <v>207143000</v>
      </c>
      <c r="AJ18" s="17">
        <f t="shared" ref="AJ18:AL18" si="27">AJ19</f>
        <v>0</v>
      </c>
      <c r="AK18" s="17">
        <f t="shared" si="27"/>
        <v>0</v>
      </c>
      <c r="AL18" s="17">
        <f t="shared" si="27"/>
        <v>0</v>
      </c>
      <c r="AM18" s="17">
        <f t="shared" ref="AM18:AM51" si="28">AG18+AJ18</f>
        <v>198246600</v>
      </c>
      <c r="AN18" s="17">
        <f t="shared" ref="AN18:AN51" si="29">AH18+AK18</f>
        <v>205202000</v>
      </c>
      <c r="AO18" s="17">
        <f t="shared" ref="AO18:AO51" si="30">AI18+AL18</f>
        <v>207143000</v>
      </c>
      <c r="AP18" s="17">
        <f t="shared" ref="AP18:AR18" si="31">AP19</f>
        <v>0</v>
      </c>
      <c r="AQ18" s="17">
        <f t="shared" si="31"/>
        <v>0</v>
      </c>
      <c r="AR18" s="17">
        <f t="shared" si="31"/>
        <v>0</v>
      </c>
      <c r="AS18" s="17">
        <f t="shared" ref="AS18:AS51" si="32">AM18+AP18</f>
        <v>198246600</v>
      </c>
      <c r="AT18" s="17">
        <f t="shared" ref="AT18:AT51" si="33">AN18+AQ18</f>
        <v>205202000</v>
      </c>
      <c r="AU18" s="17">
        <f t="shared" ref="AU18:AU51" si="34">AO18+AR18</f>
        <v>207143000</v>
      </c>
    </row>
    <row r="19" spans="1:47" x14ac:dyDescent="0.25">
      <c r="A19" s="18" t="s">
        <v>14</v>
      </c>
      <c r="B19" s="16" t="s">
        <v>15</v>
      </c>
      <c r="C19" s="17">
        <f>'[1]2022'!BI9</f>
        <v>198246600</v>
      </c>
      <c r="D19" s="17">
        <f>'[1]2022'!BJ9</f>
        <v>205202000</v>
      </c>
      <c r="E19" s="17">
        <f>'[1]2022'!BK9</f>
        <v>207143000</v>
      </c>
      <c r="F19" s="17"/>
      <c r="G19" s="17"/>
      <c r="H19" s="17"/>
      <c r="I19" s="17">
        <f t="shared" si="8"/>
        <v>198246600</v>
      </c>
      <c r="J19" s="17">
        <f t="shared" si="9"/>
        <v>205202000</v>
      </c>
      <c r="K19" s="17">
        <f t="shared" si="10"/>
        <v>207143000</v>
      </c>
      <c r="L19" s="17"/>
      <c r="M19" s="17"/>
      <c r="N19" s="17"/>
      <c r="O19" s="17">
        <f t="shared" si="12"/>
        <v>198246600</v>
      </c>
      <c r="P19" s="17">
        <f t="shared" si="13"/>
        <v>205202000</v>
      </c>
      <c r="Q19" s="17">
        <f t="shared" si="14"/>
        <v>207143000</v>
      </c>
      <c r="R19" s="17"/>
      <c r="S19" s="17"/>
      <c r="T19" s="17"/>
      <c r="U19" s="17">
        <f t="shared" si="16"/>
        <v>198246600</v>
      </c>
      <c r="V19" s="17">
        <f t="shared" si="17"/>
        <v>205202000</v>
      </c>
      <c r="W19" s="17">
        <f t="shared" si="18"/>
        <v>207143000</v>
      </c>
      <c r="X19" s="17"/>
      <c r="Y19" s="17"/>
      <c r="Z19" s="17"/>
      <c r="AA19" s="17">
        <f t="shared" si="20"/>
        <v>198246600</v>
      </c>
      <c r="AB19" s="17">
        <f t="shared" si="21"/>
        <v>205202000</v>
      </c>
      <c r="AC19" s="17">
        <f t="shared" si="22"/>
        <v>207143000</v>
      </c>
      <c r="AD19" s="17"/>
      <c r="AE19" s="17"/>
      <c r="AF19" s="17"/>
      <c r="AG19" s="17">
        <f t="shared" si="24"/>
        <v>198246600</v>
      </c>
      <c r="AH19" s="17">
        <f t="shared" si="25"/>
        <v>205202000</v>
      </c>
      <c r="AI19" s="17">
        <f t="shared" si="26"/>
        <v>207143000</v>
      </c>
      <c r="AJ19" s="17"/>
      <c r="AK19" s="17"/>
      <c r="AL19" s="17"/>
      <c r="AM19" s="17">
        <f t="shared" si="28"/>
        <v>198246600</v>
      </c>
      <c r="AN19" s="17">
        <f t="shared" si="29"/>
        <v>205202000</v>
      </c>
      <c r="AO19" s="17">
        <f t="shared" si="30"/>
        <v>207143000</v>
      </c>
      <c r="AP19" s="17"/>
      <c r="AQ19" s="17"/>
      <c r="AR19" s="17"/>
      <c r="AS19" s="17">
        <f t="shared" si="32"/>
        <v>198246600</v>
      </c>
      <c r="AT19" s="17">
        <f t="shared" si="33"/>
        <v>205202000</v>
      </c>
      <c r="AU19" s="17">
        <f t="shared" si="34"/>
        <v>207143000</v>
      </c>
    </row>
    <row r="20" spans="1:47" ht="29.25" customHeight="1" x14ac:dyDescent="0.25">
      <c r="A20" s="19" t="s">
        <v>16</v>
      </c>
      <c r="B20" s="16" t="s">
        <v>17</v>
      </c>
      <c r="C20" s="17">
        <f>C21</f>
        <v>18925493</v>
      </c>
      <c r="D20" s="17">
        <f t="shared" ref="D20:H20" si="35">D21</f>
        <v>19350300</v>
      </c>
      <c r="E20" s="17">
        <f t="shared" si="35"/>
        <v>19837000</v>
      </c>
      <c r="F20" s="17">
        <f t="shared" si="35"/>
        <v>0</v>
      </c>
      <c r="G20" s="17">
        <f t="shared" si="35"/>
        <v>0</v>
      </c>
      <c r="H20" s="17">
        <f t="shared" si="35"/>
        <v>0</v>
      </c>
      <c r="I20" s="17">
        <f t="shared" si="8"/>
        <v>18925493</v>
      </c>
      <c r="J20" s="17">
        <f t="shared" si="9"/>
        <v>19350300</v>
      </c>
      <c r="K20" s="17">
        <f t="shared" si="10"/>
        <v>19837000</v>
      </c>
      <c r="L20" s="17">
        <f t="shared" ref="L20:N20" si="36">L21</f>
        <v>0</v>
      </c>
      <c r="M20" s="17">
        <f t="shared" si="36"/>
        <v>0</v>
      </c>
      <c r="N20" s="17">
        <f t="shared" si="36"/>
        <v>0</v>
      </c>
      <c r="O20" s="17">
        <f t="shared" si="12"/>
        <v>18925493</v>
      </c>
      <c r="P20" s="17">
        <f t="shared" si="13"/>
        <v>19350300</v>
      </c>
      <c r="Q20" s="17">
        <f t="shared" si="14"/>
        <v>19837000</v>
      </c>
      <c r="R20" s="17">
        <f t="shared" ref="R20:T20" si="37">R21</f>
        <v>0</v>
      </c>
      <c r="S20" s="17">
        <f t="shared" si="37"/>
        <v>0</v>
      </c>
      <c r="T20" s="17">
        <f t="shared" si="37"/>
        <v>0</v>
      </c>
      <c r="U20" s="17">
        <f t="shared" si="16"/>
        <v>18925493</v>
      </c>
      <c r="V20" s="17">
        <f t="shared" si="17"/>
        <v>19350300</v>
      </c>
      <c r="W20" s="17">
        <f t="shared" si="18"/>
        <v>19837000</v>
      </c>
      <c r="X20" s="17">
        <f t="shared" ref="X20:Z20" si="38">X21</f>
        <v>0</v>
      </c>
      <c r="Y20" s="17">
        <f t="shared" si="38"/>
        <v>0</v>
      </c>
      <c r="Z20" s="17">
        <f t="shared" si="38"/>
        <v>0</v>
      </c>
      <c r="AA20" s="17">
        <f t="shared" si="20"/>
        <v>18925493</v>
      </c>
      <c r="AB20" s="17">
        <f t="shared" si="21"/>
        <v>19350300</v>
      </c>
      <c r="AC20" s="17">
        <f t="shared" si="22"/>
        <v>19837000</v>
      </c>
      <c r="AD20" s="17">
        <f t="shared" ref="AD20:AF20" si="39">AD21</f>
        <v>0</v>
      </c>
      <c r="AE20" s="17">
        <f t="shared" si="39"/>
        <v>0</v>
      </c>
      <c r="AF20" s="17">
        <f t="shared" si="39"/>
        <v>0</v>
      </c>
      <c r="AG20" s="17">
        <f t="shared" si="24"/>
        <v>18925493</v>
      </c>
      <c r="AH20" s="17">
        <f t="shared" si="25"/>
        <v>19350300</v>
      </c>
      <c r="AI20" s="17">
        <f t="shared" si="26"/>
        <v>19837000</v>
      </c>
      <c r="AJ20" s="17">
        <f t="shared" ref="AJ20:AL20" si="40">AJ21</f>
        <v>0</v>
      </c>
      <c r="AK20" s="17">
        <f t="shared" si="40"/>
        <v>0</v>
      </c>
      <c r="AL20" s="17">
        <f t="shared" si="40"/>
        <v>0</v>
      </c>
      <c r="AM20" s="17">
        <f t="shared" si="28"/>
        <v>18925493</v>
      </c>
      <c r="AN20" s="17">
        <f t="shared" si="29"/>
        <v>19350300</v>
      </c>
      <c r="AO20" s="17">
        <f t="shared" si="30"/>
        <v>19837000</v>
      </c>
      <c r="AP20" s="17">
        <f t="shared" ref="AP20:AR20" si="41">AP21</f>
        <v>0</v>
      </c>
      <c r="AQ20" s="17">
        <f t="shared" si="41"/>
        <v>0</v>
      </c>
      <c r="AR20" s="17">
        <f t="shared" si="41"/>
        <v>0</v>
      </c>
      <c r="AS20" s="17">
        <f t="shared" si="32"/>
        <v>18925493</v>
      </c>
      <c r="AT20" s="17">
        <f t="shared" si="33"/>
        <v>19350300</v>
      </c>
      <c r="AU20" s="17">
        <f t="shared" si="34"/>
        <v>19837000</v>
      </c>
    </row>
    <row r="21" spans="1:47" ht="26.4" x14ac:dyDescent="0.25">
      <c r="A21" s="18" t="s">
        <v>18</v>
      </c>
      <c r="B21" s="16" t="s">
        <v>19</v>
      </c>
      <c r="C21" s="17">
        <f>'[1]2022'!BI12</f>
        <v>18925493</v>
      </c>
      <c r="D21" s="17">
        <f>'[1]2022'!BJ12</f>
        <v>19350300</v>
      </c>
      <c r="E21" s="17">
        <f>'[1]2022'!BK12</f>
        <v>19837000</v>
      </c>
      <c r="F21" s="17"/>
      <c r="G21" s="17"/>
      <c r="H21" s="17"/>
      <c r="I21" s="17">
        <f t="shared" si="8"/>
        <v>18925493</v>
      </c>
      <c r="J21" s="17">
        <f t="shared" si="9"/>
        <v>19350300</v>
      </c>
      <c r="K21" s="17">
        <f t="shared" si="10"/>
        <v>19837000</v>
      </c>
      <c r="L21" s="17"/>
      <c r="M21" s="17"/>
      <c r="N21" s="17"/>
      <c r="O21" s="17">
        <f t="shared" si="12"/>
        <v>18925493</v>
      </c>
      <c r="P21" s="17">
        <f t="shared" si="13"/>
        <v>19350300</v>
      </c>
      <c r="Q21" s="17">
        <f t="shared" si="14"/>
        <v>19837000</v>
      </c>
      <c r="R21" s="17"/>
      <c r="S21" s="17"/>
      <c r="T21" s="17"/>
      <c r="U21" s="17">
        <f t="shared" si="16"/>
        <v>18925493</v>
      </c>
      <c r="V21" s="17">
        <f t="shared" si="17"/>
        <v>19350300</v>
      </c>
      <c r="W21" s="17">
        <f t="shared" si="18"/>
        <v>19837000</v>
      </c>
      <c r="X21" s="17"/>
      <c r="Y21" s="17"/>
      <c r="Z21" s="17"/>
      <c r="AA21" s="17">
        <f t="shared" si="20"/>
        <v>18925493</v>
      </c>
      <c r="AB21" s="17">
        <f t="shared" si="21"/>
        <v>19350300</v>
      </c>
      <c r="AC21" s="17">
        <f t="shared" si="22"/>
        <v>19837000</v>
      </c>
      <c r="AD21" s="17"/>
      <c r="AE21" s="17"/>
      <c r="AF21" s="17"/>
      <c r="AG21" s="17">
        <f t="shared" si="24"/>
        <v>18925493</v>
      </c>
      <c r="AH21" s="17">
        <f t="shared" si="25"/>
        <v>19350300</v>
      </c>
      <c r="AI21" s="17">
        <f t="shared" si="26"/>
        <v>19837000</v>
      </c>
      <c r="AJ21" s="17"/>
      <c r="AK21" s="17"/>
      <c r="AL21" s="17"/>
      <c r="AM21" s="17">
        <f t="shared" si="28"/>
        <v>18925493</v>
      </c>
      <c r="AN21" s="17">
        <f t="shared" si="29"/>
        <v>19350300</v>
      </c>
      <c r="AO21" s="17">
        <f t="shared" si="30"/>
        <v>19837000</v>
      </c>
      <c r="AP21" s="17"/>
      <c r="AQ21" s="17"/>
      <c r="AR21" s="17"/>
      <c r="AS21" s="17">
        <f t="shared" si="32"/>
        <v>18925493</v>
      </c>
      <c r="AT21" s="17">
        <f t="shared" si="33"/>
        <v>19350300</v>
      </c>
      <c r="AU21" s="17">
        <f t="shared" si="34"/>
        <v>19837000</v>
      </c>
    </row>
    <row r="22" spans="1:47" ht="18.75" customHeight="1" x14ac:dyDescent="0.25">
      <c r="A22" s="19" t="s">
        <v>20</v>
      </c>
      <c r="B22" s="16" t="s">
        <v>21</v>
      </c>
      <c r="C22" s="17">
        <f>SUM(C23:C26)</f>
        <v>32140200</v>
      </c>
      <c r="D22" s="17">
        <f t="shared" ref="D22:H22" si="42">SUM(D23:D26)</f>
        <v>33792200</v>
      </c>
      <c r="E22" s="17">
        <f t="shared" si="42"/>
        <v>35529200</v>
      </c>
      <c r="F22" s="17">
        <f t="shared" si="42"/>
        <v>0</v>
      </c>
      <c r="G22" s="17">
        <f t="shared" si="42"/>
        <v>0</v>
      </c>
      <c r="H22" s="17">
        <f t="shared" si="42"/>
        <v>0</v>
      </c>
      <c r="I22" s="17">
        <f t="shared" si="8"/>
        <v>32140200</v>
      </c>
      <c r="J22" s="17">
        <f t="shared" si="9"/>
        <v>33792200</v>
      </c>
      <c r="K22" s="17">
        <f t="shared" si="10"/>
        <v>35529200</v>
      </c>
      <c r="L22" s="17">
        <f t="shared" ref="L22:N22" si="43">SUM(L23:L26)</f>
        <v>0</v>
      </c>
      <c r="M22" s="17">
        <f t="shared" si="43"/>
        <v>0</v>
      </c>
      <c r="N22" s="17">
        <f t="shared" si="43"/>
        <v>0</v>
      </c>
      <c r="O22" s="17">
        <f t="shared" si="12"/>
        <v>32140200</v>
      </c>
      <c r="P22" s="17">
        <f t="shared" si="13"/>
        <v>33792200</v>
      </c>
      <c r="Q22" s="17">
        <f t="shared" si="14"/>
        <v>35529200</v>
      </c>
      <c r="R22" s="17">
        <f t="shared" ref="R22:T22" si="44">SUM(R23:R26)</f>
        <v>0</v>
      </c>
      <c r="S22" s="17">
        <f t="shared" si="44"/>
        <v>0</v>
      </c>
      <c r="T22" s="17">
        <f t="shared" si="44"/>
        <v>0</v>
      </c>
      <c r="U22" s="17">
        <f t="shared" si="16"/>
        <v>32140200</v>
      </c>
      <c r="V22" s="17">
        <f t="shared" si="17"/>
        <v>33792200</v>
      </c>
      <c r="W22" s="17">
        <f t="shared" si="18"/>
        <v>35529200</v>
      </c>
      <c r="X22" s="17">
        <f t="shared" ref="X22:Z22" si="45">SUM(X23:X26)</f>
        <v>0</v>
      </c>
      <c r="Y22" s="17">
        <f t="shared" si="45"/>
        <v>0</v>
      </c>
      <c r="Z22" s="17">
        <f t="shared" si="45"/>
        <v>0</v>
      </c>
      <c r="AA22" s="17">
        <f t="shared" si="20"/>
        <v>32140200</v>
      </c>
      <c r="AB22" s="17">
        <f t="shared" si="21"/>
        <v>33792200</v>
      </c>
      <c r="AC22" s="17">
        <f t="shared" si="22"/>
        <v>35529200</v>
      </c>
      <c r="AD22" s="17">
        <f t="shared" ref="AD22:AF22" si="46">SUM(AD23:AD26)</f>
        <v>0</v>
      </c>
      <c r="AE22" s="17">
        <f t="shared" si="46"/>
        <v>0</v>
      </c>
      <c r="AF22" s="17">
        <f t="shared" si="46"/>
        <v>0</v>
      </c>
      <c r="AG22" s="17">
        <f t="shared" si="24"/>
        <v>32140200</v>
      </c>
      <c r="AH22" s="17">
        <f t="shared" si="25"/>
        <v>33792200</v>
      </c>
      <c r="AI22" s="17">
        <f t="shared" si="26"/>
        <v>35529200</v>
      </c>
      <c r="AJ22" s="17">
        <f t="shared" ref="AJ22:AL22" si="47">SUM(AJ23:AJ26)</f>
        <v>0</v>
      </c>
      <c r="AK22" s="17">
        <f t="shared" si="47"/>
        <v>0</v>
      </c>
      <c r="AL22" s="17">
        <f t="shared" si="47"/>
        <v>0</v>
      </c>
      <c r="AM22" s="17">
        <f t="shared" si="28"/>
        <v>32140200</v>
      </c>
      <c r="AN22" s="17">
        <f t="shared" si="29"/>
        <v>33792200</v>
      </c>
      <c r="AO22" s="17">
        <f t="shared" si="30"/>
        <v>35529200</v>
      </c>
      <c r="AP22" s="17">
        <f t="shared" ref="AP22:AR22" si="48">SUM(AP23:AP26)</f>
        <v>0</v>
      </c>
      <c r="AQ22" s="17">
        <f t="shared" si="48"/>
        <v>0</v>
      </c>
      <c r="AR22" s="17">
        <f t="shared" si="48"/>
        <v>0</v>
      </c>
      <c r="AS22" s="17">
        <f t="shared" si="32"/>
        <v>32140200</v>
      </c>
      <c r="AT22" s="17">
        <f t="shared" si="33"/>
        <v>33792200</v>
      </c>
      <c r="AU22" s="17">
        <f t="shared" si="34"/>
        <v>35529200</v>
      </c>
    </row>
    <row r="23" spans="1:47" x14ac:dyDescent="0.25">
      <c r="A23" s="18" t="s">
        <v>22</v>
      </c>
      <c r="B23" s="16" t="s">
        <v>23</v>
      </c>
      <c r="C23" s="17">
        <f>'[1]2022'!BI15</f>
        <v>3786000</v>
      </c>
      <c r="D23" s="17">
        <f>'[1]2022'!BJ15</f>
        <v>3980600</v>
      </c>
      <c r="E23" s="17">
        <f>'[1]2022'!BK15</f>
        <v>4185200</v>
      </c>
      <c r="F23" s="17"/>
      <c r="G23" s="17"/>
      <c r="H23" s="17"/>
      <c r="I23" s="17">
        <f t="shared" si="8"/>
        <v>3786000</v>
      </c>
      <c r="J23" s="17">
        <f t="shared" si="9"/>
        <v>3980600</v>
      </c>
      <c r="K23" s="17">
        <f t="shared" si="10"/>
        <v>4185200</v>
      </c>
      <c r="L23" s="17"/>
      <c r="M23" s="17"/>
      <c r="N23" s="17"/>
      <c r="O23" s="17">
        <f t="shared" si="12"/>
        <v>3786000</v>
      </c>
      <c r="P23" s="17">
        <f t="shared" si="13"/>
        <v>3980600</v>
      </c>
      <c r="Q23" s="17">
        <f t="shared" si="14"/>
        <v>4185200</v>
      </c>
      <c r="R23" s="17"/>
      <c r="S23" s="17"/>
      <c r="T23" s="17"/>
      <c r="U23" s="17">
        <f t="shared" si="16"/>
        <v>3786000</v>
      </c>
      <c r="V23" s="17">
        <f t="shared" si="17"/>
        <v>3980600</v>
      </c>
      <c r="W23" s="17">
        <f t="shared" si="18"/>
        <v>4185200</v>
      </c>
      <c r="X23" s="17"/>
      <c r="Y23" s="17"/>
      <c r="Z23" s="17"/>
      <c r="AA23" s="17">
        <f t="shared" si="20"/>
        <v>3786000</v>
      </c>
      <c r="AB23" s="17">
        <f t="shared" si="21"/>
        <v>3980600</v>
      </c>
      <c r="AC23" s="17">
        <f t="shared" si="22"/>
        <v>4185200</v>
      </c>
      <c r="AD23" s="17"/>
      <c r="AE23" s="17"/>
      <c r="AF23" s="17"/>
      <c r="AG23" s="17">
        <f t="shared" si="24"/>
        <v>3786000</v>
      </c>
      <c r="AH23" s="17">
        <f t="shared" si="25"/>
        <v>3980600</v>
      </c>
      <c r="AI23" s="17">
        <f t="shared" si="26"/>
        <v>4185200</v>
      </c>
      <c r="AJ23" s="17"/>
      <c r="AK23" s="17"/>
      <c r="AL23" s="17"/>
      <c r="AM23" s="17">
        <f t="shared" si="28"/>
        <v>3786000</v>
      </c>
      <c r="AN23" s="17">
        <f t="shared" si="29"/>
        <v>3980600</v>
      </c>
      <c r="AO23" s="17">
        <f t="shared" si="30"/>
        <v>4185200</v>
      </c>
      <c r="AP23" s="17"/>
      <c r="AQ23" s="17"/>
      <c r="AR23" s="17"/>
      <c r="AS23" s="17">
        <f t="shared" si="32"/>
        <v>3786000</v>
      </c>
      <c r="AT23" s="17">
        <f t="shared" si="33"/>
        <v>3980600</v>
      </c>
      <c r="AU23" s="17">
        <f t="shared" si="34"/>
        <v>4185200</v>
      </c>
    </row>
    <row r="24" spans="1:47" hidden="1" x14ac:dyDescent="0.25">
      <c r="A24" s="18" t="s">
        <v>24</v>
      </c>
      <c r="B24" s="16" t="s">
        <v>25</v>
      </c>
      <c r="C24" s="17">
        <f>'[1]2022'!BI21</f>
        <v>0</v>
      </c>
      <c r="D24" s="17">
        <f>'[1]2022'!BJ21</f>
        <v>0</v>
      </c>
      <c r="E24" s="17">
        <f>'[1]2022'!BK21</f>
        <v>0</v>
      </c>
      <c r="F24" s="17"/>
      <c r="G24" s="17"/>
      <c r="H24" s="17"/>
      <c r="I24" s="17">
        <f t="shared" si="8"/>
        <v>0</v>
      </c>
      <c r="J24" s="17">
        <f t="shared" si="9"/>
        <v>0</v>
      </c>
      <c r="K24" s="17">
        <f t="shared" si="10"/>
        <v>0</v>
      </c>
      <c r="L24" s="17"/>
      <c r="M24" s="17"/>
      <c r="N24" s="17"/>
      <c r="O24" s="17">
        <f t="shared" si="12"/>
        <v>0</v>
      </c>
      <c r="P24" s="17">
        <f t="shared" si="13"/>
        <v>0</v>
      </c>
      <c r="Q24" s="17">
        <f t="shared" si="14"/>
        <v>0</v>
      </c>
      <c r="R24" s="17"/>
      <c r="S24" s="17"/>
      <c r="T24" s="17"/>
      <c r="U24" s="17">
        <f t="shared" si="16"/>
        <v>0</v>
      </c>
      <c r="V24" s="17">
        <f t="shared" si="17"/>
        <v>0</v>
      </c>
      <c r="W24" s="17">
        <f t="shared" si="18"/>
        <v>0</v>
      </c>
      <c r="X24" s="17"/>
      <c r="Y24" s="17"/>
      <c r="Z24" s="17"/>
      <c r="AA24" s="17">
        <f t="shared" si="20"/>
        <v>0</v>
      </c>
      <c r="AB24" s="17">
        <f t="shared" si="21"/>
        <v>0</v>
      </c>
      <c r="AC24" s="17">
        <f t="shared" si="22"/>
        <v>0</v>
      </c>
      <c r="AD24" s="17"/>
      <c r="AE24" s="17"/>
      <c r="AF24" s="17"/>
      <c r="AG24" s="17">
        <f t="shared" si="24"/>
        <v>0</v>
      </c>
      <c r="AH24" s="17">
        <f t="shared" si="25"/>
        <v>0</v>
      </c>
      <c r="AI24" s="17">
        <f t="shared" si="26"/>
        <v>0</v>
      </c>
      <c r="AJ24" s="17"/>
      <c r="AK24" s="17"/>
      <c r="AL24" s="17"/>
      <c r="AM24" s="17">
        <f t="shared" si="28"/>
        <v>0</v>
      </c>
      <c r="AN24" s="17">
        <f t="shared" si="29"/>
        <v>0</v>
      </c>
      <c r="AO24" s="17">
        <f t="shared" si="30"/>
        <v>0</v>
      </c>
      <c r="AP24" s="17"/>
      <c r="AQ24" s="17"/>
      <c r="AR24" s="17"/>
      <c r="AS24" s="17">
        <f t="shared" si="32"/>
        <v>0</v>
      </c>
      <c r="AT24" s="17">
        <f t="shared" si="33"/>
        <v>0</v>
      </c>
      <c r="AU24" s="17">
        <f t="shared" si="34"/>
        <v>0</v>
      </c>
    </row>
    <row r="25" spans="1:47" x14ac:dyDescent="0.25">
      <c r="A25" s="18" t="s">
        <v>26</v>
      </c>
      <c r="B25" s="16" t="s">
        <v>27</v>
      </c>
      <c r="C25" s="17">
        <f>'[1]2022'!BI18</f>
        <v>27002200</v>
      </c>
      <c r="D25" s="17">
        <f>'[1]2022'!BJ18</f>
        <v>28390100</v>
      </c>
      <c r="E25" s="17">
        <f>'[1]2022'!BK18</f>
        <v>29849400</v>
      </c>
      <c r="F25" s="17"/>
      <c r="G25" s="17"/>
      <c r="H25" s="17"/>
      <c r="I25" s="17">
        <f t="shared" si="8"/>
        <v>27002200</v>
      </c>
      <c r="J25" s="17">
        <f t="shared" si="9"/>
        <v>28390100</v>
      </c>
      <c r="K25" s="17">
        <f t="shared" si="10"/>
        <v>29849400</v>
      </c>
      <c r="L25" s="17"/>
      <c r="M25" s="17"/>
      <c r="N25" s="17"/>
      <c r="O25" s="17">
        <f t="shared" si="12"/>
        <v>27002200</v>
      </c>
      <c r="P25" s="17">
        <f t="shared" si="13"/>
        <v>28390100</v>
      </c>
      <c r="Q25" s="17">
        <f t="shared" si="14"/>
        <v>29849400</v>
      </c>
      <c r="R25" s="17"/>
      <c r="S25" s="17"/>
      <c r="T25" s="17"/>
      <c r="U25" s="17">
        <f t="shared" si="16"/>
        <v>27002200</v>
      </c>
      <c r="V25" s="17">
        <f t="shared" si="17"/>
        <v>28390100</v>
      </c>
      <c r="W25" s="17">
        <f t="shared" si="18"/>
        <v>29849400</v>
      </c>
      <c r="X25" s="17"/>
      <c r="Y25" s="17"/>
      <c r="Z25" s="17"/>
      <c r="AA25" s="17">
        <f t="shared" si="20"/>
        <v>27002200</v>
      </c>
      <c r="AB25" s="17">
        <f t="shared" si="21"/>
        <v>28390100</v>
      </c>
      <c r="AC25" s="17">
        <f t="shared" si="22"/>
        <v>29849400</v>
      </c>
      <c r="AD25" s="17"/>
      <c r="AE25" s="17"/>
      <c r="AF25" s="17"/>
      <c r="AG25" s="17">
        <f t="shared" si="24"/>
        <v>27002200</v>
      </c>
      <c r="AH25" s="17">
        <f t="shared" si="25"/>
        <v>28390100</v>
      </c>
      <c r="AI25" s="17">
        <f t="shared" si="26"/>
        <v>29849400</v>
      </c>
      <c r="AJ25" s="17"/>
      <c r="AK25" s="17"/>
      <c r="AL25" s="17"/>
      <c r="AM25" s="17">
        <f t="shared" si="28"/>
        <v>27002200</v>
      </c>
      <c r="AN25" s="17">
        <f t="shared" si="29"/>
        <v>28390100</v>
      </c>
      <c r="AO25" s="17">
        <f t="shared" si="30"/>
        <v>29849400</v>
      </c>
      <c r="AP25" s="17"/>
      <c r="AQ25" s="17"/>
      <c r="AR25" s="17"/>
      <c r="AS25" s="17">
        <f t="shared" si="32"/>
        <v>27002200</v>
      </c>
      <c r="AT25" s="17">
        <f t="shared" si="33"/>
        <v>28390100</v>
      </c>
      <c r="AU25" s="17">
        <f t="shared" si="34"/>
        <v>29849400</v>
      </c>
    </row>
    <row r="26" spans="1:47" x14ac:dyDescent="0.25">
      <c r="A26" s="18" t="s">
        <v>28</v>
      </c>
      <c r="B26" s="16" t="s">
        <v>29</v>
      </c>
      <c r="C26" s="17">
        <f>'[1]2022'!BI22</f>
        <v>1352000</v>
      </c>
      <c r="D26" s="17">
        <f>'[1]2022'!BJ22</f>
        <v>1421500</v>
      </c>
      <c r="E26" s="17">
        <f>'[1]2022'!BK22</f>
        <v>1494600</v>
      </c>
      <c r="F26" s="17"/>
      <c r="G26" s="17"/>
      <c r="H26" s="17"/>
      <c r="I26" s="17">
        <f t="shared" si="8"/>
        <v>1352000</v>
      </c>
      <c r="J26" s="17">
        <f t="shared" si="9"/>
        <v>1421500</v>
      </c>
      <c r="K26" s="17">
        <f t="shared" si="10"/>
        <v>1494600</v>
      </c>
      <c r="L26" s="17"/>
      <c r="M26" s="17"/>
      <c r="N26" s="17"/>
      <c r="O26" s="17">
        <f t="shared" si="12"/>
        <v>1352000</v>
      </c>
      <c r="P26" s="17">
        <f t="shared" si="13"/>
        <v>1421500</v>
      </c>
      <c r="Q26" s="17">
        <f t="shared" si="14"/>
        <v>1494600</v>
      </c>
      <c r="R26" s="17"/>
      <c r="S26" s="17"/>
      <c r="T26" s="17"/>
      <c r="U26" s="17">
        <f t="shared" si="16"/>
        <v>1352000</v>
      </c>
      <c r="V26" s="17">
        <f t="shared" si="17"/>
        <v>1421500</v>
      </c>
      <c r="W26" s="17">
        <f t="shared" si="18"/>
        <v>1494600</v>
      </c>
      <c r="X26" s="17"/>
      <c r="Y26" s="17"/>
      <c r="Z26" s="17"/>
      <c r="AA26" s="17">
        <f t="shared" si="20"/>
        <v>1352000</v>
      </c>
      <c r="AB26" s="17">
        <f t="shared" si="21"/>
        <v>1421500</v>
      </c>
      <c r="AC26" s="17">
        <f t="shared" si="22"/>
        <v>1494600</v>
      </c>
      <c r="AD26" s="17"/>
      <c r="AE26" s="17"/>
      <c r="AF26" s="17"/>
      <c r="AG26" s="17">
        <f t="shared" si="24"/>
        <v>1352000</v>
      </c>
      <c r="AH26" s="17">
        <f t="shared" si="25"/>
        <v>1421500</v>
      </c>
      <c r="AI26" s="17">
        <f t="shared" si="26"/>
        <v>1494600</v>
      </c>
      <c r="AJ26" s="17"/>
      <c r="AK26" s="17"/>
      <c r="AL26" s="17"/>
      <c r="AM26" s="17">
        <f t="shared" si="28"/>
        <v>1352000</v>
      </c>
      <c r="AN26" s="17">
        <f t="shared" si="29"/>
        <v>1421500</v>
      </c>
      <c r="AO26" s="17">
        <f t="shared" si="30"/>
        <v>1494600</v>
      </c>
      <c r="AP26" s="17"/>
      <c r="AQ26" s="17"/>
      <c r="AR26" s="17"/>
      <c r="AS26" s="17">
        <f t="shared" si="32"/>
        <v>1352000</v>
      </c>
      <c r="AT26" s="17">
        <f t="shared" si="33"/>
        <v>1421500</v>
      </c>
      <c r="AU26" s="17">
        <f t="shared" si="34"/>
        <v>1494600</v>
      </c>
    </row>
    <row r="27" spans="1:47" ht="18.75" customHeight="1" x14ac:dyDescent="0.25">
      <c r="A27" s="19" t="s">
        <v>30</v>
      </c>
      <c r="B27" s="16" t="s">
        <v>31</v>
      </c>
      <c r="C27" s="17">
        <f>SUM(C28:C30)</f>
        <v>11164066</v>
      </c>
      <c r="D27" s="17">
        <f t="shared" ref="D27:H27" si="49">SUM(D28:D30)</f>
        <v>11162000</v>
      </c>
      <c r="E27" s="17">
        <f t="shared" si="49"/>
        <v>11272000</v>
      </c>
      <c r="F27" s="17">
        <f t="shared" si="49"/>
        <v>0</v>
      </c>
      <c r="G27" s="17">
        <f t="shared" si="49"/>
        <v>0</v>
      </c>
      <c r="H27" s="17">
        <f t="shared" si="49"/>
        <v>0</v>
      </c>
      <c r="I27" s="17">
        <f t="shared" si="8"/>
        <v>11164066</v>
      </c>
      <c r="J27" s="17">
        <f t="shared" si="9"/>
        <v>11162000</v>
      </c>
      <c r="K27" s="17">
        <f t="shared" si="10"/>
        <v>11272000</v>
      </c>
      <c r="L27" s="17">
        <f t="shared" ref="L27:N27" si="50">SUM(L28:L30)</f>
        <v>0</v>
      </c>
      <c r="M27" s="17">
        <f t="shared" si="50"/>
        <v>0</v>
      </c>
      <c r="N27" s="17">
        <f t="shared" si="50"/>
        <v>0</v>
      </c>
      <c r="O27" s="17">
        <f t="shared" si="12"/>
        <v>11164066</v>
      </c>
      <c r="P27" s="17">
        <f t="shared" si="13"/>
        <v>11162000</v>
      </c>
      <c r="Q27" s="17">
        <f t="shared" si="14"/>
        <v>11272000</v>
      </c>
      <c r="R27" s="17">
        <f t="shared" ref="R27:T27" si="51">SUM(R28:R30)</f>
        <v>0</v>
      </c>
      <c r="S27" s="17">
        <f t="shared" si="51"/>
        <v>0</v>
      </c>
      <c r="T27" s="17">
        <f t="shared" si="51"/>
        <v>0</v>
      </c>
      <c r="U27" s="17">
        <f t="shared" si="16"/>
        <v>11164066</v>
      </c>
      <c r="V27" s="17">
        <f t="shared" si="17"/>
        <v>11162000</v>
      </c>
      <c r="W27" s="17">
        <f t="shared" si="18"/>
        <v>11272000</v>
      </c>
      <c r="X27" s="17">
        <f t="shared" ref="X27:Z27" si="52">SUM(X28:X30)</f>
        <v>0</v>
      </c>
      <c r="Y27" s="17">
        <f t="shared" si="52"/>
        <v>0</v>
      </c>
      <c r="Z27" s="17">
        <f t="shared" si="52"/>
        <v>0</v>
      </c>
      <c r="AA27" s="17">
        <f t="shared" si="20"/>
        <v>11164066</v>
      </c>
      <c r="AB27" s="17">
        <f t="shared" si="21"/>
        <v>11162000</v>
      </c>
      <c r="AC27" s="17">
        <f t="shared" si="22"/>
        <v>11272000</v>
      </c>
      <c r="AD27" s="17">
        <f t="shared" ref="AD27:AF27" si="53">SUM(AD28:AD30)</f>
        <v>0</v>
      </c>
      <c r="AE27" s="17">
        <f t="shared" si="53"/>
        <v>0</v>
      </c>
      <c r="AF27" s="17">
        <f t="shared" si="53"/>
        <v>0</v>
      </c>
      <c r="AG27" s="17">
        <f t="shared" si="24"/>
        <v>11164066</v>
      </c>
      <c r="AH27" s="17">
        <f t="shared" si="25"/>
        <v>11162000</v>
      </c>
      <c r="AI27" s="17">
        <f t="shared" si="26"/>
        <v>11272000</v>
      </c>
      <c r="AJ27" s="17">
        <f t="shared" ref="AJ27:AL27" si="54">SUM(AJ28:AJ30)</f>
        <v>0</v>
      </c>
      <c r="AK27" s="17">
        <f t="shared" si="54"/>
        <v>0</v>
      </c>
      <c r="AL27" s="17">
        <f t="shared" si="54"/>
        <v>0</v>
      </c>
      <c r="AM27" s="17">
        <f t="shared" si="28"/>
        <v>11164066</v>
      </c>
      <c r="AN27" s="17">
        <f t="shared" si="29"/>
        <v>11162000</v>
      </c>
      <c r="AO27" s="17">
        <f t="shared" si="30"/>
        <v>11272000</v>
      </c>
      <c r="AP27" s="17">
        <f t="shared" ref="AP27:AR27" si="55">SUM(AP28:AP30)</f>
        <v>0</v>
      </c>
      <c r="AQ27" s="17">
        <f t="shared" si="55"/>
        <v>0</v>
      </c>
      <c r="AR27" s="17">
        <f t="shared" si="55"/>
        <v>0</v>
      </c>
      <c r="AS27" s="17">
        <f t="shared" si="32"/>
        <v>11164066</v>
      </c>
      <c r="AT27" s="17">
        <f t="shared" si="33"/>
        <v>11162000</v>
      </c>
      <c r="AU27" s="17">
        <f t="shared" si="34"/>
        <v>11272000</v>
      </c>
    </row>
    <row r="28" spans="1:47" x14ac:dyDescent="0.25">
      <c r="A28" s="18" t="s">
        <v>32</v>
      </c>
      <c r="B28" s="16" t="s">
        <v>33</v>
      </c>
      <c r="C28" s="17">
        <f>'[1]2022'!BI23</f>
        <v>2064000</v>
      </c>
      <c r="D28" s="17">
        <f>'[1]2022'!BJ23</f>
        <v>2088000</v>
      </c>
      <c r="E28" s="17">
        <f>'[1]2022'!BK23</f>
        <v>2113000</v>
      </c>
      <c r="F28" s="17"/>
      <c r="G28" s="17"/>
      <c r="H28" s="17"/>
      <c r="I28" s="17">
        <f t="shared" si="8"/>
        <v>2064000</v>
      </c>
      <c r="J28" s="17">
        <f t="shared" si="9"/>
        <v>2088000</v>
      </c>
      <c r="K28" s="17">
        <f t="shared" si="10"/>
        <v>2113000</v>
      </c>
      <c r="L28" s="17"/>
      <c r="M28" s="17"/>
      <c r="N28" s="17"/>
      <c r="O28" s="17">
        <f t="shared" si="12"/>
        <v>2064000</v>
      </c>
      <c r="P28" s="17">
        <f t="shared" si="13"/>
        <v>2088000</v>
      </c>
      <c r="Q28" s="17">
        <f t="shared" si="14"/>
        <v>2113000</v>
      </c>
      <c r="R28" s="17"/>
      <c r="S28" s="17"/>
      <c r="T28" s="17"/>
      <c r="U28" s="17">
        <f t="shared" si="16"/>
        <v>2064000</v>
      </c>
      <c r="V28" s="17">
        <f t="shared" si="17"/>
        <v>2088000</v>
      </c>
      <c r="W28" s="17">
        <f t="shared" si="18"/>
        <v>2113000</v>
      </c>
      <c r="X28" s="17"/>
      <c r="Y28" s="17"/>
      <c r="Z28" s="17"/>
      <c r="AA28" s="17">
        <f t="shared" si="20"/>
        <v>2064000</v>
      </c>
      <c r="AB28" s="17">
        <f t="shared" si="21"/>
        <v>2088000</v>
      </c>
      <c r="AC28" s="17">
        <f t="shared" si="22"/>
        <v>2113000</v>
      </c>
      <c r="AD28" s="17"/>
      <c r="AE28" s="17"/>
      <c r="AF28" s="17"/>
      <c r="AG28" s="17">
        <f t="shared" si="24"/>
        <v>2064000</v>
      </c>
      <c r="AH28" s="17">
        <f t="shared" si="25"/>
        <v>2088000</v>
      </c>
      <c r="AI28" s="17">
        <f t="shared" si="26"/>
        <v>2113000</v>
      </c>
      <c r="AJ28" s="17"/>
      <c r="AK28" s="17"/>
      <c r="AL28" s="17"/>
      <c r="AM28" s="17">
        <f t="shared" si="28"/>
        <v>2064000</v>
      </c>
      <c r="AN28" s="17">
        <f t="shared" si="29"/>
        <v>2088000</v>
      </c>
      <c r="AO28" s="17">
        <f t="shared" si="30"/>
        <v>2113000</v>
      </c>
      <c r="AP28" s="17"/>
      <c r="AQ28" s="17"/>
      <c r="AR28" s="17"/>
      <c r="AS28" s="17">
        <f t="shared" si="32"/>
        <v>2064000</v>
      </c>
      <c r="AT28" s="17">
        <f t="shared" si="33"/>
        <v>2088000</v>
      </c>
      <c r="AU28" s="17">
        <f t="shared" si="34"/>
        <v>2113000</v>
      </c>
    </row>
    <row r="29" spans="1:47" x14ac:dyDescent="0.25">
      <c r="A29" s="18" t="s">
        <v>34</v>
      </c>
      <c r="B29" s="16" t="s">
        <v>35</v>
      </c>
      <c r="C29" s="17">
        <f>'[1]2022'!BI24</f>
        <v>7676066</v>
      </c>
      <c r="D29" s="17">
        <f>'[1]2022'!BJ24</f>
        <v>7568000</v>
      </c>
      <c r="E29" s="17">
        <f>'[1]2022'!BK24</f>
        <v>7581000</v>
      </c>
      <c r="F29" s="17"/>
      <c r="G29" s="17"/>
      <c r="H29" s="17"/>
      <c r="I29" s="17">
        <f t="shared" si="8"/>
        <v>7676066</v>
      </c>
      <c r="J29" s="17">
        <f t="shared" si="9"/>
        <v>7568000</v>
      </c>
      <c r="K29" s="17">
        <f t="shared" si="10"/>
        <v>7581000</v>
      </c>
      <c r="L29" s="17"/>
      <c r="M29" s="17"/>
      <c r="N29" s="17"/>
      <c r="O29" s="17">
        <f t="shared" si="12"/>
        <v>7676066</v>
      </c>
      <c r="P29" s="17">
        <f t="shared" si="13"/>
        <v>7568000</v>
      </c>
      <c r="Q29" s="17">
        <f t="shared" si="14"/>
        <v>7581000</v>
      </c>
      <c r="R29" s="17"/>
      <c r="S29" s="17"/>
      <c r="T29" s="17"/>
      <c r="U29" s="17">
        <f t="shared" si="16"/>
        <v>7676066</v>
      </c>
      <c r="V29" s="17">
        <f t="shared" si="17"/>
        <v>7568000</v>
      </c>
      <c r="W29" s="17">
        <f t="shared" si="18"/>
        <v>7581000</v>
      </c>
      <c r="X29" s="17"/>
      <c r="Y29" s="17"/>
      <c r="Z29" s="17"/>
      <c r="AA29" s="17">
        <f t="shared" si="20"/>
        <v>7676066</v>
      </c>
      <c r="AB29" s="17">
        <f t="shared" si="21"/>
        <v>7568000</v>
      </c>
      <c r="AC29" s="17">
        <f t="shared" si="22"/>
        <v>7581000</v>
      </c>
      <c r="AD29" s="17"/>
      <c r="AE29" s="17"/>
      <c r="AF29" s="17"/>
      <c r="AG29" s="17">
        <f t="shared" si="24"/>
        <v>7676066</v>
      </c>
      <c r="AH29" s="17">
        <f t="shared" si="25"/>
        <v>7568000</v>
      </c>
      <c r="AI29" s="17">
        <f t="shared" si="26"/>
        <v>7581000</v>
      </c>
      <c r="AJ29" s="17"/>
      <c r="AK29" s="17"/>
      <c r="AL29" s="17"/>
      <c r="AM29" s="17">
        <f t="shared" si="28"/>
        <v>7676066</v>
      </c>
      <c r="AN29" s="17">
        <f t="shared" si="29"/>
        <v>7568000</v>
      </c>
      <c r="AO29" s="17">
        <f t="shared" si="30"/>
        <v>7581000</v>
      </c>
      <c r="AP29" s="17"/>
      <c r="AQ29" s="17"/>
      <c r="AR29" s="17"/>
      <c r="AS29" s="17">
        <f t="shared" si="32"/>
        <v>7676066</v>
      </c>
      <c r="AT29" s="17">
        <f t="shared" si="33"/>
        <v>7568000</v>
      </c>
      <c r="AU29" s="17">
        <f t="shared" si="34"/>
        <v>7581000</v>
      </c>
    </row>
    <row r="30" spans="1:47" x14ac:dyDescent="0.25">
      <c r="A30" s="18" t="s">
        <v>36</v>
      </c>
      <c r="B30" s="16" t="s">
        <v>37</v>
      </c>
      <c r="C30" s="17">
        <f>'[1]2022'!BI25</f>
        <v>1424000</v>
      </c>
      <c r="D30" s="17">
        <f>'[1]2022'!BJ25</f>
        <v>1506000</v>
      </c>
      <c r="E30" s="17">
        <f>'[1]2022'!BK25</f>
        <v>1578000</v>
      </c>
      <c r="F30" s="17"/>
      <c r="G30" s="17"/>
      <c r="H30" s="17"/>
      <c r="I30" s="17">
        <f t="shared" si="8"/>
        <v>1424000</v>
      </c>
      <c r="J30" s="17">
        <f t="shared" si="9"/>
        <v>1506000</v>
      </c>
      <c r="K30" s="17">
        <f t="shared" si="10"/>
        <v>1578000</v>
      </c>
      <c r="L30" s="17"/>
      <c r="M30" s="17"/>
      <c r="N30" s="17"/>
      <c r="O30" s="17">
        <f t="shared" si="12"/>
        <v>1424000</v>
      </c>
      <c r="P30" s="17">
        <f t="shared" si="13"/>
        <v>1506000</v>
      </c>
      <c r="Q30" s="17">
        <f t="shared" si="14"/>
        <v>1578000</v>
      </c>
      <c r="R30" s="17"/>
      <c r="S30" s="17"/>
      <c r="T30" s="17"/>
      <c r="U30" s="17">
        <f t="shared" si="16"/>
        <v>1424000</v>
      </c>
      <c r="V30" s="17">
        <f t="shared" si="17"/>
        <v>1506000</v>
      </c>
      <c r="W30" s="17">
        <f t="shared" si="18"/>
        <v>1578000</v>
      </c>
      <c r="X30" s="17"/>
      <c r="Y30" s="17"/>
      <c r="Z30" s="17"/>
      <c r="AA30" s="17">
        <f t="shared" si="20"/>
        <v>1424000</v>
      </c>
      <c r="AB30" s="17">
        <f t="shared" si="21"/>
        <v>1506000</v>
      </c>
      <c r="AC30" s="17">
        <f t="shared" si="22"/>
        <v>1578000</v>
      </c>
      <c r="AD30" s="17"/>
      <c r="AE30" s="17"/>
      <c r="AF30" s="17"/>
      <c r="AG30" s="17">
        <f t="shared" si="24"/>
        <v>1424000</v>
      </c>
      <c r="AH30" s="17">
        <f t="shared" si="25"/>
        <v>1506000</v>
      </c>
      <c r="AI30" s="17">
        <f t="shared" si="26"/>
        <v>1578000</v>
      </c>
      <c r="AJ30" s="17"/>
      <c r="AK30" s="17"/>
      <c r="AL30" s="17"/>
      <c r="AM30" s="17">
        <f t="shared" si="28"/>
        <v>1424000</v>
      </c>
      <c r="AN30" s="17">
        <f t="shared" si="29"/>
        <v>1506000</v>
      </c>
      <c r="AO30" s="17">
        <f t="shared" si="30"/>
        <v>1578000</v>
      </c>
      <c r="AP30" s="17"/>
      <c r="AQ30" s="17"/>
      <c r="AR30" s="17"/>
      <c r="AS30" s="17">
        <f t="shared" si="32"/>
        <v>1424000</v>
      </c>
      <c r="AT30" s="17">
        <f t="shared" si="33"/>
        <v>1506000</v>
      </c>
      <c r="AU30" s="17">
        <f t="shared" si="34"/>
        <v>1578000</v>
      </c>
    </row>
    <row r="31" spans="1:47" ht="18.75" customHeight="1" x14ac:dyDescent="0.25">
      <c r="A31" s="19" t="s">
        <v>38</v>
      </c>
      <c r="B31" s="16" t="s">
        <v>39</v>
      </c>
      <c r="C31" s="17">
        <f>SUM(C32:C34)</f>
        <v>1318000</v>
      </c>
      <c r="D31" s="17">
        <f t="shared" ref="D31:H31" si="56">SUM(D32:D34)</f>
        <v>1325000</v>
      </c>
      <c r="E31" s="17">
        <f t="shared" si="56"/>
        <v>1325000</v>
      </c>
      <c r="F31" s="17">
        <f t="shared" si="56"/>
        <v>0</v>
      </c>
      <c r="G31" s="17">
        <f t="shared" si="56"/>
        <v>0</v>
      </c>
      <c r="H31" s="17">
        <f t="shared" si="56"/>
        <v>0</v>
      </c>
      <c r="I31" s="17">
        <f t="shared" si="8"/>
        <v>1318000</v>
      </c>
      <c r="J31" s="17">
        <f t="shared" si="9"/>
        <v>1325000</v>
      </c>
      <c r="K31" s="17">
        <f t="shared" si="10"/>
        <v>1325000</v>
      </c>
      <c r="L31" s="17">
        <f t="shared" ref="L31:N31" si="57">SUM(L32:L34)</f>
        <v>0</v>
      </c>
      <c r="M31" s="17">
        <f t="shared" si="57"/>
        <v>0</v>
      </c>
      <c r="N31" s="17">
        <f t="shared" si="57"/>
        <v>0</v>
      </c>
      <c r="O31" s="17">
        <f t="shared" si="12"/>
        <v>1318000</v>
      </c>
      <c r="P31" s="17">
        <f t="shared" si="13"/>
        <v>1325000</v>
      </c>
      <c r="Q31" s="17">
        <f t="shared" si="14"/>
        <v>1325000</v>
      </c>
      <c r="R31" s="17">
        <f t="shared" ref="R31:T31" si="58">SUM(R32:R34)</f>
        <v>0</v>
      </c>
      <c r="S31" s="17">
        <f t="shared" si="58"/>
        <v>0</v>
      </c>
      <c r="T31" s="17">
        <f t="shared" si="58"/>
        <v>0</v>
      </c>
      <c r="U31" s="17">
        <f t="shared" si="16"/>
        <v>1318000</v>
      </c>
      <c r="V31" s="17">
        <f t="shared" si="17"/>
        <v>1325000</v>
      </c>
      <c r="W31" s="17">
        <f t="shared" si="18"/>
        <v>1325000</v>
      </c>
      <c r="X31" s="17">
        <f t="shared" ref="X31:Z31" si="59">SUM(X32:X34)</f>
        <v>0</v>
      </c>
      <c r="Y31" s="17">
        <f t="shared" si="59"/>
        <v>0</v>
      </c>
      <c r="Z31" s="17">
        <f t="shared" si="59"/>
        <v>0</v>
      </c>
      <c r="AA31" s="17">
        <f t="shared" si="20"/>
        <v>1318000</v>
      </c>
      <c r="AB31" s="17">
        <f t="shared" si="21"/>
        <v>1325000</v>
      </c>
      <c r="AC31" s="17">
        <f t="shared" si="22"/>
        <v>1325000</v>
      </c>
      <c r="AD31" s="17">
        <f t="shared" ref="AD31:AF31" si="60">SUM(AD32:AD34)</f>
        <v>0</v>
      </c>
      <c r="AE31" s="17">
        <f t="shared" si="60"/>
        <v>0</v>
      </c>
      <c r="AF31" s="17">
        <f t="shared" si="60"/>
        <v>0</v>
      </c>
      <c r="AG31" s="17">
        <f t="shared" si="24"/>
        <v>1318000</v>
      </c>
      <c r="AH31" s="17">
        <f t="shared" si="25"/>
        <v>1325000</v>
      </c>
      <c r="AI31" s="17">
        <f t="shared" si="26"/>
        <v>1325000</v>
      </c>
      <c r="AJ31" s="17">
        <f t="shared" ref="AJ31:AL31" si="61">SUM(AJ32:AJ34)</f>
        <v>0</v>
      </c>
      <c r="AK31" s="17">
        <f t="shared" si="61"/>
        <v>0</v>
      </c>
      <c r="AL31" s="17">
        <f t="shared" si="61"/>
        <v>0</v>
      </c>
      <c r="AM31" s="17">
        <f t="shared" si="28"/>
        <v>1318000</v>
      </c>
      <c r="AN31" s="17">
        <f t="shared" si="29"/>
        <v>1325000</v>
      </c>
      <c r="AO31" s="17">
        <f t="shared" si="30"/>
        <v>1325000</v>
      </c>
      <c r="AP31" s="17">
        <f t="shared" ref="AP31:AR31" si="62">SUM(AP32:AP34)</f>
        <v>0</v>
      </c>
      <c r="AQ31" s="17">
        <f t="shared" si="62"/>
        <v>0</v>
      </c>
      <c r="AR31" s="17">
        <f t="shared" si="62"/>
        <v>0</v>
      </c>
      <c r="AS31" s="17">
        <f t="shared" si="32"/>
        <v>1318000</v>
      </c>
      <c r="AT31" s="17">
        <f t="shared" si="33"/>
        <v>1325000</v>
      </c>
      <c r="AU31" s="17">
        <f t="shared" si="34"/>
        <v>1325000</v>
      </c>
    </row>
    <row r="32" spans="1:47" ht="26.4" x14ac:dyDescent="0.25">
      <c r="A32" s="18" t="s">
        <v>40</v>
      </c>
      <c r="B32" s="16" t="s">
        <v>41</v>
      </c>
      <c r="C32" s="20">
        <f>'[1]2022'!BI27</f>
        <v>550000</v>
      </c>
      <c r="D32" s="20">
        <f>'[1]2022'!BJ27</f>
        <v>550000</v>
      </c>
      <c r="E32" s="20">
        <f>'[1]2022'!BK27</f>
        <v>550000</v>
      </c>
      <c r="F32" s="20"/>
      <c r="G32" s="20"/>
      <c r="H32" s="20"/>
      <c r="I32" s="20">
        <f t="shared" si="8"/>
        <v>550000</v>
      </c>
      <c r="J32" s="20">
        <f t="shared" si="9"/>
        <v>550000</v>
      </c>
      <c r="K32" s="20">
        <f t="shared" si="10"/>
        <v>550000</v>
      </c>
      <c r="L32" s="20"/>
      <c r="M32" s="20"/>
      <c r="N32" s="20"/>
      <c r="O32" s="20">
        <f t="shared" si="12"/>
        <v>550000</v>
      </c>
      <c r="P32" s="20">
        <f t="shared" si="13"/>
        <v>550000</v>
      </c>
      <c r="Q32" s="20">
        <f t="shared" si="14"/>
        <v>550000</v>
      </c>
      <c r="R32" s="20"/>
      <c r="S32" s="20"/>
      <c r="T32" s="20"/>
      <c r="U32" s="20">
        <f t="shared" si="16"/>
        <v>550000</v>
      </c>
      <c r="V32" s="20">
        <f t="shared" si="17"/>
        <v>550000</v>
      </c>
      <c r="W32" s="20">
        <f t="shared" si="18"/>
        <v>550000</v>
      </c>
      <c r="X32" s="20"/>
      <c r="Y32" s="20"/>
      <c r="Z32" s="20"/>
      <c r="AA32" s="20">
        <f t="shared" si="20"/>
        <v>550000</v>
      </c>
      <c r="AB32" s="20">
        <f t="shared" si="21"/>
        <v>550000</v>
      </c>
      <c r="AC32" s="20">
        <f t="shared" si="22"/>
        <v>550000</v>
      </c>
      <c r="AD32" s="20"/>
      <c r="AE32" s="20"/>
      <c r="AF32" s="20"/>
      <c r="AG32" s="20">
        <f t="shared" si="24"/>
        <v>550000</v>
      </c>
      <c r="AH32" s="20">
        <f t="shared" si="25"/>
        <v>550000</v>
      </c>
      <c r="AI32" s="20">
        <f t="shared" si="26"/>
        <v>550000</v>
      </c>
      <c r="AJ32" s="20"/>
      <c r="AK32" s="20"/>
      <c r="AL32" s="20"/>
      <c r="AM32" s="20">
        <f t="shared" si="28"/>
        <v>550000</v>
      </c>
      <c r="AN32" s="20">
        <f t="shared" si="29"/>
        <v>550000</v>
      </c>
      <c r="AO32" s="20">
        <f t="shared" si="30"/>
        <v>550000</v>
      </c>
      <c r="AP32" s="20"/>
      <c r="AQ32" s="20"/>
      <c r="AR32" s="20"/>
      <c r="AS32" s="20">
        <f t="shared" si="32"/>
        <v>550000</v>
      </c>
      <c r="AT32" s="20">
        <f t="shared" si="33"/>
        <v>550000</v>
      </c>
      <c r="AU32" s="20">
        <f t="shared" si="34"/>
        <v>550000</v>
      </c>
    </row>
    <row r="33" spans="1:47" ht="31.5" customHeight="1" x14ac:dyDescent="0.25">
      <c r="A33" s="18" t="s">
        <v>42</v>
      </c>
      <c r="B33" s="16" t="s">
        <v>43</v>
      </c>
      <c r="C33" s="20">
        <f>'[1]2022'!BI28</f>
        <v>735000</v>
      </c>
      <c r="D33" s="20">
        <f>'[1]2022'!BJ28</f>
        <v>735000</v>
      </c>
      <c r="E33" s="20">
        <f>'[1]2022'!BK28</f>
        <v>735000</v>
      </c>
      <c r="F33" s="20"/>
      <c r="G33" s="20"/>
      <c r="H33" s="20"/>
      <c r="I33" s="20">
        <f t="shared" si="8"/>
        <v>735000</v>
      </c>
      <c r="J33" s="20">
        <f t="shared" si="9"/>
        <v>735000</v>
      </c>
      <c r="K33" s="20">
        <f t="shared" si="10"/>
        <v>735000</v>
      </c>
      <c r="L33" s="20">
        <v>-702000</v>
      </c>
      <c r="M33" s="20">
        <v>-695000</v>
      </c>
      <c r="N33" s="20">
        <v>-695000</v>
      </c>
      <c r="O33" s="20">
        <f t="shared" si="12"/>
        <v>33000</v>
      </c>
      <c r="P33" s="20">
        <f t="shared" si="13"/>
        <v>40000</v>
      </c>
      <c r="Q33" s="20">
        <f t="shared" si="14"/>
        <v>40000</v>
      </c>
      <c r="R33" s="20"/>
      <c r="S33" s="20"/>
      <c r="T33" s="20"/>
      <c r="U33" s="20">
        <f t="shared" si="16"/>
        <v>33000</v>
      </c>
      <c r="V33" s="20">
        <f t="shared" si="17"/>
        <v>40000</v>
      </c>
      <c r="W33" s="20">
        <f t="shared" si="18"/>
        <v>40000</v>
      </c>
      <c r="X33" s="20"/>
      <c r="Y33" s="20"/>
      <c r="Z33" s="20"/>
      <c r="AA33" s="20">
        <f t="shared" si="20"/>
        <v>33000</v>
      </c>
      <c r="AB33" s="20">
        <f t="shared" si="21"/>
        <v>40000</v>
      </c>
      <c r="AC33" s="20">
        <f t="shared" si="22"/>
        <v>40000</v>
      </c>
      <c r="AD33" s="20"/>
      <c r="AE33" s="20"/>
      <c r="AF33" s="20"/>
      <c r="AG33" s="20">
        <f t="shared" si="24"/>
        <v>33000</v>
      </c>
      <c r="AH33" s="20">
        <f t="shared" si="25"/>
        <v>40000</v>
      </c>
      <c r="AI33" s="20">
        <f t="shared" si="26"/>
        <v>40000</v>
      </c>
      <c r="AJ33" s="20"/>
      <c r="AK33" s="20"/>
      <c r="AL33" s="20"/>
      <c r="AM33" s="20">
        <f t="shared" si="28"/>
        <v>33000</v>
      </c>
      <c r="AN33" s="20">
        <f t="shared" si="29"/>
        <v>40000</v>
      </c>
      <c r="AO33" s="20">
        <f t="shared" si="30"/>
        <v>40000</v>
      </c>
      <c r="AP33" s="20"/>
      <c r="AQ33" s="20"/>
      <c r="AR33" s="20"/>
      <c r="AS33" s="20">
        <f t="shared" si="32"/>
        <v>33000</v>
      </c>
      <c r="AT33" s="20">
        <f t="shared" si="33"/>
        <v>40000</v>
      </c>
      <c r="AU33" s="20">
        <f t="shared" si="34"/>
        <v>40000</v>
      </c>
    </row>
    <row r="34" spans="1:47" ht="26.4" x14ac:dyDescent="0.25">
      <c r="A34" s="21" t="s">
        <v>44</v>
      </c>
      <c r="B34" s="22" t="s">
        <v>45</v>
      </c>
      <c r="C34" s="20">
        <f>'[1]2022'!BI29</f>
        <v>33000</v>
      </c>
      <c r="D34" s="20">
        <f>'[1]2022'!BJ29</f>
        <v>40000</v>
      </c>
      <c r="E34" s="20">
        <f>'[1]2022'!BK29</f>
        <v>40000</v>
      </c>
      <c r="F34" s="20"/>
      <c r="G34" s="20"/>
      <c r="H34" s="20"/>
      <c r="I34" s="20">
        <f t="shared" si="8"/>
        <v>33000</v>
      </c>
      <c r="J34" s="20">
        <f t="shared" si="9"/>
        <v>40000</v>
      </c>
      <c r="K34" s="20">
        <f t="shared" si="10"/>
        <v>40000</v>
      </c>
      <c r="L34" s="20">
        <v>702000</v>
      </c>
      <c r="M34" s="20">
        <v>695000</v>
      </c>
      <c r="N34" s="20">
        <v>695000</v>
      </c>
      <c r="O34" s="20">
        <f t="shared" si="12"/>
        <v>735000</v>
      </c>
      <c r="P34" s="20">
        <f t="shared" si="13"/>
        <v>735000</v>
      </c>
      <c r="Q34" s="20">
        <f t="shared" si="14"/>
        <v>735000</v>
      </c>
      <c r="R34" s="20"/>
      <c r="S34" s="20"/>
      <c r="T34" s="20"/>
      <c r="U34" s="20">
        <f t="shared" si="16"/>
        <v>735000</v>
      </c>
      <c r="V34" s="20">
        <f t="shared" si="17"/>
        <v>735000</v>
      </c>
      <c r="W34" s="20">
        <f t="shared" si="18"/>
        <v>735000</v>
      </c>
      <c r="X34" s="20"/>
      <c r="Y34" s="20"/>
      <c r="Z34" s="20"/>
      <c r="AA34" s="20">
        <f t="shared" si="20"/>
        <v>735000</v>
      </c>
      <c r="AB34" s="20">
        <f t="shared" si="21"/>
        <v>735000</v>
      </c>
      <c r="AC34" s="20">
        <f t="shared" si="22"/>
        <v>735000</v>
      </c>
      <c r="AD34" s="20"/>
      <c r="AE34" s="20"/>
      <c r="AF34" s="20"/>
      <c r="AG34" s="20">
        <f t="shared" si="24"/>
        <v>735000</v>
      </c>
      <c r="AH34" s="20">
        <f t="shared" si="25"/>
        <v>735000</v>
      </c>
      <c r="AI34" s="20">
        <f t="shared" si="26"/>
        <v>735000</v>
      </c>
      <c r="AJ34" s="20"/>
      <c r="AK34" s="20"/>
      <c r="AL34" s="20"/>
      <c r="AM34" s="20">
        <f t="shared" si="28"/>
        <v>735000</v>
      </c>
      <c r="AN34" s="20">
        <f t="shared" si="29"/>
        <v>735000</v>
      </c>
      <c r="AO34" s="20">
        <f t="shared" si="30"/>
        <v>735000</v>
      </c>
      <c r="AP34" s="20"/>
      <c r="AQ34" s="20"/>
      <c r="AR34" s="20"/>
      <c r="AS34" s="20">
        <f t="shared" si="32"/>
        <v>735000</v>
      </c>
      <c r="AT34" s="20">
        <f t="shared" si="33"/>
        <v>735000</v>
      </c>
      <c r="AU34" s="20">
        <f t="shared" si="34"/>
        <v>735000</v>
      </c>
    </row>
    <row r="35" spans="1:47" ht="26.4" x14ac:dyDescent="0.25">
      <c r="A35" s="15" t="s">
        <v>46</v>
      </c>
      <c r="B35" s="16" t="s">
        <v>47</v>
      </c>
      <c r="C35" s="17">
        <f>SUM(C36:C37)</f>
        <v>7837000</v>
      </c>
      <c r="D35" s="17">
        <f t="shared" ref="D35:H35" si="63">SUM(D36:D37)</f>
        <v>7632000</v>
      </c>
      <c r="E35" s="17">
        <f t="shared" si="63"/>
        <v>7232000</v>
      </c>
      <c r="F35" s="17">
        <f t="shared" si="63"/>
        <v>0</v>
      </c>
      <c r="G35" s="17">
        <f t="shared" si="63"/>
        <v>0</v>
      </c>
      <c r="H35" s="17">
        <f t="shared" si="63"/>
        <v>0</v>
      </c>
      <c r="I35" s="17">
        <f t="shared" si="8"/>
        <v>7837000</v>
      </c>
      <c r="J35" s="17">
        <f t="shared" si="9"/>
        <v>7632000</v>
      </c>
      <c r="K35" s="17">
        <f t="shared" si="10"/>
        <v>7232000</v>
      </c>
      <c r="L35" s="17">
        <f t="shared" ref="L35:N35" si="64">SUM(L36:L37)</f>
        <v>0</v>
      </c>
      <c r="M35" s="17">
        <f t="shared" si="64"/>
        <v>0</v>
      </c>
      <c r="N35" s="17">
        <f t="shared" si="64"/>
        <v>0</v>
      </c>
      <c r="O35" s="17">
        <f t="shared" si="12"/>
        <v>7837000</v>
      </c>
      <c r="P35" s="17">
        <f t="shared" si="13"/>
        <v>7632000</v>
      </c>
      <c r="Q35" s="17">
        <f t="shared" si="14"/>
        <v>7232000</v>
      </c>
      <c r="R35" s="17">
        <f t="shared" ref="R35:T35" si="65">SUM(R36:R37)</f>
        <v>0</v>
      </c>
      <c r="S35" s="17">
        <f t="shared" si="65"/>
        <v>0</v>
      </c>
      <c r="T35" s="17">
        <f t="shared" si="65"/>
        <v>0</v>
      </c>
      <c r="U35" s="17">
        <f t="shared" si="16"/>
        <v>7837000</v>
      </c>
      <c r="V35" s="17">
        <f t="shared" si="17"/>
        <v>7632000</v>
      </c>
      <c r="W35" s="17">
        <f t="shared" si="18"/>
        <v>7232000</v>
      </c>
      <c r="X35" s="17">
        <f t="shared" ref="X35:Z35" si="66">SUM(X36:X37)</f>
        <v>0</v>
      </c>
      <c r="Y35" s="17">
        <f t="shared" si="66"/>
        <v>0</v>
      </c>
      <c r="Z35" s="17">
        <f t="shared" si="66"/>
        <v>0</v>
      </c>
      <c r="AA35" s="17">
        <f t="shared" si="20"/>
        <v>7837000</v>
      </c>
      <c r="AB35" s="17">
        <f t="shared" si="21"/>
        <v>7632000</v>
      </c>
      <c r="AC35" s="17">
        <f t="shared" si="22"/>
        <v>7232000</v>
      </c>
      <c r="AD35" s="17">
        <f t="shared" ref="AD35:AF35" si="67">SUM(AD36:AD37)</f>
        <v>0</v>
      </c>
      <c r="AE35" s="17">
        <f t="shared" si="67"/>
        <v>0</v>
      </c>
      <c r="AF35" s="17">
        <f t="shared" si="67"/>
        <v>0</v>
      </c>
      <c r="AG35" s="17">
        <f t="shared" si="24"/>
        <v>7837000</v>
      </c>
      <c r="AH35" s="17">
        <f t="shared" si="25"/>
        <v>7632000</v>
      </c>
      <c r="AI35" s="17">
        <f t="shared" si="26"/>
        <v>7232000</v>
      </c>
      <c r="AJ35" s="17">
        <f t="shared" ref="AJ35:AL35" si="68">SUM(AJ36:AJ37)</f>
        <v>0</v>
      </c>
      <c r="AK35" s="17">
        <f t="shared" si="68"/>
        <v>0</v>
      </c>
      <c r="AL35" s="17">
        <f t="shared" si="68"/>
        <v>0</v>
      </c>
      <c r="AM35" s="17">
        <f t="shared" si="28"/>
        <v>7837000</v>
      </c>
      <c r="AN35" s="17">
        <f t="shared" si="29"/>
        <v>7632000</v>
      </c>
      <c r="AO35" s="17">
        <f t="shared" si="30"/>
        <v>7232000</v>
      </c>
      <c r="AP35" s="17">
        <f t="shared" ref="AP35:AR35" si="69">SUM(AP36:AP37)</f>
        <v>0</v>
      </c>
      <c r="AQ35" s="17">
        <f t="shared" si="69"/>
        <v>0</v>
      </c>
      <c r="AR35" s="17">
        <f t="shared" si="69"/>
        <v>0</v>
      </c>
      <c r="AS35" s="17">
        <f t="shared" si="32"/>
        <v>7837000</v>
      </c>
      <c r="AT35" s="17">
        <f t="shared" si="33"/>
        <v>7632000</v>
      </c>
      <c r="AU35" s="17">
        <f t="shared" si="34"/>
        <v>7232000</v>
      </c>
    </row>
    <row r="36" spans="1:47" ht="52.8" x14ac:dyDescent="0.25">
      <c r="A36" s="18" t="s">
        <v>48</v>
      </c>
      <c r="B36" s="22" t="s">
        <v>49</v>
      </c>
      <c r="C36" s="23">
        <f>SUM('[1]2022'!BI32,'[1]2022'!BI33,'[1]2022'!BI34,'[1]2022'!BI35,'[1]2022'!BI36)</f>
        <v>3247000</v>
      </c>
      <c r="D36" s="23">
        <f>SUM('[1]2022'!BJ32,'[1]2022'!BJ33,'[1]2022'!BJ34,'[1]2022'!BJ35,'[1]2022'!BJ36)</f>
        <v>3132000</v>
      </c>
      <c r="E36" s="23">
        <f>SUM('[1]2022'!BK32,'[1]2022'!BK33,'[1]2022'!BK34,'[1]2022'!BK35,'[1]2022'!BK36)</f>
        <v>3132000</v>
      </c>
      <c r="F36" s="23"/>
      <c r="G36" s="23"/>
      <c r="H36" s="23"/>
      <c r="I36" s="23">
        <f t="shared" si="8"/>
        <v>3247000</v>
      </c>
      <c r="J36" s="23">
        <f t="shared" si="9"/>
        <v>3132000</v>
      </c>
      <c r="K36" s="23">
        <f t="shared" si="10"/>
        <v>3132000</v>
      </c>
      <c r="L36" s="23"/>
      <c r="M36" s="23"/>
      <c r="N36" s="23"/>
      <c r="O36" s="23">
        <f t="shared" si="12"/>
        <v>3247000</v>
      </c>
      <c r="P36" s="23">
        <f t="shared" si="13"/>
        <v>3132000</v>
      </c>
      <c r="Q36" s="23">
        <f t="shared" si="14"/>
        <v>3132000</v>
      </c>
      <c r="R36" s="23"/>
      <c r="S36" s="23"/>
      <c r="T36" s="23"/>
      <c r="U36" s="23">
        <f t="shared" si="16"/>
        <v>3247000</v>
      </c>
      <c r="V36" s="23">
        <f t="shared" si="17"/>
        <v>3132000</v>
      </c>
      <c r="W36" s="23">
        <f t="shared" si="18"/>
        <v>3132000</v>
      </c>
      <c r="X36" s="23"/>
      <c r="Y36" s="23"/>
      <c r="Z36" s="23"/>
      <c r="AA36" s="23">
        <f t="shared" si="20"/>
        <v>3247000</v>
      </c>
      <c r="AB36" s="23">
        <f t="shared" si="21"/>
        <v>3132000</v>
      </c>
      <c r="AC36" s="23">
        <f t="shared" si="22"/>
        <v>3132000</v>
      </c>
      <c r="AD36" s="23"/>
      <c r="AE36" s="23"/>
      <c r="AF36" s="23"/>
      <c r="AG36" s="23">
        <f t="shared" si="24"/>
        <v>3247000</v>
      </c>
      <c r="AH36" s="23">
        <f t="shared" si="25"/>
        <v>3132000</v>
      </c>
      <c r="AI36" s="23">
        <f t="shared" si="26"/>
        <v>3132000</v>
      </c>
      <c r="AJ36" s="23"/>
      <c r="AK36" s="23"/>
      <c r="AL36" s="23"/>
      <c r="AM36" s="23">
        <f t="shared" si="28"/>
        <v>3247000</v>
      </c>
      <c r="AN36" s="23">
        <f t="shared" si="29"/>
        <v>3132000</v>
      </c>
      <c r="AO36" s="23">
        <f t="shared" si="30"/>
        <v>3132000</v>
      </c>
      <c r="AP36" s="23"/>
      <c r="AQ36" s="23"/>
      <c r="AR36" s="23"/>
      <c r="AS36" s="23">
        <f t="shared" si="32"/>
        <v>3247000</v>
      </c>
      <c r="AT36" s="23">
        <f t="shared" si="33"/>
        <v>3132000</v>
      </c>
      <c r="AU36" s="23">
        <f t="shared" si="34"/>
        <v>3132000</v>
      </c>
    </row>
    <row r="37" spans="1:47" ht="52.8" x14ac:dyDescent="0.25">
      <c r="A37" s="18" t="s">
        <v>50</v>
      </c>
      <c r="B37" s="16" t="s">
        <v>51</v>
      </c>
      <c r="C37" s="23">
        <f>SUM('[1]2022'!BI37)</f>
        <v>4590000</v>
      </c>
      <c r="D37" s="23">
        <f>SUM('[1]2022'!BJ37)</f>
        <v>4500000</v>
      </c>
      <c r="E37" s="23">
        <f>SUM('[1]2022'!BK37)</f>
        <v>4100000</v>
      </c>
      <c r="F37" s="23"/>
      <c r="G37" s="23"/>
      <c r="H37" s="23"/>
      <c r="I37" s="23">
        <f t="shared" si="8"/>
        <v>4590000</v>
      </c>
      <c r="J37" s="23">
        <f t="shared" si="9"/>
        <v>4500000</v>
      </c>
      <c r="K37" s="23">
        <f t="shared" si="10"/>
        <v>4100000</v>
      </c>
      <c r="L37" s="23"/>
      <c r="M37" s="23"/>
      <c r="N37" s="23"/>
      <c r="O37" s="23">
        <f t="shared" si="12"/>
        <v>4590000</v>
      </c>
      <c r="P37" s="23">
        <f t="shared" si="13"/>
        <v>4500000</v>
      </c>
      <c r="Q37" s="23">
        <f t="shared" si="14"/>
        <v>4100000</v>
      </c>
      <c r="R37" s="23"/>
      <c r="S37" s="23"/>
      <c r="T37" s="23"/>
      <c r="U37" s="23">
        <f t="shared" si="16"/>
        <v>4590000</v>
      </c>
      <c r="V37" s="23">
        <f t="shared" si="17"/>
        <v>4500000</v>
      </c>
      <c r="W37" s="23">
        <f t="shared" si="18"/>
        <v>4100000</v>
      </c>
      <c r="X37" s="23"/>
      <c r="Y37" s="23"/>
      <c r="Z37" s="23"/>
      <c r="AA37" s="23">
        <f t="shared" si="20"/>
        <v>4590000</v>
      </c>
      <c r="AB37" s="23">
        <f t="shared" si="21"/>
        <v>4500000</v>
      </c>
      <c r="AC37" s="23">
        <f t="shared" si="22"/>
        <v>4100000</v>
      </c>
      <c r="AD37" s="23"/>
      <c r="AE37" s="23"/>
      <c r="AF37" s="23"/>
      <c r="AG37" s="23">
        <f t="shared" si="24"/>
        <v>4590000</v>
      </c>
      <c r="AH37" s="23">
        <f t="shared" si="25"/>
        <v>4500000</v>
      </c>
      <c r="AI37" s="23">
        <f t="shared" si="26"/>
        <v>4100000</v>
      </c>
      <c r="AJ37" s="23"/>
      <c r="AK37" s="23"/>
      <c r="AL37" s="23"/>
      <c r="AM37" s="23">
        <f t="shared" si="28"/>
        <v>4590000</v>
      </c>
      <c r="AN37" s="23">
        <f t="shared" si="29"/>
        <v>4500000</v>
      </c>
      <c r="AO37" s="23">
        <f t="shared" si="30"/>
        <v>4100000</v>
      </c>
      <c r="AP37" s="23"/>
      <c r="AQ37" s="23"/>
      <c r="AR37" s="23"/>
      <c r="AS37" s="23">
        <f t="shared" si="32"/>
        <v>4590000</v>
      </c>
      <c r="AT37" s="23">
        <f t="shared" si="33"/>
        <v>4500000</v>
      </c>
      <c r="AU37" s="23">
        <f t="shared" si="34"/>
        <v>4100000</v>
      </c>
    </row>
    <row r="38" spans="1:47" ht="18.75" customHeight="1" x14ac:dyDescent="0.25">
      <c r="A38" s="19" t="s">
        <v>52</v>
      </c>
      <c r="B38" s="16" t="s">
        <v>53</v>
      </c>
      <c r="C38" s="17">
        <f>SUM(C39:C39)</f>
        <v>10474532</v>
      </c>
      <c r="D38" s="17">
        <f t="shared" ref="D38:H38" si="70">SUM(D39:D39)</f>
        <v>10975200</v>
      </c>
      <c r="E38" s="17">
        <f t="shared" si="70"/>
        <v>10975200</v>
      </c>
      <c r="F38" s="17">
        <f t="shared" si="70"/>
        <v>0</v>
      </c>
      <c r="G38" s="17">
        <f t="shared" si="70"/>
        <v>0</v>
      </c>
      <c r="H38" s="17">
        <f t="shared" si="70"/>
        <v>0</v>
      </c>
      <c r="I38" s="17">
        <f t="shared" si="8"/>
        <v>10474532</v>
      </c>
      <c r="J38" s="17">
        <f t="shared" si="9"/>
        <v>10975200</v>
      </c>
      <c r="K38" s="17">
        <f t="shared" si="10"/>
        <v>10975200</v>
      </c>
      <c r="L38" s="17">
        <f t="shared" ref="L38:N38" si="71">SUM(L39:L39)</f>
        <v>0</v>
      </c>
      <c r="M38" s="17">
        <f t="shared" si="71"/>
        <v>0</v>
      </c>
      <c r="N38" s="17">
        <f t="shared" si="71"/>
        <v>0</v>
      </c>
      <c r="O38" s="17">
        <f t="shared" si="12"/>
        <v>10474532</v>
      </c>
      <c r="P38" s="17">
        <f t="shared" si="13"/>
        <v>10975200</v>
      </c>
      <c r="Q38" s="17">
        <f t="shared" si="14"/>
        <v>10975200</v>
      </c>
      <c r="R38" s="17">
        <f t="shared" ref="R38:T38" si="72">SUM(R39:R39)</f>
        <v>0</v>
      </c>
      <c r="S38" s="17">
        <f t="shared" si="72"/>
        <v>0</v>
      </c>
      <c r="T38" s="17">
        <f t="shared" si="72"/>
        <v>0</v>
      </c>
      <c r="U38" s="17">
        <f t="shared" si="16"/>
        <v>10474532</v>
      </c>
      <c r="V38" s="17">
        <f t="shared" si="17"/>
        <v>10975200</v>
      </c>
      <c r="W38" s="17">
        <f t="shared" si="18"/>
        <v>10975200</v>
      </c>
      <c r="X38" s="17">
        <f t="shared" ref="X38:Z38" si="73">SUM(X39:X39)</f>
        <v>0</v>
      </c>
      <c r="Y38" s="17">
        <f t="shared" si="73"/>
        <v>0</v>
      </c>
      <c r="Z38" s="17">
        <f t="shared" si="73"/>
        <v>0</v>
      </c>
      <c r="AA38" s="17">
        <f t="shared" si="20"/>
        <v>10474532</v>
      </c>
      <c r="AB38" s="17">
        <f t="shared" si="21"/>
        <v>10975200</v>
      </c>
      <c r="AC38" s="17">
        <f t="shared" si="22"/>
        <v>10975200</v>
      </c>
      <c r="AD38" s="17">
        <f t="shared" ref="AD38:AF38" si="74">SUM(AD39:AD39)</f>
        <v>0</v>
      </c>
      <c r="AE38" s="17">
        <f t="shared" si="74"/>
        <v>0</v>
      </c>
      <c r="AF38" s="17">
        <f t="shared" si="74"/>
        <v>0</v>
      </c>
      <c r="AG38" s="17">
        <f t="shared" si="24"/>
        <v>10474532</v>
      </c>
      <c r="AH38" s="17">
        <f t="shared" si="25"/>
        <v>10975200</v>
      </c>
      <c r="AI38" s="17">
        <f t="shared" si="26"/>
        <v>10975200</v>
      </c>
      <c r="AJ38" s="17">
        <f t="shared" ref="AJ38:AL38" si="75">SUM(AJ39:AJ39)</f>
        <v>0</v>
      </c>
      <c r="AK38" s="17">
        <f t="shared" si="75"/>
        <v>0</v>
      </c>
      <c r="AL38" s="17">
        <f t="shared" si="75"/>
        <v>0</v>
      </c>
      <c r="AM38" s="17">
        <f t="shared" si="28"/>
        <v>10474532</v>
      </c>
      <c r="AN38" s="17">
        <f t="shared" si="29"/>
        <v>10975200</v>
      </c>
      <c r="AO38" s="17">
        <f t="shared" si="30"/>
        <v>10975200</v>
      </c>
      <c r="AP38" s="17">
        <f t="shared" ref="AP38:AR38" si="76">SUM(AP39:AP39)</f>
        <v>0</v>
      </c>
      <c r="AQ38" s="17">
        <f t="shared" si="76"/>
        <v>0</v>
      </c>
      <c r="AR38" s="17">
        <f t="shared" si="76"/>
        <v>0</v>
      </c>
      <c r="AS38" s="17">
        <f t="shared" si="32"/>
        <v>10474532</v>
      </c>
      <c r="AT38" s="17">
        <f t="shared" si="33"/>
        <v>10975200</v>
      </c>
      <c r="AU38" s="17">
        <f t="shared" si="34"/>
        <v>10975200</v>
      </c>
    </row>
    <row r="39" spans="1:47" x14ac:dyDescent="0.25">
      <c r="A39" s="24" t="s">
        <v>54</v>
      </c>
      <c r="B39" s="16" t="s">
        <v>55</v>
      </c>
      <c r="C39" s="20">
        <f>'[1]2022'!BI40</f>
        <v>10474532</v>
      </c>
      <c r="D39" s="20">
        <f>'[1]2022'!BJ40</f>
        <v>10975200</v>
      </c>
      <c r="E39" s="20">
        <f>'[1]2022'!BK40</f>
        <v>10975200</v>
      </c>
      <c r="F39" s="20"/>
      <c r="G39" s="20"/>
      <c r="H39" s="20"/>
      <c r="I39" s="20">
        <f t="shared" si="8"/>
        <v>10474532</v>
      </c>
      <c r="J39" s="20">
        <f t="shared" si="9"/>
        <v>10975200</v>
      </c>
      <c r="K39" s="20">
        <f t="shared" si="10"/>
        <v>10975200</v>
      </c>
      <c r="L39" s="20"/>
      <c r="M39" s="20"/>
      <c r="N39" s="20"/>
      <c r="O39" s="20">
        <f t="shared" si="12"/>
        <v>10474532</v>
      </c>
      <c r="P39" s="20">
        <f t="shared" si="13"/>
        <v>10975200</v>
      </c>
      <c r="Q39" s="20">
        <f t="shared" si="14"/>
        <v>10975200</v>
      </c>
      <c r="R39" s="20"/>
      <c r="S39" s="20"/>
      <c r="T39" s="20"/>
      <c r="U39" s="20">
        <f t="shared" si="16"/>
        <v>10474532</v>
      </c>
      <c r="V39" s="20">
        <f t="shared" si="17"/>
        <v>10975200</v>
      </c>
      <c r="W39" s="20">
        <f t="shared" si="18"/>
        <v>10975200</v>
      </c>
      <c r="X39" s="20"/>
      <c r="Y39" s="20"/>
      <c r="Z39" s="20"/>
      <c r="AA39" s="20">
        <f t="shared" si="20"/>
        <v>10474532</v>
      </c>
      <c r="AB39" s="20">
        <f t="shared" si="21"/>
        <v>10975200</v>
      </c>
      <c r="AC39" s="20">
        <f t="shared" si="22"/>
        <v>10975200</v>
      </c>
      <c r="AD39" s="20"/>
      <c r="AE39" s="20"/>
      <c r="AF39" s="20"/>
      <c r="AG39" s="20">
        <f t="shared" si="24"/>
        <v>10474532</v>
      </c>
      <c r="AH39" s="20">
        <f t="shared" si="25"/>
        <v>10975200</v>
      </c>
      <c r="AI39" s="20">
        <f t="shared" si="26"/>
        <v>10975200</v>
      </c>
      <c r="AJ39" s="20"/>
      <c r="AK39" s="20"/>
      <c r="AL39" s="20"/>
      <c r="AM39" s="20">
        <f t="shared" si="28"/>
        <v>10474532</v>
      </c>
      <c r="AN39" s="20">
        <f t="shared" si="29"/>
        <v>10975200</v>
      </c>
      <c r="AO39" s="20">
        <f t="shared" si="30"/>
        <v>10975200</v>
      </c>
      <c r="AP39" s="20"/>
      <c r="AQ39" s="20"/>
      <c r="AR39" s="20"/>
      <c r="AS39" s="20">
        <f t="shared" si="32"/>
        <v>10474532</v>
      </c>
      <c r="AT39" s="20">
        <f t="shared" si="33"/>
        <v>10975200</v>
      </c>
      <c r="AU39" s="20">
        <f t="shared" si="34"/>
        <v>10975200</v>
      </c>
    </row>
    <row r="40" spans="1:47" ht="18.75" customHeight="1" x14ac:dyDescent="0.25">
      <c r="A40" s="19" t="s">
        <v>56</v>
      </c>
      <c r="B40" s="16" t="s">
        <v>57</v>
      </c>
      <c r="C40" s="17">
        <f>SUM(C41:C42)</f>
        <v>2614000</v>
      </c>
      <c r="D40" s="17">
        <f t="shared" ref="D40:H40" si="77">SUM(D41:D42)</f>
        <v>2666200</v>
      </c>
      <c r="E40" s="17">
        <f t="shared" si="77"/>
        <v>2746900</v>
      </c>
      <c r="F40" s="17">
        <f t="shared" si="77"/>
        <v>0</v>
      </c>
      <c r="G40" s="17">
        <f t="shared" si="77"/>
        <v>0</v>
      </c>
      <c r="H40" s="17">
        <f t="shared" si="77"/>
        <v>0</v>
      </c>
      <c r="I40" s="17">
        <f t="shared" si="8"/>
        <v>2614000</v>
      </c>
      <c r="J40" s="17">
        <f t="shared" si="9"/>
        <v>2666200</v>
      </c>
      <c r="K40" s="17">
        <f t="shared" si="10"/>
        <v>2746900</v>
      </c>
      <c r="L40" s="17">
        <f t="shared" ref="L40:N40" si="78">SUM(L41:L42)</f>
        <v>0</v>
      </c>
      <c r="M40" s="17">
        <f t="shared" si="78"/>
        <v>0</v>
      </c>
      <c r="N40" s="17">
        <f t="shared" si="78"/>
        <v>0</v>
      </c>
      <c r="O40" s="17">
        <f t="shared" si="12"/>
        <v>2614000</v>
      </c>
      <c r="P40" s="17">
        <f t="shared" si="13"/>
        <v>2666200</v>
      </c>
      <c r="Q40" s="17">
        <f t="shared" si="14"/>
        <v>2746900</v>
      </c>
      <c r="R40" s="17">
        <f t="shared" ref="R40:T40" si="79">SUM(R41:R42)</f>
        <v>6487.04</v>
      </c>
      <c r="S40" s="17">
        <f t="shared" si="79"/>
        <v>0</v>
      </c>
      <c r="T40" s="17">
        <f t="shared" si="79"/>
        <v>0</v>
      </c>
      <c r="U40" s="17">
        <f t="shared" si="16"/>
        <v>2620487.04</v>
      </c>
      <c r="V40" s="17">
        <f t="shared" si="17"/>
        <v>2666200</v>
      </c>
      <c r="W40" s="17">
        <f t="shared" si="18"/>
        <v>2746900</v>
      </c>
      <c r="X40" s="17">
        <f t="shared" ref="X40:Z40" si="80">SUM(X41:X42)</f>
        <v>0</v>
      </c>
      <c r="Y40" s="17">
        <f t="shared" si="80"/>
        <v>0</v>
      </c>
      <c r="Z40" s="17">
        <f t="shared" si="80"/>
        <v>0</v>
      </c>
      <c r="AA40" s="17">
        <f t="shared" si="20"/>
        <v>2620487.04</v>
      </c>
      <c r="AB40" s="17">
        <f t="shared" si="21"/>
        <v>2666200</v>
      </c>
      <c r="AC40" s="17">
        <f t="shared" si="22"/>
        <v>2746900</v>
      </c>
      <c r="AD40" s="17">
        <f t="shared" ref="AD40:AF40" si="81">SUM(AD41:AD42)</f>
        <v>0</v>
      </c>
      <c r="AE40" s="17">
        <f t="shared" si="81"/>
        <v>0</v>
      </c>
      <c r="AF40" s="17">
        <f t="shared" si="81"/>
        <v>0</v>
      </c>
      <c r="AG40" s="17">
        <f t="shared" si="24"/>
        <v>2620487.04</v>
      </c>
      <c r="AH40" s="17">
        <f t="shared" si="25"/>
        <v>2666200</v>
      </c>
      <c r="AI40" s="17">
        <f t="shared" si="26"/>
        <v>2746900</v>
      </c>
      <c r="AJ40" s="17">
        <f t="shared" ref="AJ40:AL40" si="82">SUM(AJ41:AJ42)</f>
        <v>0</v>
      </c>
      <c r="AK40" s="17">
        <f t="shared" si="82"/>
        <v>0</v>
      </c>
      <c r="AL40" s="17">
        <f t="shared" si="82"/>
        <v>0</v>
      </c>
      <c r="AM40" s="17">
        <f t="shared" si="28"/>
        <v>2620487.04</v>
      </c>
      <c r="AN40" s="17">
        <f t="shared" si="29"/>
        <v>2666200</v>
      </c>
      <c r="AO40" s="17">
        <f t="shared" si="30"/>
        <v>2746900</v>
      </c>
      <c r="AP40" s="17">
        <f t="shared" ref="AP40:AR40" si="83">SUM(AP41:AP42)</f>
        <v>30767.8</v>
      </c>
      <c r="AQ40" s="17">
        <f t="shared" si="83"/>
        <v>0</v>
      </c>
      <c r="AR40" s="17">
        <f t="shared" si="83"/>
        <v>0</v>
      </c>
      <c r="AS40" s="17">
        <f t="shared" si="32"/>
        <v>2651254.84</v>
      </c>
      <c r="AT40" s="17">
        <f t="shared" si="33"/>
        <v>2666200</v>
      </c>
      <c r="AU40" s="17">
        <f t="shared" si="34"/>
        <v>2746900</v>
      </c>
    </row>
    <row r="41" spans="1:47" x14ac:dyDescent="0.25">
      <c r="A41" s="18" t="s">
        <v>58</v>
      </c>
      <c r="B41" s="16" t="s">
        <v>59</v>
      </c>
      <c r="C41" s="17">
        <f>'[1]2022'!BI42</f>
        <v>961700</v>
      </c>
      <c r="D41" s="17">
        <f>'[1]2022'!BJ42</f>
        <v>972400</v>
      </c>
      <c r="E41" s="17">
        <f>'[1]2022'!BK42</f>
        <v>1010100</v>
      </c>
      <c r="F41" s="17"/>
      <c r="G41" s="17"/>
      <c r="H41" s="17"/>
      <c r="I41" s="17">
        <f t="shared" si="8"/>
        <v>961700</v>
      </c>
      <c r="J41" s="17">
        <f t="shared" si="9"/>
        <v>972400</v>
      </c>
      <c r="K41" s="17">
        <f t="shared" si="10"/>
        <v>1010100</v>
      </c>
      <c r="L41" s="17"/>
      <c r="M41" s="17"/>
      <c r="N41" s="17"/>
      <c r="O41" s="17">
        <f t="shared" si="12"/>
        <v>961700</v>
      </c>
      <c r="P41" s="17">
        <f t="shared" si="13"/>
        <v>972400</v>
      </c>
      <c r="Q41" s="17">
        <f t="shared" si="14"/>
        <v>1010100</v>
      </c>
      <c r="R41" s="17"/>
      <c r="S41" s="17"/>
      <c r="T41" s="17"/>
      <c r="U41" s="17">
        <f t="shared" si="16"/>
        <v>961700</v>
      </c>
      <c r="V41" s="17">
        <f t="shared" si="17"/>
        <v>972400</v>
      </c>
      <c r="W41" s="17">
        <f t="shared" si="18"/>
        <v>1010100</v>
      </c>
      <c r="X41" s="17"/>
      <c r="Y41" s="17"/>
      <c r="Z41" s="17"/>
      <c r="AA41" s="17">
        <f t="shared" si="20"/>
        <v>961700</v>
      </c>
      <c r="AB41" s="17">
        <f t="shared" si="21"/>
        <v>972400</v>
      </c>
      <c r="AC41" s="17">
        <f t="shared" si="22"/>
        <v>1010100</v>
      </c>
      <c r="AD41" s="17"/>
      <c r="AE41" s="17"/>
      <c r="AF41" s="17"/>
      <c r="AG41" s="17">
        <f t="shared" si="24"/>
        <v>961700</v>
      </c>
      <c r="AH41" s="17">
        <f t="shared" si="25"/>
        <v>972400</v>
      </c>
      <c r="AI41" s="17">
        <f t="shared" si="26"/>
        <v>1010100</v>
      </c>
      <c r="AJ41" s="17"/>
      <c r="AK41" s="17"/>
      <c r="AL41" s="17"/>
      <c r="AM41" s="17">
        <f t="shared" si="28"/>
        <v>961700</v>
      </c>
      <c r="AN41" s="17">
        <f t="shared" si="29"/>
        <v>972400</v>
      </c>
      <c r="AO41" s="17">
        <f t="shared" si="30"/>
        <v>1010100</v>
      </c>
      <c r="AP41" s="17"/>
      <c r="AQ41" s="17"/>
      <c r="AR41" s="17"/>
      <c r="AS41" s="17">
        <f t="shared" si="32"/>
        <v>961700</v>
      </c>
      <c r="AT41" s="17">
        <f t="shared" si="33"/>
        <v>972400</v>
      </c>
      <c r="AU41" s="17">
        <f t="shared" si="34"/>
        <v>1010100</v>
      </c>
    </row>
    <row r="42" spans="1:47" x14ac:dyDescent="0.25">
      <c r="A42" s="38" t="s">
        <v>60</v>
      </c>
      <c r="B42" s="26" t="s">
        <v>61</v>
      </c>
      <c r="C42" s="17">
        <f>'[1]2022'!BI43+'[1]2022'!BI44</f>
        <v>1652300</v>
      </c>
      <c r="D42" s="17">
        <f>'[1]2022'!BJ43+'[1]2022'!BJ44</f>
        <v>1693800</v>
      </c>
      <c r="E42" s="17">
        <f>'[1]2022'!BK43+'[1]2022'!BK44</f>
        <v>1736800</v>
      </c>
      <c r="F42" s="17"/>
      <c r="G42" s="17"/>
      <c r="H42" s="17"/>
      <c r="I42" s="17">
        <f t="shared" si="8"/>
        <v>1652300</v>
      </c>
      <c r="J42" s="17">
        <f t="shared" si="9"/>
        <v>1693800</v>
      </c>
      <c r="K42" s="17">
        <f t="shared" si="10"/>
        <v>1736800</v>
      </c>
      <c r="L42" s="17"/>
      <c r="M42" s="17"/>
      <c r="N42" s="17"/>
      <c r="O42" s="17">
        <f t="shared" si="12"/>
        <v>1652300</v>
      </c>
      <c r="P42" s="17">
        <f t="shared" si="13"/>
        <v>1693800</v>
      </c>
      <c r="Q42" s="17">
        <f t="shared" si="14"/>
        <v>1736800</v>
      </c>
      <c r="R42" s="17">
        <v>6487.04</v>
      </c>
      <c r="S42" s="17"/>
      <c r="T42" s="17"/>
      <c r="U42" s="17">
        <f t="shared" si="16"/>
        <v>1658787.04</v>
      </c>
      <c r="V42" s="17">
        <f t="shared" si="17"/>
        <v>1693800</v>
      </c>
      <c r="W42" s="17">
        <f t="shared" si="18"/>
        <v>1736800</v>
      </c>
      <c r="X42" s="17"/>
      <c r="Y42" s="17"/>
      <c r="Z42" s="17"/>
      <c r="AA42" s="17">
        <f t="shared" si="20"/>
        <v>1658787.04</v>
      </c>
      <c r="AB42" s="17">
        <f t="shared" si="21"/>
        <v>1693800</v>
      </c>
      <c r="AC42" s="17">
        <f t="shared" si="22"/>
        <v>1736800</v>
      </c>
      <c r="AD42" s="17"/>
      <c r="AE42" s="17"/>
      <c r="AF42" s="17"/>
      <c r="AG42" s="17">
        <f t="shared" si="24"/>
        <v>1658787.04</v>
      </c>
      <c r="AH42" s="17">
        <f t="shared" si="25"/>
        <v>1693800</v>
      </c>
      <c r="AI42" s="17">
        <f t="shared" si="26"/>
        <v>1736800</v>
      </c>
      <c r="AJ42" s="17"/>
      <c r="AK42" s="17"/>
      <c r="AL42" s="17"/>
      <c r="AM42" s="17">
        <f t="shared" si="28"/>
        <v>1658787.04</v>
      </c>
      <c r="AN42" s="17">
        <f t="shared" si="29"/>
        <v>1693800</v>
      </c>
      <c r="AO42" s="17">
        <f t="shared" si="30"/>
        <v>1736800</v>
      </c>
      <c r="AP42" s="17">
        <v>30767.8</v>
      </c>
      <c r="AQ42" s="17"/>
      <c r="AR42" s="17"/>
      <c r="AS42" s="17">
        <f t="shared" si="32"/>
        <v>1689554.84</v>
      </c>
      <c r="AT42" s="17">
        <f t="shared" si="33"/>
        <v>1693800</v>
      </c>
      <c r="AU42" s="17">
        <f t="shared" si="34"/>
        <v>1736800</v>
      </c>
    </row>
    <row r="43" spans="1:47" ht="18.75" customHeight="1" x14ac:dyDescent="0.25">
      <c r="A43" s="27" t="s">
        <v>62</v>
      </c>
      <c r="B43" s="28" t="s">
        <v>63</v>
      </c>
      <c r="C43" s="17">
        <f>SUM(C44:C45)</f>
        <v>375000</v>
      </c>
      <c r="D43" s="17">
        <f t="shared" ref="D43:H43" si="84">SUM(D44:D45)</f>
        <v>385000</v>
      </c>
      <c r="E43" s="17">
        <f t="shared" si="84"/>
        <v>385000</v>
      </c>
      <c r="F43" s="17">
        <f t="shared" si="84"/>
        <v>0</v>
      </c>
      <c r="G43" s="17">
        <f t="shared" si="84"/>
        <v>0</v>
      </c>
      <c r="H43" s="17">
        <f t="shared" si="84"/>
        <v>0</v>
      </c>
      <c r="I43" s="17">
        <f t="shared" si="8"/>
        <v>375000</v>
      </c>
      <c r="J43" s="17">
        <f t="shared" si="9"/>
        <v>385000</v>
      </c>
      <c r="K43" s="17">
        <f t="shared" si="10"/>
        <v>385000</v>
      </c>
      <c r="L43" s="17">
        <f t="shared" ref="L43:N43" si="85">SUM(L44:L45)</f>
        <v>0</v>
      </c>
      <c r="M43" s="17">
        <f t="shared" si="85"/>
        <v>0</v>
      </c>
      <c r="N43" s="17">
        <f t="shared" si="85"/>
        <v>0</v>
      </c>
      <c r="O43" s="17">
        <f t="shared" si="12"/>
        <v>375000</v>
      </c>
      <c r="P43" s="17">
        <f t="shared" si="13"/>
        <v>385000</v>
      </c>
      <c r="Q43" s="17">
        <f t="shared" si="14"/>
        <v>385000</v>
      </c>
      <c r="R43" s="17">
        <f t="shared" ref="R43:T43" si="86">SUM(R44:R45)</f>
        <v>0</v>
      </c>
      <c r="S43" s="17">
        <f t="shared" si="86"/>
        <v>0</v>
      </c>
      <c r="T43" s="17">
        <f t="shared" si="86"/>
        <v>0</v>
      </c>
      <c r="U43" s="17">
        <f t="shared" si="16"/>
        <v>375000</v>
      </c>
      <c r="V43" s="17">
        <f t="shared" si="17"/>
        <v>385000</v>
      </c>
      <c r="W43" s="17">
        <f t="shared" si="18"/>
        <v>385000</v>
      </c>
      <c r="X43" s="17">
        <f t="shared" ref="X43:Z43" si="87">SUM(X44:X45)</f>
        <v>0</v>
      </c>
      <c r="Y43" s="17">
        <f t="shared" si="87"/>
        <v>0</v>
      </c>
      <c r="Z43" s="17">
        <f t="shared" si="87"/>
        <v>0</v>
      </c>
      <c r="AA43" s="17">
        <f t="shared" si="20"/>
        <v>375000</v>
      </c>
      <c r="AB43" s="17">
        <f t="shared" si="21"/>
        <v>385000</v>
      </c>
      <c r="AC43" s="17">
        <f t="shared" si="22"/>
        <v>385000</v>
      </c>
      <c r="AD43" s="17">
        <f t="shared" ref="AD43:AF43" si="88">SUM(AD44:AD45)</f>
        <v>0</v>
      </c>
      <c r="AE43" s="17">
        <f t="shared" si="88"/>
        <v>0</v>
      </c>
      <c r="AF43" s="17">
        <f t="shared" si="88"/>
        <v>0</v>
      </c>
      <c r="AG43" s="17">
        <f t="shared" si="24"/>
        <v>375000</v>
      </c>
      <c r="AH43" s="17">
        <f t="shared" si="25"/>
        <v>385000</v>
      </c>
      <c r="AI43" s="17">
        <f t="shared" si="26"/>
        <v>385000</v>
      </c>
      <c r="AJ43" s="17">
        <f t="shared" ref="AJ43:AL43" si="89">SUM(AJ44:AJ45)</f>
        <v>0</v>
      </c>
      <c r="AK43" s="17">
        <f t="shared" si="89"/>
        <v>0</v>
      </c>
      <c r="AL43" s="17">
        <f t="shared" si="89"/>
        <v>0</v>
      </c>
      <c r="AM43" s="17">
        <f t="shared" si="28"/>
        <v>375000</v>
      </c>
      <c r="AN43" s="17">
        <f t="shared" si="29"/>
        <v>385000</v>
      </c>
      <c r="AO43" s="17">
        <f t="shared" si="30"/>
        <v>385000</v>
      </c>
      <c r="AP43" s="17">
        <f t="shared" ref="AP43:AR43" si="90">SUM(AP44:AP45)</f>
        <v>0</v>
      </c>
      <c r="AQ43" s="17">
        <f t="shared" si="90"/>
        <v>0</v>
      </c>
      <c r="AR43" s="17">
        <f t="shared" si="90"/>
        <v>0</v>
      </c>
      <c r="AS43" s="17">
        <f t="shared" si="32"/>
        <v>375000</v>
      </c>
      <c r="AT43" s="17">
        <f t="shared" si="33"/>
        <v>385000</v>
      </c>
      <c r="AU43" s="17">
        <f t="shared" si="34"/>
        <v>385000</v>
      </c>
    </row>
    <row r="44" spans="1:47" ht="52.8" x14ac:dyDescent="0.25">
      <c r="A44" s="18" t="s">
        <v>64</v>
      </c>
      <c r="B44" s="22" t="s">
        <v>65</v>
      </c>
      <c r="C44" s="17">
        <f>'[1]2022'!BI45</f>
        <v>150000</v>
      </c>
      <c r="D44" s="17">
        <f>'[1]2022'!BJ45</f>
        <v>150000</v>
      </c>
      <c r="E44" s="17">
        <f>'[1]2022'!BK45</f>
        <v>150000</v>
      </c>
      <c r="F44" s="17"/>
      <c r="G44" s="17"/>
      <c r="H44" s="17"/>
      <c r="I44" s="17">
        <f t="shared" si="8"/>
        <v>150000</v>
      </c>
      <c r="J44" s="17">
        <f t="shared" si="9"/>
        <v>150000</v>
      </c>
      <c r="K44" s="17">
        <f t="shared" si="10"/>
        <v>150000</v>
      </c>
      <c r="L44" s="17"/>
      <c r="M44" s="17"/>
      <c r="N44" s="17"/>
      <c r="O44" s="17">
        <f t="shared" si="12"/>
        <v>150000</v>
      </c>
      <c r="P44" s="17">
        <f t="shared" si="13"/>
        <v>150000</v>
      </c>
      <c r="Q44" s="17">
        <f t="shared" si="14"/>
        <v>150000</v>
      </c>
      <c r="R44" s="17"/>
      <c r="S44" s="17"/>
      <c r="T44" s="17"/>
      <c r="U44" s="17">
        <f t="shared" si="16"/>
        <v>150000</v>
      </c>
      <c r="V44" s="17">
        <f t="shared" si="17"/>
        <v>150000</v>
      </c>
      <c r="W44" s="17">
        <f t="shared" si="18"/>
        <v>150000</v>
      </c>
      <c r="X44" s="17"/>
      <c r="Y44" s="17"/>
      <c r="Z44" s="17"/>
      <c r="AA44" s="17">
        <f t="shared" si="20"/>
        <v>150000</v>
      </c>
      <c r="AB44" s="17">
        <f t="shared" si="21"/>
        <v>150000</v>
      </c>
      <c r="AC44" s="17">
        <f t="shared" si="22"/>
        <v>150000</v>
      </c>
      <c r="AD44" s="17"/>
      <c r="AE44" s="17"/>
      <c r="AF44" s="17"/>
      <c r="AG44" s="17">
        <f t="shared" si="24"/>
        <v>150000</v>
      </c>
      <c r="AH44" s="17">
        <f t="shared" si="25"/>
        <v>150000</v>
      </c>
      <c r="AI44" s="17">
        <f t="shared" si="26"/>
        <v>150000</v>
      </c>
      <c r="AJ44" s="17"/>
      <c r="AK44" s="17"/>
      <c r="AL44" s="17"/>
      <c r="AM44" s="17">
        <f t="shared" si="28"/>
        <v>150000</v>
      </c>
      <c r="AN44" s="17">
        <f t="shared" si="29"/>
        <v>150000</v>
      </c>
      <c r="AO44" s="17">
        <f t="shared" si="30"/>
        <v>150000</v>
      </c>
      <c r="AP44" s="17"/>
      <c r="AQ44" s="17"/>
      <c r="AR44" s="17"/>
      <c r="AS44" s="17">
        <f t="shared" si="32"/>
        <v>150000</v>
      </c>
      <c r="AT44" s="17">
        <f t="shared" si="33"/>
        <v>150000</v>
      </c>
      <c r="AU44" s="17">
        <f t="shared" si="34"/>
        <v>150000</v>
      </c>
    </row>
    <row r="45" spans="1:47" ht="26.4" x14ac:dyDescent="0.25">
      <c r="A45" s="18" t="s">
        <v>66</v>
      </c>
      <c r="B45" s="16" t="s">
        <v>67</v>
      </c>
      <c r="C45" s="17">
        <f>'[1]2022'!BI46</f>
        <v>225000</v>
      </c>
      <c r="D45" s="17">
        <f>'[1]2022'!BJ46</f>
        <v>235000</v>
      </c>
      <c r="E45" s="17">
        <f>'[1]2022'!BK46</f>
        <v>235000</v>
      </c>
      <c r="F45" s="17"/>
      <c r="G45" s="17"/>
      <c r="H45" s="17"/>
      <c r="I45" s="17">
        <f t="shared" si="8"/>
        <v>225000</v>
      </c>
      <c r="J45" s="17">
        <f t="shared" si="9"/>
        <v>235000</v>
      </c>
      <c r="K45" s="17">
        <f t="shared" si="10"/>
        <v>235000</v>
      </c>
      <c r="L45" s="17"/>
      <c r="M45" s="17"/>
      <c r="N45" s="17"/>
      <c r="O45" s="17">
        <f t="shared" si="12"/>
        <v>225000</v>
      </c>
      <c r="P45" s="17">
        <f t="shared" si="13"/>
        <v>235000</v>
      </c>
      <c r="Q45" s="17">
        <f t="shared" si="14"/>
        <v>235000</v>
      </c>
      <c r="R45" s="17"/>
      <c r="S45" s="17"/>
      <c r="T45" s="17"/>
      <c r="U45" s="17">
        <f t="shared" si="16"/>
        <v>225000</v>
      </c>
      <c r="V45" s="17">
        <f t="shared" si="17"/>
        <v>235000</v>
      </c>
      <c r="W45" s="17">
        <f t="shared" si="18"/>
        <v>235000</v>
      </c>
      <c r="X45" s="17"/>
      <c r="Y45" s="17"/>
      <c r="Z45" s="17"/>
      <c r="AA45" s="17">
        <f t="shared" si="20"/>
        <v>225000</v>
      </c>
      <c r="AB45" s="17">
        <f t="shared" si="21"/>
        <v>235000</v>
      </c>
      <c r="AC45" s="17">
        <f t="shared" si="22"/>
        <v>235000</v>
      </c>
      <c r="AD45" s="17"/>
      <c r="AE45" s="17"/>
      <c r="AF45" s="17"/>
      <c r="AG45" s="17">
        <f t="shared" si="24"/>
        <v>225000</v>
      </c>
      <c r="AH45" s="17">
        <f t="shared" si="25"/>
        <v>235000</v>
      </c>
      <c r="AI45" s="17">
        <f t="shared" si="26"/>
        <v>235000</v>
      </c>
      <c r="AJ45" s="17"/>
      <c r="AK45" s="17"/>
      <c r="AL45" s="17"/>
      <c r="AM45" s="17">
        <f t="shared" si="28"/>
        <v>225000</v>
      </c>
      <c r="AN45" s="17">
        <f t="shared" si="29"/>
        <v>235000</v>
      </c>
      <c r="AO45" s="17">
        <f t="shared" si="30"/>
        <v>235000</v>
      </c>
      <c r="AP45" s="17"/>
      <c r="AQ45" s="17"/>
      <c r="AR45" s="17"/>
      <c r="AS45" s="17">
        <f t="shared" si="32"/>
        <v>225000</v>
      </c>
      <c r="AT45" s="17">
        <f t="shared" si="33"/>
        <v>235000</v>
      </c>
      <c r="AU45" s="17">
        <f t="shared" si="34"/>
        <v>235000</v>
      </c>
    </row>
    <row r="46" spans="1:47" ht="18.75" customHeight="1" x14ac:dyDescent="0.25">
      <c r="A46" s="19" t="s">
        <v>68</v>
      </c>
      <c r="B46" s="16" t="s">
        <v>69</v>
      </c>
      <c r="C46" s="17">
        <f>SUM(C47:C51)</f>
        <v>1395000</v>
      </c>
      <c r="D46" s="17">
        <f t="shared" ref="D46:H46" si="91">SUM(D47:D51)</f>
        <v>752900</v>
      </c>
      <c r="E46" s="17">
        <f t="shared" si="91"/>
        <v>1165500</v>
      </c>
      <c r="F46" s="17">
        <f t="shared" si="91"/>
        <v>0</v>
      </c>
      <c r="G46" s="17">
        <f t="shared" si="91"/>
        <v>0</v>
      </c>
      <c r="H46" s="17">
        <f t="shared" si="91"/>
        <v>0</v>
      </c>
      <c r="I46" s="17">
        <f t="shared" si="8"/>
        <v>1395000</v>
      </c>
      <c r="J46" s="17">
        <f t="shared" si="9"/>
        <v>752900</v>
      </c>
      <c r="K46" s="17">
        <f t="shared" si="10"/>
        <v>1165500</v>
      </c>
      <c r="L46" s="17">
        <f t="shared" ref="L46:N46" si="92">SUM(L47:L51)</f>
        <v>0</v>
      </c>
      <c r="M46" s="17">
        <f t="shared" si="92"/>
        <v>0</v>
      </c>
      <c r="N46" s="17">
        <f t="shared" si="92"/>
        <v>0</v>
      </c>
      <c r="O46" s="17">
        <f t="shared" si="12"/>
        <v>1395000</v>
      </c>
      <c r="P46" s="17">
        <f t="shared" si="13"/>
        <v>752900</v>
      </c>
      <c r="Q46" s="17">
        <f t="shared" si="14"/>
        <v>1165500</v>
      </c>
      <c r="R46" s="17">
        <f t="shared" ref="R46:T46" si="93">SUM(R47:R51)</f>
        <v>0</v>
      </c>
      <c r="S46" s="17">
        <f t="shared" si="93"/>
        <v>0</v>
      </c>
      <c r="T46" s="17">
        <f t="shared" si="93"/>
        <v>0</v>
      </c>
      <c r="U46" s="17">
        <f t="shared" si="16"/>
        <v>1395000</v>
      </c>
      <c r="V46" s="17">
        <f t="shared" si="17"/>
        <v>752900</v>
      </c>
      <c r="W46" s="17">
        <f t="shared" si="18"/>
        <v>1165500</v>
      </c>
      <c r="X46" s="17">
        <f t="shared" ref="X46:Z46" si="94">SUM(X47:X51)</f>
        <v>0</v>
      </c>
      <c r="Y46" s="17">
        <f t="shared" si="94"/>
        <v>0</v>
      </c>
      <c r="Z46" s="17">
        <f t="shared" si="94"/>
        <v>0</v>
      </c>
      <c r="AA46" s="17">
        <f t="shared" si="20"/>
        <v>1395000</v>
      </c>
      <c r="AB46" s="17">
        <f t="shared" si="21"/>
        <v>752900</v>
      </c>
      <c r="AC46" s="17">
        <f t="shared" si="22"/>
        <v>1165500</v>
      </c>
      <c r="AD46" s="17">
        <f t="shared" ref="AD46:AF46" si="95">SUM(AD47:AD51)</f>
        <v>0</v>
      </c>
      <c r="AE46" s="17">
        <f t="shared" si="95"/>
        <v>0</v>
      </c>
      <c r="AF46" s="17">
        <f t="shared" si="95"/>
        <v>0</v>
      </c>
      <c r="AG46" s="17">
        <f t="shared" si="24"/>
        <v>1395000</v>
      </c>
      <c r="AH46" s="17">
        <f t="shared" si="25"/>
        <v>752900</v>
      </c>
      <c r="AI46" s="17">
        <f t="shared" si="26"/>
        <v>1165500</v>
      </c>
      <c r="AJ46" s="17">
        <f t="shared" ref="AJ46:AL46" si="96">SUM(AJ47:AJ51)</f>
        <v>0</v>
      </c>
      <c r="AK46" s="17">
        <f t="shared" si="96"/>
        <v>0</v>
      </c>
      <c r="AL46" s="17">
        <f t="shared" si="96"/>
        <v>0</v>
      </c>
      <c r="AM46" s="17">
        <f t="shared" si="28"/>
        <v>1395000</v>
      </c>
      <c r="AN46" s="17">
        <f t="shared" si="29"/>
        <v>752900</v>
      </c>
      <c r="AO46" s="17">
        <f t="shared" si="30"/>
        <v>1165500</v>
      </c>
      <c r="AP46" s="17">
        <f t="shared" ref="AP46:AR46" si="97">SUM(AP47:AP51)</f>
        <v>0</v>
      </c>
      <c r="AQ46" s="17">
        <f t="shared" si="97"/>
        <v>0</v>
      </c>
      <c r="AR46" s="17">
        <f t="shared" si="97"/>
        <v>0</v>
      </c>
      <c r="AS46" s="17">
        <f t="shared" si="32"/>
        <v>1395000</v>
      </c>
      <c r="AT46" s="17">
        <f t="shared" si="33"/>
        <v>752900</v>
      </c>
      <c r="AU46" s="17">
        <f t="shared" si="34"/>
        <v>1165500</v>
      </c>
    </row>
    <row r="47" spans="1:47" ht="45.6" x14ac:dyDescent="0.25">
      <c r="A47" s="29" t="s">
        <v>70</v>
      </c>
      <c r="B47" s="30" t="s">
        <v>71</v>
      </c>
      <c r="C47" s="17">
        <f>'[1]2022'!BI48</f>
        <v>252850</v>
      </c>
      <c r="D47" s="17">
        <f>'[1]2022'!BJ48</f>
        <v>271400</v>
      </c>
      <c r="E47" s="17">
        <f>'[1]2022'!BK48</f>
        <v>271400</v>
      </c>
      <c r="F47" s="17"/>
      <c r="G47" s="17"/>
      <c r="H47" s="17"/>
      <c r="I47" s="17">
        <f t="shared" si="8"/>
        <v>252850</v>
      </c>
      <c r="J47" s="17">
        <f t="shared" si="9"/>
        <v>271400</v>
      </c>
      <c r="K47" s="17">
        <f t="shared" si="10"/>
        <v>271400</v>
      </c>
      <c r="L47" s="17"/>
      <c r="M47" s="17"/>
      <c r="N47" s="17"/>
      <c r="O47" s="17">
        <f t="shared" si="12"/>
        <v>252850</v>
      </c>
      <c r="P47" s="17">
        <f t="shared" si="13"/>
        <v>271400</v>
      </c>
      <c r="Q47" s="17">
        <f t="shared" si="14"/>
        <v>271400</v>
      </c>
      <c r="R47" s="17"/>
      <c r="S47" s="17"/>
      <c r="T47" s="17"/>
      <c r="U47" s="17">
        <f t="shared" si="16"/>
        <v>252850</v>
      </c>
      <c r="V47" s="17">
        <f t="shared" si="17"/>
        <v>271400</v>
      </c>
      <c r="W47" s="17">
        <f t="shared" si="18"/>
        <v>271400</v>
      </c>
      <c r="X47" s="17"/>
      <c r="Y47" s="17"/>
      <c r="Z47" s="17"/>
      <c r="AA47" s="17">
        <f t="shared" si="20"/>
        <v>252850</v>
      </c>
      <c r="AB47" s="17">
        <f t="shared" si="21"/>
        <v>271400</v>
      </c>
      <c r="AC47" s="17">
        <f t="shared" si="22"/>
        <v>271400</v>
      </c>
      <c r="AD47" s="17"/>
      <c r="AE47" s="17"/>
      <c r="AF47" s="17"/>
      <c r="AG47" s="17">
        <f t="shared" si="24"/>
        <v>252850</v>
      </c>
      <c r="AH47" s="17">
        <f t="shared" si="25"/>
        <v>271400</v>
      </c>
      <c r="AI47" s="17">
        <f t="shared" si="26"/>
        <v>271400</v>
      </c>
      <c r="AJ47" s="17"/>
      <c r="AK47" s="17"/>
      <c r="AL47" s="17"/>
      <c r="AM47" s="17">
        <f t="shared" si="28"/>
        <v>252850</v>
      </c>
      <c r="AN47" s="17">
        <f t="shared" si="29"/>
        <v>271400</v>
      </c>
      <c r="AO47" s="17">
        <f t="shared" si="30"/>
        <v>271400</v>
      </c>
      <c r="AP47" s="17"/>
      <c r="AQ47" s="17"/>
      <c r="AR47" s="17"/>
      <c r="AS47" s="17">
        <f t="shared" si="32"/>
        <v>252850</v>
      </c>
      <c r="AT47" s="17">
        <f t="shared" si="33"/>
        <v>271400</v>
      </c>
      <c r="AU47" s="17">
        <f t="shared" si="34"/>
        <v>271400</v>
      </c>
    </row>
    <row r="48" spans="1:47" ht="22.8" x14ac:dyDescent="0.25">
      <c r="A48" s="29" t="s">
        <v>72</v>
      </c>
      <c r="B48" s="31" t="s">
        <v>73</v>
      </c>
      <c r="C48" s="17">
        <f>'[1]2022'!BI50</f>
        <v>10000</v>
      </c>
      <c r="D48" s="17">
        <f>'[1]2022'!BJ50</f>
        <v>10000</v>
      </c>
      <c r="E48" s="17">
        <f>'[1]2022'!BK50</f>
        <v>10000</v>
      </c>
      <c r="F48" s="17"/>
      <c r="G48" s="17"/>
      <c r="H48" s="17"/>
      <c r="I48" s="17">
        <f t="shared" si="8"/>
        <v>10000</v>
      </c>
      <c r="J48" s="17">
        <f t="shared" si="9"/>
        <v>10000</v>
      </c>
      <c r="K48" s="17">
        <f t="shared" si="10"/>
        <v>10000</v>
      </c>
      <c r="L48" s="17"/>
      <c r="M48" s="17"/>
      <c r="N48" s="17"/>
      <c r="O48" s="17">
        <f t="shared" si="12"/>
        <v>10000</v>
      </c>
      <c r="P48" s="17">
        <f t="shared" si="13"/>
        <v>10000</v>
      </c>
      <c r="Q48" s="17">
        <f t="shared" si="14"/>
        <v>10000</v>
      </c>
      <c r="R48" s="17"/>
      <c r="S48" s="17"/>
      <c r="T48" s="17"/>
      <c r="U48" s="17">
        <f t="shared" si="16"/>
        <v>10000</v>
      </c>
      <c r="V48" s="17">
        <f t="shared" si="17"/>
        <v>10000</v>
      </c>
      <c r="W48" s="17">
        <f t="shared" si="18"/>
        <v>10000</v>
      </c>
      <c r="X48" s="17"/>
      <c r="Y48" s="17"/>
      <c r="Z48" s="17"/>
      <c r="AA48" s="17">
        <f t="shared" si="20"/>
        <v>10000</v>
      </c>
      <c r="AB48" s="17">
        <f t="shared" si="21"/>
        <v>10000</v>
      </c>
      <c r="AC48" s="17">
        <f t="shared" si="22"/>
        <v>10000</v>
      </c>
      <c r="AD48" s="17"/>
      <c r="AE48" s="17"/>
      <c r="AF48" s="17"/>
      <c r="AG48" s="17">
        <f t="shared" si="24"/>
        <v>10000</v>
      </c>
      <c r="AH48" s="17">
        <f t="shared" si="25"/>
        <v>10000</v>
      </c>
      <c r="AI48" s="17">
        <f t="shared" si="26"/>
        <v>10000</v>
      </c>
      <c r="AJ48" s="17"/>
      <c r="AK48" s="17"/>
      <c r="AL48" s="17"/>
      <c r="AM48" s="17">
        <f t="shared" si="28"/>
        <v>10000</v>
      </c>
      <c r="AN48" s="17">
        <f t="shared" si="29"/>
        <v>10000</v>
      </c>
      <c r="AO48" s="17">
        <f t="shared" si="30"/>
        <v>10000</v>
      </c>
      <c r="AP48" s="17"/>
      <c r="AQ48" s="17"/>
      <c r="AR48" s="17"/>
      <c r="AS48" s="17">
        <f t="shared" si="32"/>
        <v>10000</v>
      </c>
      <c r="AT48" s="17">
        <f t="shared" si="33"/>
        <v>10000</v>
      </c>
      <c r="AU48" s="17">
        <f t="shared" si="34"/>
        <v>10000</v>
      </c>
    </row>
    <row r="49" spans="1:50" hidden="1" x14ac:dyDescent="0.25">
      <c r="A49" s="29" t="s">
        <v>74</v>
      </c>
      <c r="B49" s="31" t="s">
        <v>75</v>
      </c>
      <c r="C49" s="17">
        <f>'[1]2022'!BI51</f>
        <v>0</v>
      </c>
      <c r="D49" s="17">
        <f>'[1]2022'!BJ51</f>
        <v>0</v>
      </c>
      <c r="E49" s="17">
        <f>'[1]2022'!BK51</f>
        <v>0</v>
      </c>
      <c r="F49" s="17"/>
      <c r="G49" s="17"/>
      <c r="H49" s="17"/>
      <c r="I49" s="17">
        <f t="shared" si="8"/>
        <v>0</v>
      </c>
      <c r="J49" s="17">
        <f t="shared" si="9"/>
        <v>0</v>
      </c>
      <c r="K49" s="17">
        <f t="shared" si="10"/>
        <v>0</v>
      </c>
      <c r="L49" s="17"/>
      <c r="M49" s="17"/>
      <c r="N49" s="17"/>
      <c r="O49" s="17">
        <f t="shared" si="12"/>
        <v>0</v>
      </c>
      <c r="P49" s="17">
        <f t="shared" si="13"/>
        <v>0</v>
      </c>
      <c r="Q49" s="17">
        <f t="shared" si="14"/>
        <v>0</v>
      </c>
      <c r="R49" s="17"/>
      <c r="S49" s="17"/>
      <c r="T49" s="17"/>
      <c r="U49" s="17">
        <f t="shared" si="16"/>
        <v>0</v>
      </c>
      <c r="V49" s="17">
        <f t="shared" si="17"/>
        <v>0</v>
      </c>
      <c r="W49" s="17">
        <f t="shared" si="18"/>
        <v>0</v>
      </c>
      <c r="X49" s="17"/>
      <c r="Y49" s="17"/>
      <c r="Z49" s="17"/>
      <c r="AA49" s="17">
        <f t="shared" si="20"/>
        <v>0</v>
      </c>
      <c r="AB49" s="17">
        <f t="shared" si="21"/>
        <v>0</v>
      </c>
      <c r="AC49" s="17">
        <f t="shared" si="22"/>
        <v>0</v>
      </c>
      <c r="AD49" s="17"/>
      <c r="AE49" s="17"/>
      <c r="AF49" s="17"/>
      <c r="AG49" s="17">
        <f t="shared" si="24"/>
        <v>0</v>
      </c>
      <c r="AH49" s="17">
        <f t="shared" si="25"/>
        <v>0</v>
      </c>
      <c r="AI49" s="17">
        <f t="shared" si="26"/>
        <v>0</v>
      </c>
      <c r="AJ49" s="17"/>
      <c r="AK49" s="17"/>
      <c r="AL49" s="17"/>
      <c r="AM49" s="17">
        <f t="shared" si="28"/>
        <v>0</v>
      </c>
      <c r="AN49" s="17">
        <f t="shared" si="29"/>
        <v>0</v>
      </c>
      <c r="AO49" s="17">
        <f t="shared" si="30"/>
        <v>0</v>
      </c>
      <c r="AP49" s="17"/>
      <c r="AQ49" s="17"/>
      <c r="AR49" s="17"/>
      <c r="AS49" s="17">
        <f t="shared" si="32"/>
        <v>0</v>
      </c>
      <c r="AT49" s="17">
        <f t="shared" si="33"/>
        <v>0</v>
      </c>
      <c r="AU49" s="17">
        <f t="shared" si="34"/>
        <v>0</v>
      </c>
    </row>
    <row r="50" spans="1:50" ht="34.200000000000003" x14ac:dyDescent="0.25">
      <c r="A50" s="29" t="s">
        <v>76</v>
      </c>
      <c r="B50" s="31" t="s">
        <v>77</v>
      </c>
      <c r="C50" s="17">
        <f>'[1]2022'!BI52</f>
        <v>1132150</v>
      </c>
      <c r="D50" s="17">
        <f>'[1]2022'!BJ52</f>
        <v>290700</v>
      </c>
      <c r="E50" s="17">
        <f>'[1]2022'!BK52</f>
        <v>704300</v>
      </c>
      <c r="F50" s="17"/>
      <c r="G50" s="17"/>
      <c r="H50" s="17"/>
      <c r="I50" s="17">
        <f t="shared" si="8"/>
        <v>1132150</v>
      </c>
      <c r="J50" s="17">
        <f t="shared" si="9"/>
        <v>290700</v>
      </c>
      <c r="K50" s="17">
        <f t="shared" si="10"/>
        <v>704300</v>
      </c>
      <c r="L50" s="17"/>
      <c r="M50" s="17"/>
      <c r="N50" s="17"/>
      <c r="O50" s="17">
        <f t="shared" si="12"/>
        <v>1132150</v>
      </c>
      <c r="P50" s="17">
        <f t="shared" si="13"/>
        <v>290700</v>
      </c>
      <c r="Q50" s="17">
        <f t="shared" si="14"/>
        <v>704300</v>
      </c>
      <c r="R50" s="17"/>
      <c r="S50" s="17"/>
      <c r="T50" s="17"/>
      <c r="U50" s="17">
        <f t="shared" si="16"/>
        <v>1132150</v>
      </c>
      <c r="V50" s="17">
        <f t="shared" si="17"/>
        <v>290700</v>
      </c>
      <c r="W50" s="17">
        <f t="shared" si="18"/>
        <v>704300</v>
      </c>
      <c r="X50" s="17"/>
      <c r="Y50" s="17"/>
      <c r="Z50" s="17"/>
      <c r="AA50" s="17">
        <f t="shared" si="20"/>
        <v>1132150</v>
      </c>
      <c r="AB50" s="17">
        <f t="shared" si="21"/>
        <v>290700</v>
      </c>
      <c r="AC50" s="17">
        <f t="shared" si="22"/>
        <v>704300</v>
      </c>
      <c r="AD50" s="17"/>
      <c r="AE50" s="17"/>
      <c r="AF50" s="17"/>
      <c r="AG50" s="17">
        <f t="shared" si="24"/>
        <v>1132150</v>
      </c>
      <c r="AH50" s="17">
        <f t="shared" si="25"/>
        <v>290700</v>
      </c>
      <c r="AI50" s="17">
        <f t="shared" si="26"/>
        <v>704300</v>
      </c>
      <c r="AJ50" s="17"/>
      <c r="AK50" s="17"/>
      <c r="AL50" s="17"/>
      <c r="AM50" s="17">
        <f t="shared" si="28"/>
        <v>1132150</v>
      </c>
      <c r="AN50" s="17">
        <f t="shared" si="29"/>
        <v>290700</v>
      </c>
      <c r="AO50" s="17">
        <f t="shared" si="30"/>
        <v>704300</v>
      </c>
      <c r="AP50" s="17"/>
      <c r="AQ50" s="17"/>
      <c r="AR50" s="17"/>
      <c r="AS50" s="17">
        <f t="shared" si="32"/>
        <v>1132150</v>
      </c>
      <c r="AT50" s="17">
        <f t="shared" si="33"/>
        <v>290700</v>
      </c>
      <c r="AU50" s="17">
        <f t="shared" si="34"/>
        <v>704300</v>
      </c>
    </row>
    <row r="51" spans="1:50" x14ac:dyDescent="0.25">
      <c r="A51" s="29" t="s">
        <v>78</v>
      </c>
      <c r="B51" s="31" t="s">
        <v>79</v>
      </c>
      <c r="C51" s="17">
        <f>'[1]2022'!BI53</f>
        <v>0</v>
      </c>
      <c r="D51" s="17">
        <f>'[1]2022'!BJ53</f>
        <v>180800</v>
      </c>
      <c r="E51" s="17">
        <f>'[1]2022'!BK53</f>
        <v>179800</v>
      </c>
      <c r="F51" s="17"/>
      <c r="G51" s="17"/>
      <c r="H51" s="17"/>
      <c r="I51" s="17">
        <f t="shared" si="8"/>
        <v>0</v>
      </c>
      <c r="J51" s="17">
        <f t="shared" si="9"/>
        <v>180800</v>
      </c>
      <c r="K51" s="17">
        <f t="shared" si="10"/>
        <v>179800</v>
      </c>
      <c r="L51" s="17"/>
      <c r="M51" s="17"/>
      <c r="N51" s="17"/>
      <c r="O51" s="17">
        <f t="shared" si="12"/>
        <v>0</v>
      </c>
      <c r="P51" s="17">
        <f t="shared" si="13"/>
        <v>180800</v>
      </c>
      <c r="Q51" s="17">
        <f t="shared" si="14"/>
        <v>179800</v>
      </c>
      <c r="R51" s="17"/>
      <c r="S51" s="17"/>
      <c r="T51" s="17"/>
      <c r="U51" s="17">
        <f t="shared" si="16"/>
        <v>0</v>
      </c>
      <c r="V51" s="17">
        <f t="shared" si="17"/>
        <v>180800</v>
      </c>
      <c r="W51" s="17">
        <f t="shared" si="18"/>
        <v>179800</v>
      </c>
      <c r="X51" s="17"/>
      <c r="Y51" s="17"/>
      <c r="Z51" s="17"/>
      <c r="AA51" s="17">
        <f t="shared" si="20"/>
        <v>0</v>
      </c>
      <c r="AB51" s="17">
        <f t="shared" si="21"/>
        <v>180800</v>
      </c>
      <c r="AC51" s="17">
        <f t="shared" si="22"/>
        <v>179800</v>
      </c>
      <c r="AD51" s="17"/>
      <c r="AE51" s="17"/>
      <c r="AF51" s="17"/>
      <c r="AG51" s="17">
        <f t="shared" si="24"/>
        <v>0</v>
      </c>
      <c r="AH51" s="17">
        <f t="shared" si="25"/>
        <v>180800</v>
      </c>
      <c r="AI51" s="17">
        <f t="shared" si="26"/>
        <v>179800</v>
      </c>
      <c r="AJ51" s="17"/>
      <c r="AK51" s="17"/>
      <c r="AL51" s="17"/>
      <c r="AM51" s="17">
        <f t="shared" si="28"/>
        <v>0</v>
      </c>
      <c r="AN51" s="17">
        <f t="shared" si="29"/>
        <v>180800</v>
      </c>
      <c r="AO51" s="17">
        <f t="shared" si="30"/>
        <v>179800</v>
      </c>
      <c r="AP51" s="17"/>
      <c r="AQ51" s="17"/>
      <c r="AR51" s="17"/>
      <c r="AS51" s="17">
        <f t="shared" si="32"/>
        <v>0</v>
      </c>
      <c r="AT51" s="17">
        <f t="shared" si="33"/>
        <v>180800</v>
      </c>
      <c r="AU51" s="17">
        <f t="shared" si="34"/>
        <v>179800</v>
      </c>
    </row>
    <row r="52" spans="1:5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</row>
    <row r="53" spans="1:50" x14ac:dyDescent="0.25">
      <c r="A53" s="64" t="s">
        <v>170</v>
      </c>
      <c r="B53" s="63" t="s">
        <v>165</v>
      </c>
      <c r="C53" s="32">
        <f>C54</f>
        <v>0</v>
      </c>
      <c r="D53" s="32">
        <f t="shared" ref="D53:H53" si="98">D54</f>
        <v>0</v>
      </c>
      <c r="E53" s="32">
        <f t="shared" si="98"/>
        <v>0</v>
      </c>
      <c r="F53" s="66">
        <f t="shared" si="98"/>
        <v>646951.35</v>
      </c>
      <c r="G53" s="66">
        <f t="shared" si="98"/>
        <v>0</v>
      </c>
      <c r="H53" s="66">
        <f t="shared" si="98"/>
        <v>0</v>
      </c>
      <c r="I53" s="17">
        <f t="shared" ref="I53:I58" si="99">C53+F53</f>
        <v>646951.35</v>
      </c>
      <c r="J53" s="17">
        <f t="shared" ref="J53:J58" si="100">D53+G53</f>
        <v>0</v>
      </c>
      <c r="K53" s="17">
        <f t="shared" ref="K53:K58" si="101">E53+H53</f>
        <v>0</v>
      </c>
      <c r="L53" s="66">
        <f t="shared" ref="L53:N53" si="102">L54</f>
        <v>0</v>
      </c>
      <c r="M53" s="66">
        <f t="shared" si="102"/>
        <v>0</v>
      </c>
      <c r="N53" s="66">
        <f t="shared" si="102"/>
        <v>0</v>
      </c>
      <c r="O53" s="17">
        <f>I53+L53</f>
        <v>646951.35</v>
      </c>
      <c r="P53" s="17">
        <f t="shared" ref="P53:P58" si="103">J53+M53</f>
        <v>0</v>
      </c>
      <c r="Q53" s="17">
        <f t="shared" ref="Q53:Q58" si="104">K53+N53</f>
        <v>0</v>
      </c>
      <c r="R53" s="66">
        <f t="shared" ref="R53:T53" si="105">R54</f>
        <v>0</v>
      </c>
      <c r="S53" s="66">
        <f t="shared" si="105"/>
        <v>0</v>
      </c>
      <c r="T53" s="66">
        <f t="shared" si="105"/>
        <v>0</v>
      </c>
      <c r="U53" s="17">
        <f>O53+R53</f>
        <v>646951.35</v>
      </c>
      <c r="V53" s="17">
        <f t="shared" ref="V53:V58" si="106">P53+S53</f>
        <v>0</v>
      </c>
      <c r="W53" s="17">
        <f t="shared" ref="W53:W58" si="107">Q53+T53</f>
        <v>0</v>
      </c>
      <c r="X53" s="66">
        <f t="shared" ref="X53:Z53" si="108">X54</f>
        <v>0</v>
      </c>
      <c r="Y53" s="66">
        <f t="shared" si="108"/>
        <v>0</v>
      </c>
      <c r="Z53" s="66">
        <f t="shared" si="108"/>
        <v>0</v>
      </c>
      <c r="AA53" s="17">
        <f>U53+X53</f>
        <v>646951.35</v>
      </c>
      <c r="AB53" s="17">
        <f t="shared" ref="AB53:AB58" si="109">V53+Y53</f>
        <v>0</v>
      </c>
      <c r="AC53" s="17">
        <f t="shared" ref="AC53:AC58" si="110">W53+Z53</f>
        <v>0</v>
      </c>
      <c r="AD53" s="66">
        <f t="shared" ref="AD53:AF53" si="111">AD54</f>
        <v>0</v>
      </c>
      <c r="AE53" s="66">
        <f t="shared" si="111"/>
        <v>0</v>
      </c>
      <c r="AF53" s="66">
        <f t="shared" si="111"/>
        <v>0</v>
      </c>
      <c r="AG53" s="17">
        <f>AA53+AD53</f>
        <v>646951.35</v>
      </c>
      <c r="AH53" s="17">
        <f t="shared" ref="AH53:AH58" si="112">AB53+AE53</f>
        <v>0</v>
      </c>
      <c r="AI53" s="17">
        <f t="shared" ref="AI53:AI58" si="113">AC53+AF53</f>
        <v>0</v>
      </c>
      <c r="AJ53" s="66">
        <f t="shared" ref="AJ53:AL53" si="114">AJ54</f>
        <v>0</v>
      </c>
      <c r="AK53" s="66">
        <f t="shared" si="114"/>
        <v>0</v>
      </c>
      <c r="AL53" s="66">
        <f t="shared" si="114"/>
        <v>0</v>
      </c>
      <c r="AM53" s="17">
        <f>AG53+AJ53</f>
        <v>646951.35</v>
      </c>
      <c r="AN53" s="17">
        <f t="shared" ref="AN53:AN58" si="115">AH53+AK53</f>
        <v>0</v>
      </c>
      <c r="AO53" s="17">
        <f t="shared" ref="AO53:AO58" si="116">AI53+AL53</f>
        <v>0</v>
      </c>
      <c r="AP53" s="66">
        <f t="shared" ref="AP53:AR53" si="117">AP54</f>
        <v>0</v>
      </c>
      <c r="AQ53" s="66">
        <f t="shared" si="117"/>
        <v>0</v>
      </c>
      <c r="AR53" s="66">
        <f t="shared" si="117"/>
        <v>0</v>
      </c>
      <c r="AS53" s="17">
        <f>AM53+AP53</f>
        <v>646951.35</v>
      </c>
      <c r="AT53" s="17">
        <f t="shared" ref="AT53:AT58" si="118">AN53+AQ53</f>
        <v>0</v>
      </c>
      <c r="AU53" s="17">
        <f t="shared" ref="AU53:AU58" si="119">AO53+AR53</f>
        <v>0</v>
      </c>
    </row>
    <row r="54" spans="1:50" x14ac:dyDescent="0.25">
      <c r="A54" s="65" t="s">
        <v>171</v>
      </c>
      <c r="B54" s="63" t="s">
        <v>166</v>
      </c>
      <c r="C54" s="32">
        <f>C55+C56+C57+C58</f>
        <v>0</v>
      </c>
      <c r="D54" s="32">
        <f t="shared" ref="D54:H54" si="120">D55+D56+D57+D58</f>
        <v>0</v>
      </c>
      <c r="E54" s="32">
        <f t="shared" si="120"/>
        <v>0</v>
      </c>
      <c r="F54" s="66">
        <f t="shared" si="120"/>
        <v>646951.35</v>
      </c>
      <c r="G54" s="66">
        <f t="shared" si="120"/>
        <v>0</v>
      </c>
      <c r="H54" s="66">
        <f t="shared" si="120"/>
        <v>0</v>
      </c>
      <c r="I54" s="17">
        <f t="shared" si="99"/>
        <v>646951.35</v>
      </c>
      <c r="J54" s="17">
        <f t="shared" si="100"/>
        <v>0</v>
      </c>
      <c r="K54" s="17">
        <f t="shared" si="101"/>
        <v>0</v>
      </c>
      <c r="L54" s="66">
        <f t="shared" ref="L54:N54" si="121">L55+L56+L57+L58</f>
        <v>0</v>
      </c>
      <c r="M54" s="66">
        <f t="shared" si="121"/>
        <v>0</v>
      </c>
      <c r="N54" s="66">
        <f t="shared" si="121"/>
        <v>0</v>
      </c>
      <c r="O54" s="17">
        <f t="shared" ref="O54:O58" si="122">I54+L54</f>
        <v>646951.35</v>
      </c>
      <c r="P54" s="17">
        <f t="shared" si="103"/>
        <v>0</v>
      </c>
      <c r="Q54" s="17">
        <f t="shared" si="104"/>
        <v>0</v>
      </c>
      <c r="R54" s="66">
        <f t="shared" ref="R54:T54" si="123">R55+R56+R57+R58</f>
        <v>0</v>
      </c>
      <c r="S54" s="66">
        <f t="shared" si="123"/>
        <v>0</v>
      </c>
      <c r="T54" s="66">
        <f t="shared" si="123"/>
        <v>0</v>
      </c>
      <c r="U54" s="17">
        <f t="shared" ref="U54:U58" si="124">O54+R54</f>
        <v>646951.35</v>
      </c>
      <c r="V54" s="17">
        <f t="shared" si="106"/>
        <v>0</v>
      </c>
      <c r="W54" s="17">
        <f t="shared" si="107"/>
        <v>0</v>
      </c>
      <c r="X54" s="66">
        <f t="shared" ref="X54:Z54" si="125">X55+X56+X57+X58</f>
        <v>0</v>
      </c>
      <c r="Y54" s="66">
        <f t="shared" si="125"/>
        <v>0</v>
      </c>
      <c r="Z54" s="66">
        <f t="shared" si="125"/>
        <v>0</v>
      </c>
      <c r="AA54" s="17">
        <f t="shared" ref="AA54:AA58" si="126">U54+X54</f>
        <v>646951.35</v>
      </c>
      <c r="AB54" s="17">
        <f t="shared" si="109"/>
        <v>0</v>
      </c>
      <c r="AC54" s="17">
        <f t="shared" si="110"/>
        <v>0</v>
      </c>
      <c r="AD54" s="66">
        <f t="shared" ref="AD54:AF54" si="127">AD55+AD56+AD57+AD58</f>
        <v>0</v>
      </c>
      <c r="AE54" s="66">
        <f t="shared" si="127"/>
        <v>0</v>
      </c>
      <c r="AF54" s="66">
        <f t="shared" si="127"/>
        <v>0</v>
      </c>
      <c r="AG54" s="17">
        <f t="shared" ref="AG54:AG58" si="128">AA54+AD54</f>
        <v>646951.35</v>
      </c>
      <c r="AH54" s="17">
        <f t="shared" si="112"/>
        <v>0</v>
      </c>
      <c r="AI54" s="17">
        <f t="shared" si="113"/>
        <v>0</v>
      </c>
      <c r="AJ54" s="66">
        <f t="shared" ref="AJ54:AL54" si="129">AJ55+AJ56+AJ57+AJ58</f>
        <v>0</v>
      </c>
      <c r="AK54" s="66">
        <f t="shared" si="129"/>
        <v>0</v>
      </c>
      <c r="AL54" s="66">
        <f t="shared" si="129"/>
        <v>0</v>
      </c>
      <c r="AM54" s="17">
        <f t="shared" ref="AM54:AM58" si="130">AG54+AJ54</f>
        <v>646951.35</v>
      </c>
      <c r="AN54" s="17">
        <f t="shared" si="115"/>
        <v>0</v>
      </c>
      <c r="AO54" s="17">
        <f t="shared" si="116"/>
        <v>0</v>
      </c>
      <c r="AP54" s="66">
        <f t="shared" ref="AP54:AR54" si="131">AP55+AP56+AP57+AP58</f>
        <v>0</v>
      </c>
      <c r="AQ54" s="66">
        <f t="shared" si="131"/>
        <v>0</v>
      </c>
      <c r="AR54" s="66">
        <f t="shared" si="131"/>
        <v>0</v>
      </c>
      <c r="AS54" s="17">
        <f t="shared" ref="AS54:AS58" si="132">AM54+AP54</f>
        <v>646951.35</v>
      </c>
      <c r="AT54" s="17">
        <f t="shared" si="118"/>
        <v>0</v>
      </c>
      <c r="AU54" s="17">
        <f t="shared" si="119"/>
        <v>0</v>
      </c>
    </row>
    <row r="55" spans="1:50" ht="26.4" hidden="1" x14ac:dyDescent="0.25">
      <c r="A55" s="65" t="s">
        <v>173</v>
      </c>
      <c r="B55" s="63" t="s">
        <v>167</v>
      </c>
      <c r="C55" s="32"/>
      <c r="D55" s="32"/>
      <c r="E55" s="32"/>
      <c r="F55" s="66">
        <v>141667.67000000001</v>
      </c>
      <c r="G55" s="66"/>
      <c r="H55" s="66"/>
      <c r="I55" s="17">
        <f t="shared" si="99"/>
        <v>141667.67000000001</v>
      </c>
      <c r="J55" s="17">
        <f t="shared" si="100"/>
        <v>0</v>
      </c>
      <c r="K55" s="17">
        <f t="shared" si="101"/>
        <v>0</v>
      </c>
      <c r="L55" s="66"/>
      <c r="M55" s="66"/>
      <c r="N55" s="66"/>
      <c r="O55" s="17">
        <f t="shared" si="122"/>
        <v>141667.67000000001</v>
      </c>
      <c r="P55" s="17">
        <f t="shared" si="103"/>
        <v>0</v>
      </c>
      <c r="Q55" s="17">
        <f t="shared" si="104"/>
        <v>0</v>
      </c>
      <c r="R55" s="66"/>
      <c r="S55" s="66"/>
      <c r="T55" s="66"/>
      <c r="U55" s="17">
        <f t="shared" si="124"/>
        <v>141667.67000000001</v>
      </c>
      <c r="V55" s="17">
        <f t="shared" si="106"/>
        <v>0</v>
      </c>
      <c r="W55" s="17">
        <f t="shared" si="107"/>
        <v>0</v>
      </c>
      <c r="X55" s="66"/>
      <c r="Y55" s="66"/>
      <c r="Z55" s="66"/>
      <c r="AA55" s="17">
        <f t="shared" si="126"/>
        <v>141667.67000000001</v>
      </c>
      <c r="AB55" s="17">
        <f t="shared" si="109"/>
        <v>0</v>
      </c>
      <c r="AC55" s="17">
        <f t="shared" si="110"/>
        <v>0</v>
      </c>
      <c r="AD55" s="66"/>
      <c r="AE55" s="66"/>
      <c r="AF55" s="66"/>
      <c r="AG55" s="17">
        <f t="shared" si="128"/>
        <v>141667.67000000001</v>
      </c>
      <c r="AH55" s="17">
        <f t="shared" si="112"/>
        <v>0</v>
      </c>
      <c r="AI55" s="17">
        <f t="shared" si="113"/>
        <v>0</v>
      </c>
      <c r="AJ55" s="66"/>
      <c r="AK55" s="66"/>
      <c r="AL55" s="66"/>
      <c r="AM55" s="17">
        <f t="shared" si="130"/>
        <v>141667.67000000001</v>
      </c>
      <c r="AN55" s="17">
        <f t="shared" si="115"/>
        <v>0</v>
      </c>
      <c r="AO55" s="17">
        <f t="shared" si="116"/>
        <v>0</v>
      </c>
      <c r="AP55" s="66"/>
      <c r="AQ55" s="66"/>
      <c r="AR55" s="66"/>
      <c r="AS55" s="17">
        <f t="shared" si="132"/>
        <v>141667.67000000001</v>
      </c>
      <c r="AT55" s="17">
        <f t="shared" si="118"/>
        <v>0</v>
      </c>
      <c r="AU55" s="17">
        <f t="shared" si="119"/>
        <v>0</v>
      </c>
    </row>
    <row r="56" spans="1:50" ht="26.4" hidden="1" x14ac:dyDescent="0.25">
      <c r="A56" s="65" t="s">
        <v>174</v>
      </c>
      <c r="B56" s="63" t="s">
        <v>168</v>
      </c>
      <c r="C56" s="32"/>
      <c r="D56" s="32"/>
      <c r="E56" s="32"/>
      <c r="F56" s="66">
        <v>65900</v>
      </c>
      <c r="G56" s="66"/>
      <c r="H56" s="66"/>
      <c r="I56" s="17">
        <f t="shared" si="99"/>
        <v>65900</v>
      </c>
      <c r="J56" s="17">
        <f t="shared" si="100"/>
        <v>0</v>
      </c>
      <c r="K56" s="17">
        <f t="shared" si="101"/>
        <v>0</v>
      </c>
      <c r="L56" s="66"/>
      <c r="M56" s="66"/>
      <c r="N56" s="66"/>
      <c r="O56" s="17">
        <f t="shared" si="122"/>
        <v>65900</v>
      </c>
      <c r="P56" s="17">
        <f t="shared" si="103"/>
        <v>0</v>
      </c>
      <c r="Q56" s="17">
        <f t="shared" si="104"/>
        <v>0</v>
      </c>
      <c r="R56" s="66"/>
      <c r="S56" s="66"/>
      <c r="T56" s="66"/>
      <c r="U56" s="17">
        <f t="shared" si="124"/>
        <v>65900</v>
      </c>
      <c r="V56" s="17">
        <f t="shared" si="106"/>
        <v>0</v>
      </c>
      <c r="W56" s="17">
        <f t="shared" si="107"/>
        <v>0</v>
      </c>
      <c r="X56" s="66"/>
      <c r="Y56" s="66"/>
      <c r="Z56" s="66"/>
      <c r="AA56" s="17">
        <f t="shared" si="126"/>
        <v>65900</v>
      </c>
      <c r="AB56" s="17">
        <f t="shared" si="109"/>
        <v>0</v>
      </c>
      <c r="AC56" s="17">
        <f t="shared" si="110"/>
        <v>0</v>
      </c>
      <c r="AD56" s="66"/>
      <c r="AE56" s="66"/>
      <c r="AF56" s="66"/>
      <c r="AG56" s="17">
        <f t="shared" si="128"/>
        <v>65900</v>
      </c>
      <c r="AH56" s="17">
        <f t="shared" si="112"/>
        <v>0</v>
      </c>
      <c r="AI56" s="17">
        <f t="shared" si="113"/>
        <v>0</v>
      </c>
      <c r="AJ56" s="66"/>
      <c r="AK56" s="66"/>
      <c r="AL56" s="66"/>
      <c r="AM56" s="17">
        <f t="shared" si="130"/>
        <v>65900</v>
      </c>
      <c r="AN56" s="17">
        <f t="shared" si="115"/>
        <v>0</v>
      </c>
      <c r="AO56" s="17">
        <f t="shared" si="116"/>
        <v>0</v>
      </c>
      <c r="AP56" s="66"/>
      <c r="AQ56" s="66"/>
      <c r="AR56" s="66"/>
      <c r="AS56" s="17">
        <f t="shared" si="132"/>
        <v>65900</v>
      </c>
      <c r="AT56" s="17">
        <f t="shared" si="118"/>
        <v>0</v>
      </c>
      <c r="AU56" s="17">
        <f t="shared" si="119"/>
        <v>0</v>
      </c>
    </row>
    <row r="57" spans="1:50" ht="26.4" hidden="1" x14ac:dyDescent="0.25">
      <c r="A57" s="65" t="s">
        <v>175</v>
      </c>
      <c r="B57" s="63" t="s">
        <v>169</v>
      </c>
      <c r="C57" s="32"/>
      <c r="D57" s="32"/>
      <c r="E57" s="32"/>
      <c r="F57" s="66">
        <v>46951.35</v>
      </c>
      <c r="G57" s="66"/>
      <c r="H57" s="66"/>
      <c r="I57" s="17">
        <f t="shared" si="99"/>
        <v>46951.35</v>
      </c>
      <c r="J57" s="17">
        <f t="shared" si="100"/>
        <v>0</v>
      </c>
      <c r="K57" s="17">
        <f t="shared" si="101"/>
        <v>0</v>
      </c>
      <c r="L57" s="66"/>
      <c r="M57" s="66"/>
      <c r="N57" s="66"/>
      <c r="O57" s="17">
        <f t="shared" si="122"/>
        <v>46951.35</v>
      </c>
      <c r="P57" s="17">
        <f t="shared" si="103"/>
        <v>0</v>
      </c>
      <c r="Q57" s="17">
        <f t="shared" si="104"/>
        <v>0</v>
      </c>
      <c r="R57" s="66"/>
      <c r="S57" s="66"/>
      <c r="T57" s="66"/>
      <c r="U57" s="17">
        <f t="shared" si="124"/>
        <v>46951.35</v>
      </c>
      <c r="V57" s="17">
        <f t="shared" si="106"/>
        <v>0</v>
      </c>
      <c r="W57" s="17">
        <f t="shared" si="107"/>
        <v>0</v>
      </c>
      <c r="X57" s="66"/>
      <c r="Y57" s="66"/>
      <c r="Z57" s="66"/>
      <c r="AA57" s="17">
        <f t="shared" si="126"/>
        <v>46951.35</v>
      </c>
      <c r="AB57" s="17">
        <f t="shared" si="109"/>
        <v>0</v>
      </c>
      <c r="AC57" s="17">
        <f t="shared" si="110"/>
        <v>0</v>
      </c>
      <c r="AD57" s="66"/>
      <c r="AE57" s="66"/>
      <c r="AF57" s="66"/>
      <c r="AG57" s="17">
        <f t="shared" si="128"/>
        <v>46951.35</v>
      </c>
      <c r="AH57" s="17">
        <f t="shared" si="112"/>
        <v>0</v>
      </c>
      <c r="AI57" s="17">
        <f t="shared" si="113"/>
        <v>0</v>
      </c>
      <c r="AJ57" s="66"/>
      <c r="AK57" s="66"/>
      <c r="AL57" s="66"/>
      <c r="AM57" s="17">
        <f t="shared" si="130"/>
        <v>46951.35</v>
      </c>
      <c r="AN57" s="17">
        <f t="shared" si="115"/>
        <v>0</v>
      </c>
      <c r="AO57" s="17">
        <f t="shared" si="116"/>
        <v>0</v>
      </c>
      <c r="AP57" s="66"/>
      <c r="AQ57" s="66"/>
      <c r="AR57" s="66"/>
      <c r="AS57" s="17">
        <f t="shared" si="132"/>
        <v>46951.35</v>
      </c>
      <c r="AT57" s="17">
        <f t="shared" si="118"/>
        <v>0</v>
      </c>
      <c r="AU57" s="17">
        <f t="shared" si="119"/>
        <v>0</v>
      </c>
    </row>
    <row r="58" spans="1:50" ht="26.4" hidden="1" x14ac:dyDescent="0.25">
      <c r="A58" s="65" t="s">
        <v>176</v>
      </c>
      <c r="B58" s="63" t="s">
        <v>172</v>
      </c>
      <c r="C58" s="32"/>
      <c r="D58" s="32"/>
      <c r="E58" s="32"/>
      <c r="F58" s="66">
        <f>55410.54+337021.79</f>
        <v>392432.32999999996</v>
      </c>
      <c r="G58" s="66"/>
      <c r="H58" s="66"/>
      <c r="I58" s="17">
        <f t="shared" si="99"/>
        <v>392432.32999999996</v>
      </c>
      <c r="J58" s="17">
        <f t="shared" si="100"/>
        <v>0</v>
      </c>
      <c r="K58" s="17">
        <f t="shared" si="101"/>
        <v>0</v>
      </c>
      <c r="L58" s="66"/>
      <c r="M58" s="66"/>
      <c r="N58" s="66"/>
      <c r="O58" s="17">
        <f t="shared" si="122"/>
        <v>392432.32999999996</v>
      </c>
      <c r="P58" s="17">
        <f t="shared" si="103"/>
        <v>0</v>
      </c>
      <c r="Q58" s="17">
        <f t="shared" si="104"/>
        <v>0</v>
      </c>
      <c r="R58" s="66"/>
      <c r="S58" s="66"/>
      <c r="T58" s="66"/>
      <c r="U58" s="17">
        <f t="shared" si="124"/>
        <v>392432.32999999996</v>
      </c>
      <c r="V58" s="17">
        <f t="shared" si="106"/>
        <v>0</v>
      </c>
      <c r="W58" s="17">
        <f t="shared" si="107"/>
        <v>0</v>
      </c>
      <c r="X58" s="66"/>
      <c r="Y58" s="66"/>
      <c r="Z58" s="66"/>
      <c r="AA58" s="17">
        <f t="shared" si="126"/>
        <v>392432.32999999996</v>
      </c>
      <c r="AB58" s="17">
        <f t="shared" si="109"/>
        <v>0</v>
      </c>
      <c r="AC58" s="17">
        <f t="shared" si="110"/>
        <v>0</v>
      </c>
      <c r="AD58" s="66"/>
      <c r="AE58" s="66"/>
      <c r="AF58" s="66"/>
      <c r="AG58" s="17">
        <f t="shared" si="128"/>
        <v>392432.32999999996</v>
      </c>
      <c r="AH58" s="17">
        <f t="shared" si="112"/>
        <v>0</v>
      </c>
      <c r="AI58" s="17">
        <f t="shared" si="113"/>
        <v>0</v>
      </c>
      <c r="AJ58" s="66"/>
      <c r="AK58" s="66"/>
      <c r="AL58" s="66"/>
      <c r="AM58" s="17">
        <f t="shared" si="130"/>
        <v>392432.32999999996</v>
      </c>
      <c r="AN58" s="17">
        <f t="shared" si="115"/>
        <v>0</v>
      </c>
      <c r="AO58" s="17">
        <f t="shared" si="116"/>
        <v>0</v>
      </c>
      <c r="AP58" s="66"/>
      <c r="AQ58" s="66"/>
      <c r="AR58" s="66"/>
      <c r="AS58" s="17">
        <f t="shared" si="132"/>
        <v>392432.32999999996</v>
      </c>
      <c r="AT58" s="17">
        <f t="shared" si="118"/>
        <v>0</v>
      </c>
      <c r="AU58" s="17">
        <f t="shared" si="119"/>
        <v>0</v>
      </c>
    </row>
    <row r="59" spans="1:5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</row>
    <row r="60" spans="1:50" x14ac:dyDescent="0.25">
      <c r="A60" s="12" t="s">
        <v>80</v>
      </c>
      <c r="B60" s="13" t="s">
        <v>81</v>
      </c>
      <c r="C60" s="14">
        <f t="shared" ref="C60:H60" si="133">C62+C140+C138</f>
        <v>746312642.13999999</v>
      </c>
      <c r="D60" s="14">
        <f t="shared" si="133"/>
        <v>712036092.60000002</v>
      </c>
      <c r="E60" s="14">
        <f t="shared" si="133"/>
        <v>714669764.99000001</v>
      </c>
      <c r="F60" s="14">
        <f t="shared" si="133"/>
        <v>13438292.67</v>
      </c>
      <c r="G60" s="14">
        <f t="shared" si="133"/>
        <v>1652253.6199999999</v>
      </c>
      <c r="H60" s="14">
        <f t="shared" si="133"/>
        <v>80747256.489999995</v>
      </c>
      <c r="I60" s="14">
        <f t="shared" si="8"/>
        <v>759750934.80999994</v>
      </c>
      <c r="J60" s="14">
        <f t="shared" si="9"/>
        <v>713688346.22000003</v>
      </c>
      <c r="K60" s="14">
        <f t="shared" si="10"/>
        <v>795417021.48000002</v>
      </c>
      <c r="L60" s="14">
        <f>L62+L140+L138+L136</f>
        <v>18867380.969999999</v>
      </c>
      <c r="M60" s="14">
        <f>M62+M140+M138+M136</f>
        <v>2913094.88</v>
      </c>
      <c r="N60" s="14">
        <f>N62+N140+N138+N136</f>
        <v>2913094.88</v>
      </c>
      <c r="O60" s="14">
        <f>I60+L60</f>
        <v>778618315.77999997</v>
      </c>
      <c r="P60" s="14">
        <f t="shared" ref="P60" si="134">J60+M60</f>
        <v>716601441.10000002</v>
      </c>
      <c r="Q60" s="14">
        <f t="shared" ref="Q60" si="135">K60+N60</f>
        <v>798330116.36000001</v>
      </c>
      <c r="R60" s="14">
        <f>R62+R140+R138+R136</f>
        <v>198465726.79000002</v>
      </c>
      <c r="S60" s="14">
        <f>S62+S140+S138+S136</f>
        <v>448519.8</v>
      </c>
      <c r="T60" s="14">
        <f>T62+T140+T138+T136</f>
        <v>1337295.69</v>
      </c>
      <c r="U60" s="14">
        <f>O60+R60</f>
        <v>977084042.56999993</v>
      </c>
      <c r="V60" s="14">
        <f t="shared" ref="V60" si="136">P60+S60</f>
        <v>717049960.89999998</v>
      </c>
      <c r="W60" s="14">
        <f t="shared" ref="W60" si="137">Q60+T60</f>
        <v>799667412.05000007</v>
      </c>
      <c r="X60" s="14">
        <f>X62+X140+X138+X136</f>
        <v>12834506.32</v>
      </c>
      <c r="Y60" s="14">
        <f>Y62+Y140+Y138+Y136</f>
        <v>-199104</v>
      </c>
      <c r="Z60" s="14">
        <f>Z62+Z140+Z138+Z136</f>
        <v>-199104</v>
      </c>
      <c r="AA60" s="14">
        <f>U60+X60</f>
        <v>989918548.88999999</v>
      </c>
      <c r="AB60" s="14">
        <f t="shared" ref="AB60" si="138">V60+Y60</f>
        <v>716850856.89999998</v>
      </c>
      <c r="AC60" s="14">
        <f t="shared" ref="AC60" si="139">W60+Z60</f>
        <v>799468308.05000007</v>
      </c>
      <c r="AD60" s="14">
        <f>AD62+AD140+AD138+AD136</f>
        <v>14069366.1</v>
      </c>
      <c r="AE60" s="14">
        <f>AE62+AE140+AE138+AE136</f>
        <v>-2113031.9299999997</v>
      </c>
      <c r="AF60" s="14">
        <f>AF62+AF140+AF138+AF136</f>
        <v>-2044858.83</v>
      </c>
      <c r="AG60" s="14">
        <f>AA60+AD60</f>
        <v>1003987914.99</v>
      </c>
      <c r="AH60" s="14">
        <f t="shared" ref="AH60" si="140">AB60+AE60</f>
        <v>714737824.97000003</v>
      </c>
      <c r="AI60" s="14">
        <f t="shared" ref="AI60" si="141">AC60+AF60</f>
        <v>797423449.22000003</v>
      </c>
      <c r="AJ60" s="14">
        <f>AJ62+AJ140+AJ138+AJ136</f>
        <v>-177061173.91</v>
      </c>
      <c r="AK60" s="14">
        <f>AK62+AK140+AK138+AK136</f>
        <v>263544442.99000001</v>
      </c>
      <c r="AL60" s="14">
        <f>AL62+AL140+AL138+AL136</f>
        <v>0</v>
      </c>
      <c r="AM60" s="14">
        <f>AG60+AJ60</f>
        <v>826926741.08000004</v>
      </c>
      <c r="AN60" s="14">
        <f t="shared" ref="AN60" si="142">AH60+AK60</f>
        <v>978282267.96000004</v>
      </c>
      <c r="AO60" s="14">
        <f t="shared" ref="AO60" si="143">AI60+AL60</f>
        <v>797423449.22000003</v>
      </c>
      <c r="AP60" s="14">
        <f>AP62+AP140+AP138+AP136</f>
        <v>-13845942.98</v>
      </c>
      <c r="AQ60" s="14">
        <f>AQ62+AQ140+AQ138+AQ136</f>
        <v>13815838.51</v>
      </c>
      <c r="AR60" s="14">
        <f>AR62+AR140+AR138+AR136</f>
        <v>0</v>
      </c>
      <c r="AS60" s="14">
        <f>AM60+AP60</f>
        <v>813080798.10000002</v>
      </c>
      <c r="AT60" s="14">
        <f t="shared" ref="AT60" si="144">AN60+AQ60</f>
        <v>992098106.47000003</v>
      </c>
      <c r="AU60" s="14">
        <f t="shared" ref="AU60" si="145">AO60+AR60</f>
        <v>797423449.22000003</v>
      </c>
      <c r="AW60" s="73">
        <f>V60-V64</f>
        <v>288148971.19999999</v>
      </c>
      <c r="AX60" s="73">
        <f>W60-W64</f>
        <v>370766422.35000008</v>
      </c>
    </row>
    <row r="61" spans="1:50" x14ac:dyDescent="0.25">
      <c r="A61" s="15"/>
      <c r="B61" s="16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</row>
    <row r="62" spans="1:50" ht="26.4" x14ac:dyDescent="0.25">
      <c r="A62" s="34" t="s">
        <v>82</v>
      </c>
      <c r="B62" s="22" t="s">
        <v>83</v>
      </c>
      <c r="C62" s="20">
        <f t="shared" ref="C62:H62" si="146">C64+C67+C97+C117</f>
        <v>746312642.13999999</v>
      </c>
      <c r="D62" s="20">
        <f t="shared" si="146"/>
        <v>712036092.60000002</v>
      </c>
      <c r="E62" s="20">
        <f t="shared" si="146"/>
        <v>714669764.99000001</v>
      </c>
      <c r="F62" s="20">
        <f t="shared" si="146"/>
        <v>13666482.67</v>
      </c>
      <c r="G62" s="20">
        <f t="shared" si="146"/>
        <v>1652253.6199999999</v>
      </c>
      <c r="H62" s="20">
        <f t="shared" si="146"/>
        <v>80747256.489999995</v>
      </c>
      <c r="I62" s="20">
        <f t="shared" si="8"/>
        <v>759979124.80999994</v>
      </c>
      <c r="J62" s="20">
        <f t="shared" si="9"/>
        <v>713688346.22000003</v>
      </c>
      <c r="K62" s="20">
        <f t="shared" si="10"/>
        <v>795417021.48000002</v>
      </c>
      <c r="L62" s="20">
        <f t="shared" ref="L62:N62" si="147">L64+L67+L97+L117</f>
        <v>15967380.970000001</v>
      </c>
      <c r="M62" s="20">
        <f t="shared" si="147"/>
        <v>2913094.88</v>
      </c>
      <c r="N62" s="20">
        <f t="shared" si="147"/>
        <v>2913094.88</v>
      </c>
      <c r="O62" s="20">
        <f t="shared" ref="O62" si="148">I62+L62</f>
        <v>775946505.77999997</v>
      </c>
      <c r="P62" s="20">
        <f t="shared" ref="P62" si="149">J62+M62</f>
        <v>716601441.10000002</v>
      </c>
      <c r="Q62" s="20">
        <f t="shared" ref="Q62" si="150">K62+N62</f>
        <v>798330116.36000001</v>
      </c>
      <c r="R62" s="20">
        <f t="shared" ref="R62:T62" si="151">R64+R67+R97+R117</f>
        <v>198472213.83000001</v>
      </c>
      <c r="S62" s="20">
        <f t="shared" si="151"/>
        <v>448519.8</v>
      </c>
      <c r="T62" s="20">
        <f t="shared" si="151"/>
        <v>1337295.69</v>
      </c>
      <c r="U62" s="20">
        <f t="shared" ref="U62" si="152">O62+R62</f>
        <v>974418719.61000001</v>
      </c>
      <c r="V62" s="20">
        <f t="shared" ref="V62" si="153">P62+S62</f>
        <v>717049960.89999998</v>
      </c>
      <c r="W62" s="20">
        <f t="shared" ref="W62" si="154">Q62+T62</f>
        <v>799667412.05000007</v>
      </c>
      <c r="X62" s="20">
        <f t="shared" ref="X62:Z62" si="155">X64+X67+X97+X117</f>
        <v>10605093.66</v>
      </c>
      <c r="Y62" s="20">
        <f t="shared" si="155"/>
        <v>-199104</v>
      </c>
      <c r="Z62" s="20">
        <f t="shared" si="155"/>
        <v>-199104</v>
      </c>
      <c r="AA62" s="20">
        <f t="shared" ref="AA62" si="156">U62+X62</f>
        <v>985023813.26999998</v>
      </c>
      <c r="AB62" s="20">
        <f t="shared" ref="AB62" si="157">V62+Y62</f>
        <v>716850856.89999998</v>
      </c>
      <c r="AC62" s="20">
        <f t="shared" ref="AC62" si="158">W62+Z62</f>
        <v>799468308.05000007</v>
      </c>
      <c r="AD62" s="20">
        <f t="shared" ref="AD62:AF62" si="159">AD64+AD67+AD97+AD117</f>
        <v>14069366.1</v>
      </c>
      <c r="AE62" s="20">
        <f t="shared" si="159"/>
        <v>-2113031.9299999997</v>
      </c>
      <c r="AF62" s="20">
        <f t="shared" si="159"/>
        <v>-2044858.83</v>
      </c>
      <c r="AG62" s="20">
        <f t="shared" ref="AG62" si="160">AA62+AD62</f>
        <v>999093179.37</v>
      </c>
      <c r="AH62" s="20">
        <f t="shared" ref="AH62" si="161">AB62+AE62</f>
        <v>714737824.97000003</v>
      </c>
      <c r="AI62" s="20">
        <f t="shared" ref="AI62" si="162">AC62+AF62</f>
        <v>797423449.22000003</v>
      </c>
      <c r="AJ62" s="20">
        <f t="shared" ref="AJ62:AL62" si="163">AJ64+AJ67+AJ97+AJ117</f>
        <v>-177061173.91</v>
      </c>
      <c r="AK62" s="20">
        <f t="shared" si="163"/>
        <v>263544442.99000001</v>
      </c>
      <c r="AL62" s="20">
        <f t="shared" si="163"/>
        <v>0</v>
      </c>
      <c r="AM62" s="20">
        <f t="shared" ref="AM62" si="164">AG62+AJ62</f>
        <v>822032005.46000004</v>
      </c>
      <c r="AN62" s="20">
        <f t="shared" ref="AN62" si="165">AH62+AK62</f>
        <v>978282267.96000004</v>
      </c>
      <c r="AO62" s="20">
        <f t="shared" ref="AO62" si="166">AI62+AL62</f>
        <v>797423449.22000003</v>
      </c>
      <c r="AP62" s="20">
        <f t="shared" ref="AP62:AR62" si="167">AP64+AP67+AP97+AP117</f>
        <v>-13815175.18</v>
      </c>
      <c r="AQ62" s="20">
        <f t="shared" si="167"/>
        <v>13815838.51</v>
      </c>
      <c r="AR62" s="20">
        <f t="shared" si="167"/>
        <v>0</v>
      </c>
      <c r="AS62" s="20">
        <f t="shared" ref="AS62" si="168">AM62+AP62</f>
        <v>808216830.28000009</v>
      </c>
      <c r="AT62" s="20">
        <f t="shared" ref="AT62" si="169">AN62+AQ62</f>
        <v>992098106.47000003</v>
      </c>
      <c r="AU62" s="20">
        <f t="shared" ref="AU62" si="170">AO62+AR62</f>
        <v>797423449.22000003</v>
      </c>
    </row>
    <row r="63" spans="1:50" x14ac:dyDescent="0.25">
      <c r="A63" s="34"/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78"/>
      <c r="Y63" s="23"/>
      <c r="Z63" s="23"/>
      <c r="AA63" s="23"/>
      <c r="AB63" s="23"/>
      <c r="AC63" s="23"/>
      <c r="AD63" s="78"/>
      <c r="AE63" s="23"/>
      <c r="AF63" s="23"/>
      <c r="AG63" s="23"/>
      <c r="AH63" s="23"/>
      <c r="AI63" s="23"/>
      <c r="AJ63" s="78"/>
      <c r="AK63" s="23"/>
      <c r="AL63" s="23"/>
      <c r="AM63" s="23"/>
      <c r="AN63" s="23"/>
      <c r="AO63" s="23"/>
      <c r="AP63" s="78"/>
      <c r="AQ63" s="23"/>
      <c r="AR63" s="23"/>
      <c r="AS63" s="23"/>
      <c r="AT63" s="23"/>
      <c r="AU63" s="23"/>
    </row>
    <row r="64" spans="1:50" x14ac:dyDescent="0.25">
      <c r="A64" s="35" t="s">
        <v>84</v>
      </c>
      <c r="B64" s="36" t="s">
        <v>85</v>
      </c>
      <c r="C64" s="20">
        <f>C65</f>
        <v>428900989.69999999</v>
      </c>
      <c r="D64" s="20">
        <f t="shared" ref="D64:H64" si="171">D65</f>
        <v>428900989.69999999</v>
      </c>
      <c r="E64" s="20">
        <f t="shared" si="171"/>
        <v>428900989.69999999</v>
      </c>
      <c r="F64" s="20">
        <f t="shared" si="171"/>
        <v>0</v>
      </c>
      <c r="G64" s="20">
        <f t="shared" si="171"/>
        <v>0</v>
      </c>
      <c r="H64" s="20">
        <f t="shared" si="171"/>
        <v>0</v>
      </c>
      <c r="I64" s="20">
        <f t="shared" si="8"/>
        <v>428900989.69999999</v>
      </c>
      <c r="J64" s="20">
        <f t="shared" si="9"/>
        <v>428900989.69999999</v>
      </c>
      <c r="K64" s="20">
        <f t="shared" si="10"/>
        <v>428900989.69999999</v>
      </c>
      <c r="L64" s="20">
        <f t="shared" ref="L64:N64" si="172">L65</f>
        <v>0</v>
      </c>
      <c r="M64" s="20">
        <f t="shared" si="172"/>
        <v>0</v>
      </c>
      <c r="N64" s="20">
        <f t="shared" si="172"/>
        <v>0</v>
      </c>
      <c r="O64" s="20">
        <f t="shared" ref="O64:O65" si="173">I64+L64</f>
        <v>428900989.69999999</v>
      </c>
      <c r="P64" s="20">
        <f t="shared" ref="P64:P65" si="174">J64+M64</f>
        <v>428900989.69999999</v>
      </c>
      <c r="Q64" s="20">
        <f t="shared" ref="Q64:Q65" si="175">K64+N64</f>
        <v>428900989.69999999</v>
      </c>
      <c r="R64" s="20">
        <f t="shared" ref="R64:T64" si="176">R65</f>
        <v>0</v>
      </c>
      <c r="S64" s="20">
        <f t="shared" si="176"/>
        <v>0</v>
      </c>
      <c r="T64" s="20">
        <f t="shared" si="176"/>
        <v>0</v>
      </c>
      <c r="U64" s="20">
        <f t="shared" ref="U64:U65" si="177">O64+R64</f>
        <v>428900989.69999999</v>
      </c>
      <c r="V64" s="20">
        <f t="shared" ref="V64:V65" si="178">P64+S64</f>
        <v>428900989.69999999</v>
      </c>
      <c r="W64" s="20">
        <f t="shared" ref="W64:W65" si="179">Q64+T64</f>
        <v>428900989.69999999</v>
      </c>
      <c r="X64" s="79">
        <f t="shared" ref="X64:Z64" si="180">X65</f>
        <v>-5882700</v>
      </c>
      <c r="Y64" s="20">
        <f t="shared" si="180"/>
        <v>0</v>
      </c>
      <c r="Z64" s="20">
        <f t="shared" si="180"/>
        <v>0</v>
      </c>
      <c r="AA64" s="20">
        <f t="shared" ref="AA64:AA65" si="181">U64+X64</f>
        <v>423018289.69999999</v>
      </c>
      <c r="AB64" s="20">
        <f t="shared" ref="AB64:AB65" si="182">V64+Y64</f>
        <v>428900989.69999999</v>
      </c>
      <c r="AC64" s="20">
        <f t="shared" ref="AC64:AC65" si="183">W64+Z64</f>
        <v>428900989.69999999</v>
      </c>
      <c r="AD64" s="79">
        <f t="shared" ref="AD64:AF64" si="184">AD65</f>
        <v>0</v>
      </c>
      <c r="AE64" s="20">
        <f t="shared" si="184"/>
        <v>0</v>
      </c>
      <c r="AF64" s="20">
        <f t="shared" si="184"/>
        <v>0</v>
      </c>
      <c r="AG64" s="20">
        <f t="shared" ref="AG64:AG65" si="185">AA64+AD64</f>
        <v>423018289.69999999</v>
      </c>
      <c r="AH64" s="20">
        <f t="shared" ref="AH64:AH65" si="186">AB64+AE64</f>
        <v>428900989.69999999</v>
      </c>
      <c r="AI64" s="20">
        <f t="shared" ref="AI64:AI65" si="187">AC64+AF64</f>
        <v>428900989.69999999</v>
      </c>
      <c r="AJ64" s="79">
        <f t="shared" ref="AJ64:AL64" si="188">AJ65</f>
        <v>0</v>
      </c>
      <c r="AK64" s="20">
        <f t="shared" si="188"/>
        <v>0</v>
      </c>
      <c r="AL64" s="20">
        <f t="shared" si="188"/>
        <v>0</v>
      </c>
      <c r="AM64" s="20">
        <f t="shared" ref="AM64:AM65" si="189">AG64+AJ64</f>
        <v>423018289.69999999</v>
      </c>
      <c r="AN64" s="20">
        <f t="shared" ref="AN64:AN65" si="190">AH64+AK64</f>
        <v>428900989.69999999</v>
      </c>
      <c r="AO64" s="20">
        <f t="shared" ref="AO64:AO65" si="191">AI64+AL64</f>
        <v>428900989.69999999</v>
      </c>
      <c r="AP64" s="79">
        <f t="shared" ref="AP64:AR64" si="192">AP65</f>
        <v>0</v>
      </c>
      <c r="AQ64" s="20">
        <f t="shared" si="192"/>
        <v>0</v>
      </c>
      <c r="AR64" s="20">
        <f t="shared" si="192"/>
        <v>0</v>
      </c>
      <c r="AS64" s="20">
        <f t="shared" ref="AS64:AS65" si="193">AM64+AP64</f>
        <v>423018289.69999999</v>
      </c>
      <c r="AT64" s="20">
        <f t="shared" ref="AT64:AT65" si="194">AN64+AQ64</f>
        <v>428900989.69999999</v>
      </c>
      <c r="AU64" s="20">
        <f t="shared" ref="AU64:AU65" si="195">AO64+AR64</f>
        <v>428900989.69999999</v>
      </c>
    </row>
    <row r="65" spans="1:47" ht="30" customHeight="1" x14ac:dyDescent="0.25">
      <c r="A65" s="35" t="s">
        <v>86</v>
      </c>
      <c r="B65" s="53" t="s">
        <v>87</v>
      </c>
      <c r="C65" s="20">
        <v>428900989.69999999</v>
      </c>
      <c r="D65" s="20">
        <v>428900989.69999999</v>
      </c>
      <c r="E65" s="20">
        <v>428900989.69999999</v>
      </c>
      <c r="F65" s="20"/>
      <c r="G65" s="20"/>
      <c r="H65" s="20"/>
      <c r="I65" s="20">
        <f t="shared" si="8"/>
        <v>428900989.69999999</v>
      </c>
      <c r="J65" s="20">
        <f t="shared" si="9"/>
        <v>428900989.69999999</v>
      </c>
      <c r="K65" s="20">
        <f t="shared" si="10"/>
        <v>428900989.69999999</v>
      </c>
      <c r="L65" s="20"/>
      <c r="M65" s="20"/>
      <c r="N65" s="20"/>
      <c r="O65" s="20">
        <f t="shared" si="173"/>
        <v>428900989.69999999</v>
      </c>
      <c r="P65" s="20">
        <f t="shared" si="174"/>
        <v>428900989.69999999</v>
      </c>
      <c r="Q65" s="20">
        <f t="shared" si="175"/>
        <v>428900989.69999999</v>
      </c>
      <c r="R65" s="20"/>
      <c r="S65" s="20"/>
      <c r="T65" s="20"/>
      <c r="U65" s="20">
        <f t="shared" si="177"/>
        <v>428900989.69999999</v>
      </c>
      <c r="V65" s="20">
        <f t="shared" si="178"/>
        <v>428900989.69999999</v>
      </c>
      <c r="W65" s="20">
        <f t="shared" si="179"/>
        <v>428900989.69999999</v>
      </c>
      <c r="X65" s="79">
        <v>-5882700</v>
      </c>
      <c r="Y65" s="20"/>
      <c r="Z65" s="20"/>
      <c r="AA65" s="20">
        <f t="shared" si="181"/>
        <v>423018289.69999999</v>
      </c>
      <c r="AB65" s="20">
        <f t="shared" si="182"/>
        <v>428900989.69999999</v>
      </c>
      <c r="AC65" s="20">
        <f t="shared" si="183"/>
        <v>428900989.69999999</v>
      </c>
      <c r="AD65" s="79"/>
      <c r="AE65" s="20"/>
      <c r="AF65" s="20"/>
      <c r="AG65" s="20">
        <f t="shared" si="185"/>
        <v>423018289.69999999</v>
      </c>
      <c r="AH65" s="20">
        <f t="shared" si="186"/>
        <v>428900989.69999999</v>
      </c>
      <c r="AI65" s="20">
        <f t="shared" si="187"/>
        <v>428900989.69999999</v>
      </c>
      <c r="AJ65" s="79"/>
      <c r="AK65" s="20"/>
      <c r="AL65" s="20"/>
      <c r="AM65" s="20">
        <f t="shared" si="189"/>
        <v>423018289.69999999</v>
      </c>
      <c r="AN65" s="20">
        <f t="shared" si="190"/>
        <v>428900989.69999999</v>
      </c>
      <c r="AO65" s="20">
        <f t="shared" si="191"/>
        <v>428900989.69999999</v>
      </c>
      <c r="AP65" s="79"/>
      <c r="AQ65" s="20"/>
      <c r="AR65" s="20"/>
      <c r="AS65" s="20">
        <f t="shared" si="193"/>
        <v>423018289.69999999</v>
      </c>
      <c r="AT65" s="20">
        <f t="shared" si="194"/>
        <v>428900989.69999999</v>
      </c>
      <c r="AU65" s="20">
        <f t="shared" si="195"/>
        <v>428900989.69999999</v>
      </c>
    </row>
    <row r="66" spans="1:47" x14ac:dyDescent="0.25">
      <c r="A66" s="15"/>
      <c r="B66" s="16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80"/>
      <c r="Y66" s="37"/>
      <c r="Z66" s="37"/>
      <c r="AA66" s="37"/>
      <c r="AB66" s="37"/>
      <c r="AC66" s="37"/>
      <c r="AD66" s="80"/>
      <c r="AE66" s="37"/>
      <c r="AF66" s="37"/>
      <c r="AG66" s="37"/>
      <c r="AH66" s="37"/>
      <c r="AI66" s="37"/>
      <c r="AJ66" s="80"/>
      <c r="AK66" s="37"/>
      <c r="AL66" s="37"/>
      <c r="AM66" s="37"/>
      <c r="AN66" s="37"/>
      <c r="AO66" s="37"/>
      <c r="AP66" s="80"/>
      <c r="AQ66" s="37"/>
      <c r="AR66" s="37"/>
      <c r="AS66" s="37"/>
      <c r="AT66" s="37"/>
      <c r="AU66" s="37"/>
    </row>
    <row r="67" spans="1:47" ht="26.4" x14ac:dyDescent="0.25">
      <c r="A67" s="38" t="s">
        <v>88</v>
      </c>
      <c r="B67" s="22" t="s">
        <v>89</v>
      </c>
      <c r="C67" s="17">
        <f>+C79+C71+C74+C72</f>
        <v>6112998.4399999995</v>
      </c>
      <c r="D67" s="17">
        <f t="shared" ref="D67:H67" si="196">+D79+D71+D74+D72</f>
        <v>5676919.8499999996</v>
      </c>
      <c r="E67" s="17">
        <f t="shared" si="196"/>
        <v>5300747.09</v>
      </c>
      <c r="F67" s="17">
        <f t="shared" si="196"/>
        <v>2138916</v>
      </c>
      <c r="G67" s="17">
        <f t="shared" si="196"/>
        <v>-74277.73</v>
      </c>
      <c r="H67" s="17">
        <f t="shared" si="196"/>
        <v>-143094.60999999999</v>
      </c>
      <c r="I67" s="17">
        <f t="shared" si="8"/>
        <v>8251914.4399999995</v>
      </c>
      <c r="J67" s="17">
        <f t="shared" si="9"/>
        <v>5602642.1199999992</v>
      </c>
      <c r="K67" s="17">
        <f t="shared" si="10"/>
        <v>5157652.4799999995</v>
      </c>
      <c r="L67" s="17">
        <f>+L79+L71+L74+L72+L77+L76+L73+L68+L69</f>
        <v>4144209.33</v>
      </c>
      <c r="M67" s="17">
        <f t="shared" ref="M67:N67" si="197">+M79+M71+M74+M72+M77+M76+M73+M68+M69</f>
        <v>692103.06</v>
      </c>
      <c r="N67" s="17">
        <f t="shared" si="197"/>
        <v>692103.06</v>
      </c>
      <c r="O67" s="17">
        <f t="shared" ref="O67:O145" si="198">I67+L67</f>
        <v>12396123.77</v>
      </c>
      <c r="P67" s="17">
        <f t="shared" ref="P67:P145" si="199">J67+M67</f>
        <v>6294745.1799999997</v>
      </c>
      <c r="Q67" s="17">
        <f t="shared" ref="Q67:Q145" si="200">K67+N67</f>
        <v>5849755.5399999991</v>
      </c>
      <c r="R67" s="17">
        <f>+R79+R71+R74+R72+R77+R76+R73+R68+R69+R78</f>
        <v>196266013.83000001</v>
      </c>
      <c r="S67" s="17">
        <f t="shared" ref="S67:T67" si="201">+S79+S71+S74+S72+S77+S76+S73+S68+S69+S78</f>
        <v>0</v>
      </c>
      <c r="T67" s="17">
        <f t="shared" si="201"/>
        <v>0</v>
      </c>
      <c r="U67" s="17">
        <f t="shared" ref="U67:U145" si="202">O67+R67</f>
        <v>208662137.60000002</v>
      </c>
      <c r="V67" s="17">
        <f t="shared" ref="V67:V145" si="203">P67+S67</f>
        <v>6294745.1799999997</v>
      </c>
      <c r="W67" s="17">
        <f t="shared" ref="W67:W145" si="204">Q67+T67</f>
        <v>5849755.5399999991</v>
      </c>
      <c r="X67" s="81">
        <f>+X79+X71+X74+X72+X77+X76+X73+X68+X69+X78+X70</f>
        <v>7641560</v>
      </c>
      <c r="Y67" s="17">
        <f t="shared" ref="Y67:Z67" si="205">+Y79+Y71+Y74+Y72+Y77+Y76+Y73+Y68+Y69+Y78+Y70</f>
        <v>-199104</v>
      </c>
      <c r="Z67" s="17">
        <f t="shared" si="205"/>
        <v>-199104</v>
      </c>
      <c r="AA67" s="17">
        <f t="shared" ref="AA67:AA145" si="206">U67+X67</f>
        <v>216303697.60000002</v>
      </c>
      <c r="AB67" s="17">
        <f t="shared" ref="AB67:AB91" si="207">V67+Y67</f>
        <v>6095641.1799999997</v>
      </c>
      <c r="AC67" s="17">
        <f t="shared" ref="AC67:AC91" si="208">W67+Z67</f>
        <v>5650651.5399999991</v>
      </c>
      <c r="AD67" s="81">
        <f>+AD79+AD71+AD74+AD72+AD77+AD76+AD73+AD68+AD69+AD78+AD70</f>
        <v>1502314.48</v>
      </c>
      <c r="AE67" s="17">
        <f t="shared" ref="AE67:AF67" si="209">+AE79+AE71+AE74+AE72+AE77+AE76+AE73+AE68+AE69+AE78+AE70</f>
        <v>0</v>
      </c>
      <c r="AF67" s="17">
        <f t="shared" si="209"/>
        <v>0</v>
      </c>
      <c r="AG67" s="17">
        <f t="shared" ref="AG67:AG145" si="210">AA67+AD67</f>
        <v>217806012.08000001</v>
      </c>
      <c r="AH67" s="17">
        <f t="shared" ref="AH67:AH91" si="211">AB67+AE67</f>
        <v>6095641.1799999997</v>
      </c>
      <c r="AI67" s="17">
        <f t="shared" ref="AI67:AI91" si="212">AC67+AF67</f>
        <v>5650651.5399999991</v>
      </c>
      <c r="AJ67" s="81">
        <f>+AJ79+AJ71+AJ74+AJ72+AJ77+AJ76+AJ73+AJ68+AJ69+AJ78+AJ70</f>
        <v>-177147747.49000001</v>
      </c>
      <c r="AK67" s="17">
        <f t="shared" ref="AK67:AL67" si="213">+AK79+AK71+AK74+AK72+AK77+AK76+AK73+AK68+AK69+AK78+AK70</f>
        <v>176184161.49000001</v>
      </c>
      <c r="AL67" s="17">
        <f t="shared" si="213"/>
        <v>0</v>
      </c>
      <c r="AM67" s="17">
        <f t="shared" ref="AM67:AM145" si="214">AG67+AJ67</f>
        <v>40658264.590000004</v>
      </c>
      <c r="AN67" s="17">
        <f t="shared" ref="AN67:AN91" si="215">AH67+AK67</f>
        <v>182279802.67000002</v>
      </c>
      <c r="AO67" s="17">
        <f t="shared" ref="AO67:AO91" si="216">AI67+AL67</f>
        <v>5650651.5399999991</v>
      </c>
      <c r="AP67" s="81">
        <f>+AP79+AP71+AP74+AP72+AP77+AP76+AP73+AP68+AP69+AP78+AP70</f>
        <v>-13815838.51</v>
      </c>
      <c r="AQ67" s="17">
        <f t="shared" ref="AQ67:AR67" si="217">+AQ79+AQ71+AQ74+AQ72+AQ77+AQ76+AQ73+AQ68+AQ69+AQ78+AQ70</f>
        <v>13815838.51</v>
      </c>
      <c r="AR67" s="17">
        <f t="shared" si="217"/>
        <v>0</v>
      </c>
      <c r="AS67" s="17">
        <f t="shared" ref="AS67:AS145" si="218">AM67+AP67</f>
        <v>26842426.080000006</v>
      </c>
      <c r="AT67" s="17">
        <f t="shared" ref="AT67:AT91" si="219">AN67+AQ67</f>
        <v>196095641.18000001</v>
      </c>
      <c r="AU67" s="17">
        <f t="shared" ref="AU67:AU91" si="220">AO67+AR67</f>
        <v>5650651.5399999991</v>
      </c>
    </row>
    <row r="68" spans="1:47" ht="66" x14ac:dyDescent="0.25">
      <c r="A68" s="67" t="s">
        <v>185</v>
      </c>
      <c r="B68" s="68" t="s">
        <v>187</v>
      </c>
      <c r="C68" s="17"/>
      <c r="D68" s="17"/>
      <c r="E68" s="17"/>
      <c r="F68" s="17"/>
      <c r="G68" s="17"/>
      <c r="H68" s="17"/>
      <c r="I68" s="17"/>
      <c r="J68" s="17"/>
      <c r="K68" s="17"/>
      <c r="L68" s="17">
        <v>641900</v>
      </c>
      <c r="M68" s="17"/>
      <c r="N68" s="17"/>
      <c r="O68" s="17">
        <f t="shared" ref="O68:O69" si="221">I68+L68</f>
        <v>641900</v>
      </c>
      <c r="P68" s="17">
        <f t="shared" ref="P68:P69" si="222">J68+M68</f>
        <v>0</v>
      </c>
      <c r="Q68" s="17">
        <f t="shared" ref="Q68:Q69" si="223">K68+N68</f>
        <v>0</v>
      </c>
      <c r="R68" s="17"/>
      <c r="S68" s="17"/>
      <c r="T68" s="17"/>
      <c r="U68" s="17">
        <f t="shared" si="202"/>
        <v>641900</v>
      </c>
      <c r="V68" s="17">
        <f t="shared" si="203"/>
        <v>0</v>
      </c>
      <c r="W68" s="17">
        <f t="shared" si="204"/>
        <v>0</v>
      </c>
      <c r="X68" s="81"/>
      <c r="Y68" s="17"/>
      <c r="Z68" s="17"/>
      <c r="AA68" s="17">
        <f t="shared" si="206"/>
        <v>641900</v>
      </c>
      <c r="AB68" s="17">
        <f t="shared" si="207"/>
        <v>0</v>
      </c>
      <c r="AC68" s="17">
        <f t="shared" si="208"/>
        <v>0</v>
      </c>
      <c r="AD68" s="81"/>
      <c r="AE68" s="17"/>
      <c r="AF68" s="17"/>
      <c r="AG68" s="17">
        <f t="shared" si="210"/>
        <v>641900</v>
      </c>
      <c r="AH68" s="17">
        <f t="shared" si="211"/>
        <v>0</v>
      </c>
      <c r="AI68" s="17">
        <f t="shared" si="212"/>
        <v>0</v>
      </c>
      <c r="AJ68" s="81">
        <v>-405720</v>
      </c>
      <c r="AK68" s="17"/>
      <c r="AL68" s="17"/>
      <c r="AM68" s="17">
        <f t="shared" si="214"/>
        <v>236180</v>
      </c>
      <c r="AN68" s="17">
        <f t="shared" si="215"/>
        <v>0</v>
      </c>
      <c r="AO68" s="17">
        <f t="shared" si="216"/>
        <v>0</v>
      </c>
      <c r="AP68" s="81"/>
      <c r="AQ68" s="17"/>
      <c r="AR68" s="17"/>
      <c r="AS68" s="17">
        <f t="shared" si="218"/>
        <v>236180</v>
      </c>
      <c r="AT68" s="17">
        <f t="shared" si="219"/>
        <v>0</v>
      </c>
      <c r="AU68" s="17">
        <f t="shared" si="220"/>
        <v>0</v>
      </c>
    </row>
    <row r="69" spans="1:47" ht="52.8" x14ac:dyDescent="0.25">
      <c r="A69" s="67" t="s">
        <v>186</v>
      </c>
      <c r="B69" s="68" t="s">
        <v>188</v>
      </c>
      <c r="C69" s="17"/>
      <c r="D69" s="17"/>
      <c r="E69" s="17"/>
      <c r="F69" s="17"/>
      <c r="G69" s="17"/>
      <c r="H69" s="17"/>
      <c r="I69" s="17"/>
      <c r="J69" s="17"/>
      <c r="K69" s="17"/>
      <c r="L69" s="17">
        <v>12445</v>
      </c>
      <c r="M69" s="17"/>
      <c r="N69" s="17"/>
      <c r="O69" s="17">
        <f t="shared" si="221"/>
        <v>12445</v>
      </c>
      <c r="P69" s="17">
        <f t="shared" si="222"/>
        <v>0</v>
      </c>
      <c r="Q69" s="17">
        <f t="shared" si="223"/>
        <v>0</v>
      </c>
      <c r="R69" s="17"/>
      <c r="S69" s="17"/>
      <c r="T69" s="17"/>
      <c r="U69" s="17">
        <f t="shared" si="202"/>
        <v>12445</v>
      </c>
      <c r="V69" s="17">
        <f t="shared" si="203"/>
        <v>0</v>
      </c>
      <c r="W69" s="17">
        <f t="shared" si="204"/>
        <v>0</v>
      </c>
      <c r="X69" s="81"/>
      <c r="Y69" s="17"/>
      <c r="Z69" s="17"/>
      <c r="AA69" s="17">
        <f t="shared" si="206"/>
        <v>12445</v>
      </c>
      <c r="AB69" s="17">
        <f t="shared" si="207"/>
        <v>0</v>
      </c>
      <c r="AC69" s="17">
        <f t="shared" si="208"/>
        <v>0</v>
      </c>
      <c r="AD69" s="81"/>
      <c r="AE69" s="17"/>
      <c r="AF69" s="17"/>
      <c r="AG69" s="17">
        <f t="shared" si="210"/>
        <v>12445</v>
      </c>
      <c r="AH69" s="17">
        <f t="shared" si="211"/>
        <v>0</v>
      </c>
      <c r="AI69" s="17">
        <f t="shared" si="212"/>
        <v>0</v>
      </c>
      <c r="AJ69" s="81">
        <v>-7866</v>
      </c>
      <c r="AK69" s="17"/>
      <c r="AL69" s="17"/>
      <c r="AM69" s="17">
        <f t="shared" si="214"/>
        <v>4579</v>
      </c>
      <c r="AN69" s="17">
        <f t="shared" si="215"/>
        <v>0</v>
      </c>
      <c r="AO69" s="17">
        <f t="shared" si="216"/>
        <v>0</v>
      </c>
      <c r="AP69" s="81"/>
      <c r="AQ69" s="17"/>
      <c r="AR69" s="17"/>
      <c r="AS69" s="17">
        <f t="shared" si="218"/>
        <v>4579</v>
      </c>
      <c r="AT69" s="17">
        <f t="shared" si="219"/>
        <v>0</v>
      </c>
      <c r="AU69" s="17">
        <f t="shared" si="220"/>
        <v>0</v>
      </c>
    </row>
    <row r="70" spans="1:47" ht="26.4" x14ac:dyDescent="0.25">
      <c r="A70" s="76" t="s">
        <v>207</v>
      </c>
      <c r="B70" s="77" t="s">
        <v>208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81">
        <v>312000</v>
      </c>
      <c r="Y70" s="17"/>
      <c r="Z70" s="17"/>
      <c r="AA70" s="17">
        <f t="shared" ref="AA70" si="224">U70+X70</f>
        <v>312000</v>
      </c>
      <c r="AB70" s="17">
        <f t="shared" ref="AB70" si="225">V70+Y70</f>
        <v>0</v>
      </c>
      <c r="AC70" s="17">
        <f t="shared" ref="AC70" si="226">W70+Z70</f>
        <v>0</v>
      </c>
      <c r="AD70" s="81"/>
      <c r="AE70" s="17"/>
      <c r="AF70" s="17"/>
      <c r="AG70" s="17">
        <f t="shared" si="210"/>
        <v>312000</v>
      </c>
      <c r="AH70" s="17">
        <f t="shared" si="211"/>
        <v>0</v>
      </c>
      <c r="AI70" s="17">
        <f t="shared" si="212"/>
        <v>0</v>
      </c>
      <c r="AJ70" s="81"/>
      <c r="AK70" s="17"/>
      <c r="AL70" s="17"/>
      <c r="AM70" s="17">
        <f t="shared" si="214"/>
        <v>312000</v>
      </c>
      <c r="AN70" s="17">
        <f t="shared" si="215"/>
        <v>0</v>
      </c>
      <c r="AO70" s="17">
        <f t="shared" si="216"/>
        <v>0</v>
      </c>
      <c r="AP70" s="81"/>
      <c r="AQ70" s="17"/>
      <c r="AR70" s="17"/>
      <c r="AS70" s="17">
        <f t="shared" si="218"/>
        <v>312000</v>
      </c>
      <c r="AT70" s="17">
        <f t="shared" si="219"/>
        <v>0</v>
      </c>
      <c r="AU70" s="17">
        <f t="shared" si="220"/>
        <v>0</v>
      </c>
    </row>
    <row r="71" spans="1:47" ht="39.6" x14ac:dyDescent="0.25">
      <c r="A71" s="38" t="s">
        <v>90</v>
      </c>
      <c r="B71" s="22" t="s">
        <v>91</v>
      </c>
      <c r="C71" s="17">
        <v>4719460.5199999996</v>
      </c>
      <c r="D71" s="17">
        <v>4368262.2</v>
      </c>
      <c r="E71" s="17">
        <v>4022007.82</v>
      </c>
      <c r="F71" s="17">
        <v>-50104.75</v>
      </c>
      <c r="G71" s="17">
        <v>-233275.71</v>
      </c>
      <c r="H71" s="17">
        <v>-323403.43</v>
      </c>
      <c r="I71" s="17">
        <f t="shared" ref="I71:I72" si="227">C71+F71</f>
        <v>4669355.7699999996</v>
      </c>
      <c r="J71" s="17">
        <f t="shared" ref="J71:J72" si="228">D71+G71</f>
        <v>4134986.49</v>
      </c>
      <c r="K71" s="17">
        <f t="shared" ref="K71:K72" si="229">E71+H71</f>
        <v>3698604.3899999997</v>
      </c>
      <c r="L71" s="17"/>
      <c r="M71" s="17"/>
      <c r="N71" s="17"/>
      <c r="O71" s="17">
        <f t="shared" si="198"/>
        <v>4669355.7699999996</v>
      </c>
      <c r="P71" s="17">
        <f t="shared" si="199"/>
        <v>4134986.49</v>
      </c>
      <c r="Q71" s="17">
        <f t="shared" si="200"/>
        <v>3698604.3899999997</v>
      </c>
      <c r="R71" s="17"/>
      <c r="S71" s="17"/>
      <c r="T71" s="17"/>
      <c r="U71" s="17">
        <f t="shared" si="202"/>
        <v>4669355.7699999996</v>
      </c>
      <c r="V71" s="17">
        <f t="shared" si="203"/>
        <v>4134986.49</v>
      </c>
      <c r="W71" s="17">
        <f t="shared" si="204"/>
        <v>3698604.3899999997</v>
      </c>
      <c r="X71" s="81"/>
      <c r="Y71" s="17"/>
      <c r="Z71" s="17"/>
      <c r="AA71" s="17">
        <f t="shared" si="206"/>
        <v>4669355.7699999996</v>
      </c>
      <c r="AB71" s="17">
        <f t="shared" si="207"/>
        <v>4134986.49</v>
      </c>
      <c r="AC71" s="17">
        <f t="shared" si="208"/>
        <v>3698604.3899999997</v>
      </c>
      <c r="AD71" s="81"/>
      <c r="AE71" s="17"/>
      <c r="AF71" s="17"/>
      <c r="AG71" s="17">
        <f t="shared" si="210"/>
        <v>4669355.7699999996</v>
      </c>
      <c r="AH71" s="17">
        <f t="shared" si="211"/>
        <v>4134986.49</v>
      </c>
      <c r="AI71" s="17">
        <f t="shared" si="212"/>
        <v>3698604.3899999997</v>
      </c>
      <c r="AJ71" s="81">
        <v>-550000</v>
      </c>
      <c r="AK71" s="17"/>
      <c r="AL71" s="17"/>
      <c r="AM71" s="17">
        <f t="shared" si="214"/>
        <v>4119355.7699999996</v>
      </c>
      <c r="AN71" s="17">
        <f t="shared" si="215"/>
        <v>4134986.49</v>
      </c>
      <c r="AO71" s="17">
        <f t="shared" si="216"/>
        <v>3698604.3899999997</v>
      </c>
      <c r="AP71" s="81"/>
      <c r="AQ71" s="17"/>
      <c r="AR71" s="17"/>
      <c r="AS71" s="17">
        <f t="shared" si="218"/>
        <v>4119355.7699999996</v>
      </c>
      <c r="AT71" s="17">
        <f t="shared" si="219"/>
        <v>4134986.49</v>
      </c>
      <c r="AU71" s="17">
        <f t="shared" si="220"/>
        <v>3698604.3899999997</v>
      </c>
    </row>
    <row r="72" spans="1:47" ht="39.6" x14ac:dyDescent="0.25">
      <c r="A72" s="38" t="s">
        <v>159</v>
      </c>
      <c r="B72" s="22" t="s">
        <v>160</v>
      </c>
      <c r="C72" s="17"/>
      <c r="D72" s="17"/>
      <c r="E72" s="17"/>
      <c r="F72" s="17">
        <v>1250000</v>
      </c>
      <c r="G72" s="17"/>
      <c r="H72" s="17"/>
      <c r="I72" s="17">
        <f t="shared" si="227"/>
        <v>1250000</v>
      </c>
      <c r="J72" s="17">
        <f t="shared" si="228"/>
        <v>0</v>
      </c>
      <c r="K72" s="17">
        <f t="shared" si="229"/>
        <v>0</v>
      </c>
      <c r="L72" s="17"/>
      <c r="M72" s="17"/>
      <c r="N72" s="17"/>
      <c r="O72" s="17">
        <f t="shared" si="198"/>
        <v>1250000</v>
      </c>
      <c r="P72" s="17">
        <f t="shared" si="199"/>
        <v>0</v>
      </c>
      <c r="Q72" s="17">
        <f t="shared" si="200"/>
        <v>0</v>
      </c>
      <c r="R72" s="17"/>
      <c r="S72" s="17"/>
      <c r="T72" s="17"/>
      <c r="U72" s="17">
        <f t="shared" si="202"/>
        <v>1250000</v>
      </c>
      <c r="V72" s="17">
        <f t="shared" si="203"/>
        <v>0</v>
      </c>
      <c r="W72" s="17">
        <f t="shared" si="204"/>
        <v>0</v>
      </c>
      <c r="X72" s="81"/>
      <c r="Y72" s="17"/>
      <c r="Z72" s="17"/>
      <c r="AA72" s="17">
        <f t="shared" si="206"/>
        <v>1250000</v>
      </c>
      <c r="AB72" s="17">
        <f t="shared" si="207"/>
        <v>0</v>
      </c>
      <c r="AC72" s="17">
        <f t="shared" si="208"/>
        <v>0</v>
      </c>
      <c r="AD72" s="81"/>
      <c r="AE72" s="17"/>
      <c r="AF72" s="17"/>
      <c r="AG72" s="17">
        <f t="shared" si="210"/>
        <v>1250000</v>
      </c>
      <c r="AH72" s="17">
        <f t="shared" si="211"/>
        <v>0</v>
      </c>
      <c r="AI72" s="17">
        <f t="shared" si="212"/>
        <v>0</v>
      </c>
      <c r="AJ72" s="81"/>
      <c r="AK72" s="17"/>
      <c r="AL72" s="17"/>
      <c r="AM72" s="17">
        <f t="shared" si="214"/>
        <v>1250000</v>
      </c>
      <c r="AN72" s="17">
        <f t="shared" si="215"/>
        <v>0</v>
      </c>
      <c r="AO72" s="17">
        <f t="shared" si="216"/>
        <v>0</v>
      </c>
      <c r="AP72" s="81"/>
      <c r="AQ72" s="17"/>
      <c r="AR72" s="17"/>
      <c r="AS72" s="17">
        <f t="shared" si="218"/>
        <v>1250000</v>
      </c>
      <c r="AT72" s="17">
        <f t="shared" si="219"/>
        <v>0</v>
      </c>
      <c r="AU72" s="17">
        <f t="shared" si="220"/>
        <v>0</v>
      </c>
    </row>
    <row r="73" spans="1:47" ht="26.4" x14ac:dyDescent="0.25">
      <c r="A73" s="67" t="s">
        <v>183</v>
      </c>
      <c r="B73" s="68" t="s">
        <v>184</v>
      </c>
      <c r="C73" s="17"/>
      <c r="D73" s="17"/>
      <c r="E73" s="17"/>
      <c r="F73" s="17"/>
      <c r="G73" s="17"/>
      <c r="H73" s="17"/>
      <c r="I73" s="17"/>
      <c r="J73" s="17"/>
      <c r="K73" s="17"/>
      <c r="L73" s="17">
        <v>317682.42</v>
      </c>
      <c r="M73" s="17"/>
      <c r="N73" s="17"/>
      <c r="O73" s="17">
        <f t="shared" ref="O73" si="230">I73+L73</f>
        <v>317682.42</v>
      </c>
      <c r="P73" s="17">
        <f t="shared" ref="P73" si="231">J73+M73</f>
        <v>0</v>
      </c>
      <c r="Q73" s="17">
        <f t="shared" ref="Q73" si="232">K73+N73</f>
        <v>0</v>
      </c>
      <c r="R73" s="17"/>
      <c r="S73" s="17"/>
      <c r="T73" s="17"/>
      <c r="U73" s="17">
        <f t="shared" si="202"/>
        <v>317682.42</v>
      </c>
      <c r="V73" s="17">
        <f t="shared" si="203"/>
        <v>0</v>
      </c>
      <c r="W73" s="17">
        <f t="shared" si="204"/>
        <v>0</v>
      </c>
      <c r="X73" s="81"/>
      <c r="Y73" s="17"/>
      <c r="Z73" s="17"/>
      <c r="AA73" s="17">
        <f t="shared" si="206"/>
        <v>317682.42</v>
      </c>
      <c r="AB73" s="17">
        <f t="shared" si="207"/>
        <v>0</v>
      </c>
      <c r="AC73" s="17">
        <f t="shared" si="208"/>
        <v>0</v>
      </c>
      <c r="AD73" s="81"/>
      <c r="AE73" s="17"/>
      <c r="AF73" s="17"/>
      <c r="AG73" s="17">
        <f t="shared" si="210"/>
        <v>317682.42</v>
      </c>
      <c r="AH73" s="17">
        <f t="shared" si="211"/>
        <v>0</v>
      </c>
      <c r="AI73" s="17">
        <f t="shared" si="212"/>
        <v>0</v>
      </c>
      <c r="AJ73" s="81"/>
      <c r="AK73" s="17"/>
      <c r="AL73" s="17"/>
      <c r="AM73" s="17">
        <f t="shared" si="214"/>
        <v>317682.42</v>
      </c>
      <c r="AN73" s="17">
        <f t="shared" si="215"/>
        <v>0</v>
      </c>
      <c r="AO73" s="17">
        <f t="shared" si="216"/>
        <v>0</v>
      </c>
      <c r="AP73" s="81"/>
      <c r="AQ73" s="17"/>
      <c r="AR73" s="17"/>
      <c r="AS73" s="17">
        <f t="shared" si="218"/>
        <v>317682.42</v>
      </c>
      <c r="AT73" s="17">
        <f t="shared" si="219"/>
        <v>0</v>
      </c>
      <c r="AU73" s="17">
        <f t="shared" si="220"/>
        <v>0</v>
      </c>
    </row>
    <row r="74" spans="1:47" ht="15.75" customHeight="1" x14ac:dyDescent="0.25">
      <c r="A74" s="38" t="s">
        <v>138</v>
      </c>
      <c r="B74" s="22" t="s">
        <v>92</v>
      </c>
      <c r="C74" s="17">
        <f>C75</f>
        <v>251461.98</v>
      </c>
      <c r="D74" s="17">
        <f t="shared" ref="D74:H74" si="233">D75</f>
        <v>251755.35</v>
      </c>
      <c r="E74" s="17">
        <f t="shared" si="233"/>
        <v>236015</v>
      </c>
      <c r="F74" s="17">
        <f t="shared" si="233"/>
        <v>-38378.65</v>
      </c>
      <c r="G74" s="17">
        <f t="shared" si="233"/>
        <v>-38401.42</v>
      </c>
      <c r="H74" s="17">
        <f t="shared" si="233"/>
        <v>-17090.580000000002</v>
      </c>
      <c r="I74" s="17">
        <f t="shared" si="8"/>
        <v>213083.33000000002</v>
      </c>
      <c r="J74" s="17">
        <f t="shared" si="9"/>
        <v>213353.93</v>
      </c>
      <c r="K74" s="17">
        <f t="shared" si="10"/>
        <v>218924.41999999998</v>
      </c>
      <c r="L74" s="17">
        <f t="shared" ref="L74:N74" si="234">L75</f>
        <v>0</v>
      </c>
      <c r="M74" s="17">
        <f t="shared" si="234"/>
        <v>0</v>
      </c>
      <c r="N74" s="17">
        <f t="shared" si="234"/>
        <v>0</v>
      </c>
      <c r="O74" s="17">
        <f t="shared" si="198"/>
        <v>213083.33000000002</v>
      </c>
      <c r="P74" s="17">
        <f t="shared" si="199"/>
        <v>213353.93</v>
      </c>
      <c r="Q74" s="17">
        <f t="shared" si="200"/>
        <v>218924.41999999998</v>
      </c>
      <c r="R74" s="17">
        <f t="shared" ref="R74:T74" si="235">R75</f>
        <v>0</v>
      </c>
      <c r="S74" s="17">
        <f t="shared" si="235"/>
        <v>0</v>
      </c>
      <c r="T74" s="17">
        <f t="shared" si="235"/>
        <v>0</v>
      </c>
      <c r="U74" s="17">
        <f t="shared" si="202"/>
        <v>213083.33000000002</v>
      </c>
      <c r="V74" s="17">
        <f t="shared" si="203"/>
        <v>213353.93</v>
      </c>
      <c r="W74" s="17">
        <f t="shared" si="204"/>
        <v>218924.41999999998</v>
      </c>
      <c r="X74" s="81">
        <f t="shared" ref="X74:Z74" si="236">X75</f>
        <v>0</v>
      </c>
      <c r="Y74" s="17">
        <f t="shared" si="236"/>
        <v>0</v>
      </c>
      <c r="Z74" s="17">
        <f t="shared" si="236"/>
        <v>0</v>
      </c>
      <c r="AA74" s="17">
        <f t="shared" si="206"/>
        <v>213083.33000000002</v>
      </c>
      <c r="AB74" s="17">
        <f t="shared" si="207"/>
        <v>213353.93</v>
      </c>
      <c r="AC74" s="17">
        <f t="shared" si="208"/>
        <v>218924.41999999998</v>
      </c>
      <c r="AD74" s="81">
        <f t="shared" ref="AD74:AF74" si="237">AD75</f>
        <v>0</v>
      </c>
      <c r="AE74" s="17">
        <f t="shared" si="237"/>
        <v>0</v>
      </c>
      <c r="AF74" s="17">
        <f t="shared" si="237"/>
        <v>0</v>
      </c>
      <c r="AG74" s="17">
        <f t="shared" si="210"/>
        <v>213083.33000000002</v>
      </c>
      <c r="AH74" s="17">
        <f t="shared" si="211"/>
        <v>213353.93</v>
      </c>
      <c r="AI74" s="17">
        <f t="shared" si="212"/>
        <v>218924.41999999998</v>
      </c>
      <c r="AJ74" s="81">
        <f t="shared" ref="AJ74:AL74" si="238">AJ75</f>
        <v>0</v>
      </c>
      <c r="AK74" s="17">
        <f t="shared" si="238"/>
        <v>0</v>
      </c>
      <c r="AL74" s="17">
        <f t="shared" si="238"/>
        <v>0</v>
      </c>
      <c r="AM74" s="17">
        <f t="shared" si="214"/>
        <v>213083.33000000002</v>
      </c>
      <c r="AN74" s="17">
        <f t="shared" si="215"/>
        <v>213353.93</v>
      </c>
      <c r="AO74" s="17">
        <f t="shared" si="216"/>
        <v>218924.41999999998</v>
      </c>
      <c r="AP74" s="81">
        <f t="shared" ref="AP74:AR74" si="239">AP75</f>
        <v>0</v>
      </c>
      <c r="AQ74" s="17">
        <f t="shared" si="239"/>
        <v>0</v>
      </c>
      <c r="AR74" s="17">
        <f t="shared" si="239"/>
        <v>0</v>
      </c>
      <c r="AS74" s="17">
        <f t="shared" si="218"/>
        <v>213083.33000000002</v>
      </c>
      <c r="AT74" s="17">
        <f t="shared" si="219"/>
        <v>213353.93</v>
      </c>
      <c r="AU74" s="17">
        <f t="shared" si="220"/>
        <v>218924.41999999998</v>
      </c>
    </row>
    <row r="75" spans="1:47" ht="39.6" x14ac:dyDescent="0.25">
      <c r="A75" s="39" t="s">
        <v>93</v>
      </c>
      <c r="B75" s="22"/>
      <c r="C75" s="17">
        <v>251461.98</v>
      </c>
      <c r="D75" s="17">
        <v>251755.35</v>
      </c>
      <c r="E75" s="17">
        <v>236015</v>
      </c>
      <c r="F75" s="17">
        <v>-38378.65</v>
      </c>
      <c r="G75" s="17">
        <v>-38401.42</v>
      </c>
      <c r="H75" s="17">
        <v>-17090.580000000002</v>
      </c>
      <c r="I75" s="17">
        <f t="shared" si="8"/>
        <v>213083.33000000002</v>
      </c>
      <c r="J75" s="17">
        <f t="shared" si="9"/>
        <v>213353.93</v>
      </c>
      <c r="K75" s="17">
        <f t="shared" si="10"/>
        <v>218924.41999999998</v>
      </c>
      <c r="L75" s="17"/>
      <c r="M75" s="17"/>
      <c r="N75" s="17"/>
      <c r="O75" s="17">
        <f t="shared" si="198"/>
        <v>213083.33000000002</v>
      </c>
      <c r="P75" s="17">
        <f t="shared" si="199"/>
        <v>213353.93</v>
      </c>
      <c r="Q75" s="17">
        <f t="shared" si="200"/>
        <v>218924.41999999998</v>
      </c>
      <c r="R75" s="17"/>
      <c r="S75" s="17"/>
      <c r="T75" s="17"/>
      <c r="U75" s="17">
        <f t="shared" si="202"/>
        <v>213083.33000000002</v>
      </c>
      <c r="V75" s="17">
        <f t="shared" si="203"/>
        <v>213353.93</v>
      </c>
      <c r="W75" s="17">
        <f t="shared" si="204"/>
        <v>218924.41999999998</v>
      </c>
      <c r="X75" s="81"/>
      <c r="Y75" s="17"/>
      <c r="Z75" s="17"/>
      <c r="AA75" s="17">
        <f t="shared" si="206"/>
        <v>213083.33000000002</v>
      </c>
      <c r="AB75" s="17">
        <f t="shared" si="207"/>
        <v>213353.93</v>
      </c>
      <c r="AC75" s="17">
        <f t="shared" si="208"/>
        <v>218924.41999999998</v>
      </c>
      <c r="AD75" s="81"/>
      <c r="AE75" s="17"/>
      <c r="AF75" s="17"/>
      <c r="AG75" s="17">
        <f t="shared" si="210"/>
        <v>213083.33000000002</v>
      </c>
      <c r="AH75" s="17">
        <f t="shared" si="211"/>
        <v>213353.93</v>
      </c>
      <c r="AI75" s="17">
        <f t="shared" si="212"/>
        <v>218924.41999999998</v>
      </c>
      <c r="AJ75" s="81"/>
      <c r="AK75" s="17"/>
      <c r="AL75" s="17"/>
      <c r="AM75" s="17">
        <f t="shared" si="214"/>
        <v>213083.33000000002</v>
      </c>
      <c r="AN75" s="17">
        <f t="shared" si="215"/>
        <v>213353.93</v>
      </c>
      <c r="AO75" s="17">
        <f t="shared" si="216"/>
        <v>218924.41999999998</v>
      </c>
      <c r="AP75" s="81"/>
      <c r="AQ75" s="17"/>
      <c r="AR75" s="17"/>
      <c r="AS75" s="17">
        <f t="shared" si="218"/>
        <v>213083.33000000002</v>
      </c>
      <c r="AT75" s="17">
        <f t="shared" si="219"/>
        <v>213353.93</v>
      </c>
      <c r="AU75" s="17">
        <f t="shared" si="220"/>
        <v>218924.41999999998</v>
      </c>
    </row>
    <row r="76" spans="1:47" ht="26.4" x14ac:dyDescent="0.25">
      <c r="A76" s="69" t="s">
        <v>180</v>
      </c>
      <c r="B76" s="68" t="s">
        <v>181</v>
      </c>
      <c r="C76" s="17"/>
      <c r="D76" s="17"/>
      <c r="E76" s="17"/>
      <c r="F76" s="17"/>
      <c r="G76" s="17"/>
      <c r="H76" s="17"/>
      <c r="I76" s="17"/>
      <c r="J76" s="17"/>
      <c r="K76" s="17"/>
      <c r="L76" s="17">
        <v>1643636.52</v>
      </c>
      <c r="M76" s="17"/>
      <c r="N76" s="17"/>
      <c r="O76" s="17">
        <f t="shared" ref="O76" si="240">I76+L76</f>
        <v>1643636.52</v>
      </c>
      <c r="P76" s="17">
        <f t="shared" ref="P76" si="241">J76+M76</f>
        <v>0</v>
      </c>
      <c r="Q76" s="17">
        <f t="shared" ref="Q76" si="242">K76+N76</f>
        <v>0</v>
      </c>
      <c r="R76" s="17"/>
      <c r="S76" s="17"/>
      <c r="T76" s="17"/>
      <c r="U76" s="17">
        <f t="shared" si="202"/>
        <v>1643636.52</v>
      </c>
      <c r="V76" s="17">
        <f t="shared" si="203"/>
        <v>0</v>
      </c>
      <c r="W76" s="17">
        <f t="shared" si="204"/>
        <v>0</v>
      </c>
      <c r="X76" s="81"/>
      <c r="Y76" s="17"/>
      <c r="Z76" s="17"/>
      <c r="AA76" s="17">
        <f t="shared" si="206"/>
        <v>1643636.52</v>
      </c>
      <c r="AB76" s="17">
        <f t="shared" si="207"/>
        <v>0</v>
      </c>
      <c r="AC76" s="17">
        <f t="shared" si="208"/>
        <v>0</v>
      </c>
      <c r="AD76" s="81"/>
      <c r="AE76" s="17"/>
      <c r="AF76" s="17"/>
      <c r="AG76" s="17">
        <f t="shared" si="210"/>
        <v>1643636.52</v>
      </c>
      <c r="AH76" s="17">
        <f t="shared" si="211"/>
        <v>0</v>
      </c>
      <c r="AI76" s="17">
        <f t="shared" si="212"/>
        <v>0</v>
      </c>
      <c r="AJ76" s="81"/>
      <c r="AK76" s="17"/>
      <c r="AL76" s="17"/>
      <c r="AM76" s="17">
        <f t="shared" si="214"/>
        <v>1643636.52</v>
      </c>
      <c r="AN76" s="17">
        <f t="shared" si="215"/>
        <v>0</v>
      </c>
      <c r="AO76" s="17">
        <f t="shared" si="216"/>
        <v>0</v>
      </c>
      <c r="AP76" s="81"/>
      <c r="AQ76" s="17"/>
      <c r="AR76" s="17"/>
      <c r="AS76" s="17">
        <f t="shared" si="218"/>
        <v>1643636.52</v>
      </c>
      <c r="AT76" s="17">
        <f t="shared" si="219"/>
        <v>0</v>
      </c>
      <c r="AU76" s="17">
        <f t="shared" si="220"/>
        <v>0</v>
      </c>
    </row>
    <row r="77" spans="1:47" ht="26.4" x14ac:dyDescent="0.25">
      <c r="A77" s="67" t="s">
        <v>178</v>
      </c>
      <c r="B77" s="68" t="s">
        <v>179</v>
      </c>
      <c r="C77" s="17"/>
      <c r="D77" s="17"/>
      <c r="E77" s="17"/>
      <c r="F77" s="17"/>
      <c r="G77" s="17"/>
      <c r="H77" s="17"/>
      <c r="I77" s="17"/>
      <c r="J77" s="17"/>
      <c r="K77" s="17"/>
      <c r="L77" s="17">
        <v>823351.52</v>
      </c>
      <c r="M77" s="17"/>
      <c r="N77" s="17"/>
      <c r="O77" s="17">
        <f t="shared" ref="O77" si="243">I77+L77</f>
        <v>823351.52</v>
      </c>
      <c r="P77" s="17">
        <f t="shared" ref="P77" si="244">J77+M77</f>
        <v>0</v>
      </c>
      <c r="Q77" s="17">
        <f t="shared" ref="Q77" si="245">K77+N77</f>
        <v>0</v>
      </c>
      <c r="R77" s="17"/>
      <c r="S77" s="17"/>
      <c r="T77" s="17"/>
      <c r="U77" s="17">
        <f t="shared" si="202"/>
        <v>823351.52</v>
      </c>
      <c r="V77" s="17">
        <f t="shared" si="203"/>
        <v>0</v>
      </c>
      <c r="W77" s="17">
        <f t="shared" si="204"/>
        <v>0</v>
      </c>
      <c r="X77" s="81"/>
      <c r="Y77" s="17"/>
      <c r="Z77" s="17"/>
      <c r="AA77" s="17">
        <f t="shared" si="206"/>
        <v>823351.52</v>
      </c>
      <c r="AB77" s="17">
        <f t="shared" si="207"/>
        <v>0</v>
      </c>
      <c r="AC77" s="17">
        <f t="shared" si="208"/>
        <v>0</v>
      </c>
      <c r="AD77" s="81">
        <v>1502314.48</v>
      </c>
      <c r="AE77" s="17"/>
      <c r="AF77" s="17"/>
      <c r="AG77" s="17">
        <f t="shared" si="210"/>
        <v>2325666</v>
      </c>
      <c r="AH77" s="17">
        <f t="shared" si="211"/>
        <v>0</v>
      </c>
      <c r="AI77" s="17">
        <f t="shared" si="212"/>
        <v>0</v>
      </c>
      <c r="AJ77" s="81"/>
      <c r="AK77" s="17"/>
      <c r="AL77" s="17"/>
      <c r="AM77" s="17">
        <f t="shared" si="214"/>
        <v>2325666</v>
      </c>
      <c r="AN77" s="17">
        <f t="shared" si="215"/>
        <v>0</v>
      </c>
      <c r="AO77" s="17">
        <f t="shared" si="216"/>
        <v>0</v>
      </c>
      <c r="AP77" s="81"/>
      <c r="AQ77" s="17"/>
      <c r="AR77" s="17"/>
      <c r="AS77" s="17">
        <f t="shared" si="218"/>
        <v>2325666</v>
      </c>
      <c r="AT77" s="17">
        <f t="shared" si="219"/>
        <v>0</v>
      </c>
      <c r="AU77" s="17">
        <f t="shared" si="220"/>
        <v>0</v>
      </c>
    </row>
    <row r="78" spans="1:47" ht="26.4" x14ac:dyDescent="0.25">
      <c r="A78" s="67" t="s">
        <v>197</v>
      </c>
      <c r="B78" s="68" t="s">
        <v>198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>
        <v>190000000</v>
      </c>
      <c r="S78" s="17"/>
      <c r="T78" s="17"/>
      <c r="U78" s="17">
        <f t="shared" ref="U78" si="246">O78+R78</f>
        <v>190000000</v>
      </c>
      <c r="V78" s="17">
        <f t="shared" ref="V78" si="247">P78+S78</f>
        <v>0</v>
      </c>
      <c r="W78" s="17">
        <f t="shared" ref="W78" si="248">Q78+T78</f>
        <v>0</v>
      </c>
      <c r="X78" s="81"/>
      <c r="Y78" s="17"/>
      <c r="Z78" s="17"/>
      <c r="AA78" s="17">
        <f t="shared" si="206"/>
        <v>190000000</v>
      </c>
      <c r="AB78" s="17">
        <f t="shared" si="207"/>
        <v>0</v>
      </c>
      <c r="AC78" s="17">
        <f t="shared" si="208"/>
        <v>0</v>
      </c>
      <c r="AD78" s="81"/>
      <c r="AE78" s="17"/>
      <c r="AF78" s="17"/>
      <c r="AG78" s="17">
        <f t="shared" si="210"/>
        <v>190000000</v>
      </c>
      <c r="AH78" s="17">
        <f t="shared" si="211"/>
        <v>0</v>
      </c>
      <c r="AI78" s="17">
        <f t="shared" si="212"/>
        <v>0</v>
      </c>
      <c r="AJ78" s="81">
        <v>-176184161.49000001</v>
      </c>
      <c r="AK78" s="17">
        <v>176184161.49000001</v>
      </c>
      <c r="AL78" s="17"/>
      <c r="AM78" s="17">
        <f t="shared" si="214"/>
        <v>13815838.50999999</v>
      </c>
      <c r="AN78" s="17">
        <f t="shared" si="215"/>
        <v>176184161.49000001</v>
      </c>
      <c r="AO78" s="17">
        <f t="shared" si="216"/>
        <v>0</v>
      </c>
      <c r="AP78" s="81">
        <v>-13815838.51</v>
      </c>
      <c r="AQ78" s="17">
        <v>13815838.51</v>
      </c>
      <c r="AR78" s="17"/>
      <c r="AS78" s="17">
        <f t="shared" si="218"/>
        <v>0</v>
      </c>
      <c r="AT78" s="17">
        <f t="shared" si="219"/>
        <v>190000000</v>
      </c>
      <c r="AU78" s="17">
        <f t="shared" si="220"/>
        <v>0</v>
      </c>
    </row>
    <row r="79" spans="1:47" x14ac:dyDescent="0.25">
      <c r="A79" s="18" t="s">
        <v>94</v>
      </c>
      <c r="B79" s="16" t="s">
        <v>95</v>
      </c>
      <c r="C79" s="33">
        <f>SUM(C80)</f>
        <v>1142075.94</v>
      </c>
      <c r="D79" s="33">
        <f t="shared" ref="D79:H79" si="249">SUM(D80)</f>
        <v>1056902.3</v>
      </c>
      <c r="E79" s="33">
        <f t="shared" si="249"/>
        <v>1042724.27</v>
      </c>
      <c r="F79" s="33">
        <f t="shared" si="249"/>
        <v>977399.4</v>
      </c>
      <c r="G79" s="33">
        <f t="shared" si="249"/>
        <v>197399.4</v>
      </c>
      <c r="H79" s="33">
        <f t="shared" si="249"/>
        <v>197399.4</v>
      </c>
      <c r="I79" s="33">
        <f t="shared" si="8"/>
        <v>2119475.34</v>
      </c>
      <c r="J79" s="33">
        <f t="shared" si="9"/>
        <v>1254301.7</v>
      </c>
      <c r="K79" s="33">
        <f t="shared" si="10"/>
        <v>1240123.67</v>
      </c>
      <c r="L79" s="33">
        <f t="shared" ref="L79:N79" si="250">SUM(L80)</f>
        <v>705193.87</v>
      </c>
      <c r="M79" s="33">
        <f t="shared" si="250"/>
        <v>692103.06</v>
      </c>
      <c r="N79" s="33">
        <f t="shared" si="250"/>
        <v>692103.06</v>
      </c>
      <c r="O79" s="33">
        <f t="shared" si="198"/>
        <v>2824669.21</v>
      </c>
      <c r="P79" s="33">
        <f t="shared" si="199"/>
        <v>1946404.76</v>
      </c>
      <c r="Q79" s="33">
        <f t="shared" si="200"/>
        <v>1932226.73</v>
      </c>
      <c r="R79" s="33">
        <f t="shared" ref="R79:T79" si="251">SUM(R80)</f>
        <v>6266013.8300000001</v>
      </c>
      <c r="S79" s="33">
        <f t="shared" si="251"/>
        <v>0</v>
      </c>
      <c r="T79" s="33">
        <f t="shared" si="251"/>
        <v>0</v>
      </c>
      <c r="U79" s="33">
        <f t="shared" si="202"/>
        <v>9090683.0399999991</v>
      </c>
      <c r="V79" s="33">
        <f t="shared" si="203"/>
        <v>1946404.76</v>
      </c>
      <c r="W79" s="33">
        <f t="shared" si="204"/>
        <v>1932226.73</v>
      </c>
      <c r="X79" s="82">
        <f t="shared" ref="X79:Z79" si="252">SUM(X80)</f>
        <v>7329560</v>
      </c>
      <c r="Y79" s="33">
        <f t="shared" si="252"/>
        <v>-199104</v>
      </c>
      <c r="Z79" s="33">
        <f t="shared" si="252"/>
        <v>-199104</v>
      </c>
      <c r="AA79" s="33">
        <f t="shared" si="206"/>
        <v>16420243.039999999</v>
      </c>
      <c r="AB79" s="33">
        <f t="shared" si="207"/>
        <v>1747300.76</v>
      </c>
      <c r="AC79" s="33">
        <f t="shared" si="208"/>
        <v>1733122.73</v>
      </c>
      <c r="AD79" s="82">
        <f t="shared" ref="AD79:AF79" si="253">SUM(AD80)</f>
        <v>0</v>
      </c>
      <c r="AE79" s="33">
        <f t="shared" si="253"/>
        <v>0</v>
      </c>
      <c r="AF79" s="33">
        <f t="shared" si="253"/>
        <v>0</v>
      </c>
      <c r="AG79" s="33">
        <f t="shared" si="210"/>
        <v>16420243.039999999</v>
      </c>
      <c r="AH79" s="33">
        <f t="shared" si="211"/>
        <v>1747300.76</v>
      </c>
      <c r="AI79" s="33">
        <f t="shared" si="212"/>
        <v>1733122.73</v>
      </c>
      <c r="AJ79" s="82">
        <f t="shared" ref="AJ79:AL79" si="254">SUM(AJ80)</f>
        <v>0</v>
      </c>
      <c r="AK79" s="33">
        <f t="shared" si="254"/>
        <v>0</v>
      </c>
      <c r="AL79" s="33">
        <f t="shared" si="254"/>
        <v>0</v>
      </c>
      <c r="AM79" s="33">
        <f t="shared" si="214"/>
        <v>16420243.039999999</v>
      </c>
      <c r="AN79" s="33">
        <f t="shared" si="215"/>
        <v>1747300.76</v>
      </c>
      <c r="AO79" s="33">
        <f t="shared" si="216"/>
        <v>1733122.73</v>
      </c>
      <c r="AP79" s="82">
        <f t="shared" ref="AP79:AR79" si="255">SUM(AP80)</f>
        <v>0</v>
      </c>
      <c r="AQ79" s="33">
        <f t="shared" si="255"/>
        <v>0</v>
      </c>
      <c r="AR79" s="33">
        <f t="shared" si="255"/>
        <v>0</v>
      </c>
      <c r="AS79" s="33">
        <f t="shared" si="218"/>
        <v>16420243.039999999</v>
      </c>
      <c r="AT79" s="33">
        <f t="shared" si="219"/>
        <v>1747300.76</v>
      </c>
      <c r="AU79" s="33">
        <f t="shared" si="220"/>
        <v>1733122.73</v>
      </c>
    </row>
    <row r="80" spans="1:47" x14ac:dyDescent="0.25">
      <c r="A80" s="40" t="s">
        <v>96</v>
      </c>
      <c r="B80" s="16" t="s">
        <v>97</v>
      </c>
      <c r="C80" s="33">
        <f>SUM(C81:C86)</f>
        <v>1142075.94</v>
      </c>
      <c r="D80" s="33">
        <f t="shared" ref="D80:H80" si="256">SUM(D81:D86)</f>
        <v>1056902.3</v>
      </c>
      <c r="E80" s="33">
        <f t="shared" si="256"/>
        <v>1042724.27</v>
      </c>
      <c r="F80" s="33">
        <f t="shared" si="256"/>
        <v>977399.4</v>
      </c>
      <c r="G80" s="33">
        <f t="shared" si="256"/>
        <v>197399.4</v>
      </c>
      <c r="H80" s="33">
        <f t="shared" si="256"/>
        <v>197399.4</v>
      </c>
      <c r="I80" s="33">
        <f t="shared" si="8"/>
        <v>2119475.34</v>
      </c>
      <c r="J80" s="33">
        <f t="shared" si="9"/>
        <v>1254301.7</v>
      </c>
      <c r="K80" s="33">
        <f t="shared" si="10"/>
        <v>1240123.67</v>
      </c>
      <c r="L80" s="33">
        <f>SUM(L81:L88)</f>
        <v>705193.87</v>
      </c>
      <c r="M80" s="33">
        <f t="shared" ref="M80:N80" si="257">SUM(M81:M88)</f>
        <v>692103.06</v>
      </c>
      <c r="N80" s="33">
        <f t="shared" si="257"/>
        <v>692103.06</v>
      </c>
      <c r="O80" s="33">
        <f t="shared" si="198"/>
        <v>2824669.21</v>
      </c>
      <c r="P80" s="33">
        <f t="shared" si="199"/>
        <v>1946404.76</v>
      </c>
      <c r="Q80" s="33">
        <f t="shared" si="200"/>
        <v>1932226.73</v>
      </c>
      <c r="R80" s="33">
        <f>SUM(R81:R92)</f>
        <v>6266013.8300000001</v>
      </c>
      <c r="S80" s="33">
        <f t="shared" ref="S80:T80" si="258">SUM(S81:S92)</f>
        <v>0</v>
      </c>
      <c r="T80" s="33">
        <f t="shared" si="258"/>
        <v>0</v>
      </c>
      <c r="U80" s="33">
        <f t="shared" si="202"/>
        <v>9090683.0399999991</v>
      </c>
      <c r="V80" s="33">
        <f t="shared" si="203"/>
        <v>1946404.76</v>
      </c>
      <c r="W80" s="33">
        <f t="shared" si="204"/>
        <v>1932226.73</v>
      </c>
      <c r="X80" s="82">
        <f>SUM(X81:X96)</f>
        <v>7329560</v>
      </c>
      <c r="Y80" s="82">
        <f t="shared" ref="Y80:Z80" si="259">SUM(Y81:Y96)</f>
        <v>-199104</v>
      </c>
      <c r="Z80" s="82">
        <f t="shared" si="259"/>
        <v>-199104</v>
      </c>
      <c r="AA80" s="33">
        <f t="shared" si="206"/>
        <v>16420243.039999999</v>
      </c>
      <c r="AB80" s="33">
        <f t="shared" si="207"/>
        <v>1747300.76</v>
      </c>
      <c r="AC80" s="33">
        <f t="shared" si="208"/>
        <v>1733122.73</v>
      </c>
      <c r="AD80" s="82">
        <f>SUM(AD81:AD96)</f>
        <v>0</v>
      </c>
      <c r="AE80" s="82">
        <f t="shared" ref="AE80:AF80" si="260">SUM(AE81:AE96)</f>
        <v>0</v>
      </c>
      <c r="AF80" s="82">
        <f t="shared" si="260"/>
        <v>0</v>
      </c>
      <c r="AG80" s="33">
        <f t="shared" si="210"/>
        <v>16420243.039999999</v>
      </c>
      <c r="AH80" s="33">
        <f t="shared" si="211"/>
        <v>1747300.76</v>
      </c>
      <c r="AI80" s="33">
        <f t="shared" si="212"/>
        <v>1733122.73</v>
      </c>
      <c r="AJ80" s="82">
        <f>SUM(AJ81:AJ96)</f>
        <v>0</v>
      </c>
      <c r="AK80" s="82">
        <f t="shared" ref="AK80:AL80" si="261">SUM(AK81:AK96)</f>
        <v>0</v>
      </c>
      <c r="AL80" s="82">
        <f t="shared" si="261"/>
        <v>0</v>
      </c>
      <c r="AM80" s="33">
        <f t="shared" si="214"/>
        <v>16420243.039999999</v>
      </c>
      <c r="AN80" s="33">
        <f t="shared" si="215"/>
        <v>1747300.76</v>
      </c>
      <c r="AO80" s="33">
        <f t="shared" si="216"/>
        <v>1733122.73</v>
      </c>
      <c r="AP80" s="82">
        <f>SUM(AP81:AP96)</f>
        <v>0</v>
      </c>
      <c r="AQ80" s="82">
        <f t="shared" ref="AQ80:AR80" si="262">SUM(AQ81:AQ96)</f>
        <v>0</v>
      </c>
      <c r="AR80" s="82">
        <f t="shared" si="262"/>
        <v>0</v>
      </c>
      <c r="AS80" s="33">
        <f t="shared" si="218"/>
        <v>16420243.039999999</v>
      </c>
      <c r="AT80" s="33">
        <f t="shared" si="219"/>
        <v>1747300.76</v>
      </c>
      <c r="AU80" s="33">
        <f t="shared" si="220"/>
        <v>1733122.73</v>
      </c>
    </row>
    <row r="81" spans="1:47" ht="39.6" x14ac:dyDescent="0.25">
      <c r="A81" s="41" t="s">
        <v>98</v>
      </c>
      <c r="B81" s="16"/>
      <c r="C81" s="33">
        <v>157548.56</v>
      </c>
      <c r="D81" s="33">
        <v>157299.92000000001</v>
      </c>
      <c r="E81" s="33">
        <v>143121.89000000001</v>
      </c>
      <c r="F81" s="33"/>
      <c r="G81" s="33"/>
      <c r="H81" s="33"/>
      <c r="I81" s="33">
        <f t="shared" si="8"/>
        <v>157548.56</v>
      </c>
      <c r="J81" s="33">
        <f t="shared" si="9"/>
        <v>157299.92000000001</v>
      </c>
      <c r="K81" s="33">
        <f t="shared" si="10"/>
        <v>143121.89000000001</v>
      </c>
      <c r="L81" s="33"/>
      <c r="M81" s="33"/>
      <c r="N81" s="33"/>
      <c r="O81" s="33">
        <f t="shared" si="198"/>
        <v>157548.56</v>
      </c>
      <c r="P81" s="33">
        <f t="shared" si="199"/>
        <v>157299.92000000001</v>
      </c>
      <c r="Q81" s="33">
        <f t="shared" si="200"/>
        <v>143121.89000000001</v>
      </c>
      <c r="R81" s="33"/>
      <c r="S81" s="33"/>
      <c r="T81" s="33"/>
      <c r="U81" s="33">
        <f t="shared" si="202"/>
        <v>157548.56</v>
      </c>
      <c r="V81" s="33">
        <f t="shared" si="203"/>
        <v>157299.92000000001</v>
      </c>
      <c r="W81" s="33">
        <f t="shared" si="204"/>
        <v>143121.89000000001</v>
      </c>
      <c r="X81" s="82"/>
      <c r="Y81" s="33"/>
      <c r="Z81" s="33"/>
      <c r="AA81" s="33">
        <f t="shared" si="206"/>
        <v>157548.56</v>
      </c>
      <c r="AB81" s="33">
        <f t="shared" si="207"/>
        <v>157299.92000000001</v>
      </c>
      <c r="AC81" s="33">
        <f t="shared" si="208"/>
        <v>143121.89000000001</v>
      </c>
      <c r="AD81" s="82"/>
      <c r="AE81" s="33"/>
      <c r="AF81" s="33"/>
      <c r="AG81" s="33">
        <f t="shared" si="210"/>
        <v>157548.56</v>
      </c>
      <c r="AH81" s="33">
        <f t="shared" si="211"/>
        <v>157299.92000000001</v>
      </c>
      <c r="AI81" s="33">
        <f t="shared" si="212"/>
        <v>143121.89000000001</v>
      </c>
      <c r="AJ81" s="82"/>
      <c r="AK81" s="33"/>
      <c r="AL81" s="33"/>
      <c r="AM81" s="33">
        <f t="shared" si="214"/>
        <v>157548.56</v>
      </c>
      <c r="AN81" s="33">
        <f t="shared" si="215"/>
        <v>157299.92000000001</v>
      </c>
      <c r="AO81" s="33">
        <f t="shared" si="216"/>
        <v>143121.89000000001</v>
      </c>
      <c r="AP81" s="82"/>
      <c r="AQ81" s="33"/>
      <c r="AR81" s="33"/>
      <c r="AS81" s="33">
        <f t="shared" si="218"/>
        <v>157548.56</v>
      </c>
      <c r="AT81" s="33">
        <f t="shared" si="219"/>
        <v>157299.92000000001</v>
      </c>
      <c r="AU81" s="33">
        <f t="shared" si="220"/>
        <v>143121.89000000001</v>
      </c>
    </row>
    <row r="82" spans="1:47" ht="26.4" x14ac:dyDescent="0.25">
      <c r="A82" s="42" t="s">
        <v>139</v>
      </c>
      <c r="B82" s="16"/>
      <c r="C82" s="33">
        <v>127500</v>
      </c>
      <c r="D82" s="33">
        <v>116775</v>
      </c>
      <c r="E82" s="33">
        <v>116775</v>
      </c>
      <c r="F82" s="33"/>
      <c r="G82" s="33"/>
      <c r="H82" s="33"/>
      <c r="I82" s="33">
        <f t="shared" si="8"/>
        <v>127500</v>
      </c>
      <c r="J82" s="33">
        <f t="shared" si="9"/>
        <v>116775</v>
      </c>
      <c r="K82" s="33">
        <f t="shared" si="10"/>
        <v>116775</v>
      </c>
      <c r="L82" s="33"/>
      <c r="M82" s="33"/>
      <c r="N82" s="33"/>
      <c r="O82" s="33">
        <f t="shared" si="198"/>
        <v>127500</v>
      </c>
      <c r="P82" s="33">
        <f t="shared" si="199"/>
        <v>116775</v>
      </c>
      <c r="Q82" s="33">
        <f t="shared" si="200"/>
        <v>116775</v>
      </c>
      <c r="R82" s="33"/>
      <c r="S82" s="33"/>
      <c r="T82" s="33"/>
      <c r="U82" s="33">
        <f t="shared" si="202"/>
        <v>127500</v>
      </c>
      <c r="V82" s="33">
        <f t="shared" si="203"/>
        <v>116775</v>
      </c>
      <c r="W82" s="33">
        <f t="shared" si="204"/>
        <v>116775</v>
      </c>
      <c r="X82" s="82"/>
      <c r="Y82" s="33"/>
      <c r="Z82" s="33"/>
      <c r="AA82" s="33">
        <f t="shared" si="206"/>
        <v>127500</v>
      </c>
      <c r="AB82" s="33">
        <f t="shared" si="207"/>
        <v>116775</v>
      </c>
      <c r="AC82" s="33">
        <f t="shared" si="208"/>
        <v>116775</v>
      </c>
      <c r="AD82" s="82"/>
      <c r="AE82" s="33"/>
      <c r="AF82" s="33"/>
      <c r="AG82" s="33">
        <f t="shared" si="210"/>
        <v>127500</v>
      </c>
      <c r="AH82" s="33">
        <f t="shared" si="211"/>
        <v>116775</v>
      </c>
      <c r="AI82" s="33">
        <f t="shared" si="212"/>
        <v>116775</v>
      </c>
      <c r="AJ82" s="82"/>
      <c r="AK82" s="33"/>
      <c r="AL82" s="33"/>
      <c r="AM82" s="33">
        <f t="shared" si="214"/>
        <v>127500</v>
      </c>
      <c r="AN82" s="33">
        <f t="shared" si="215"/>
        <v>116775</v>
      </c>
      <c r="AO82" s="33">
        <f t="shared" si="216"/>
        <v>116775</v>
      </c>
      <c r="AP82" s="82"/>
      <c r="AQ82" s="33"/>
      <c r="AR82" s="33"/>
      <c r="AS82" s="33">
        <f t="shared" si="218"/>
        <v>127500</v>
      </c>
      <c r="AT82" s="33">
        <f t="shared" si="219"/>
        <v>116775</v>
      </c>
      <c r="AU82" s="33">
        <f t="shared" si="220"/>
        <v>116775</v>
      </c>
    </row>
    <row r="83" spans="1:47" ht="26.4" x14ac:dyDescent="0.25">
      <c r="A83" s="42" t="s">
        <v>99</v>
      </c>
      <c r="B83" s="16"/>
      <c r="C83" s="33">
        <v>151027.38</v>
      </c>
      <c r="D83" s="33">
        <v>151027.38</v>
      </c>
      <c r="E83" s="33">
        <v>151027.38</v>
      </c>
      <c r="F83" s="33">
        <v>-1704.6</v>
      </c>
      <c r="G83" s="33">
        <v>-1704.6</v>
      </c>
      <c r="H83" s="33">
        <v>-1704.6</v>
      </c>
      <c r="I83" s="33">
        <f t="shared" si="8"/>
        <v>149322.78</v>
      </c>
      <c r="J83" s="33">
        <f t="shared" si="9"/>
        <v>149322.78</v>
      </c>
      <c r="K83" s="33">
        <f t="shared" si="10"/>
        <v>149322.78</v>
      </c>
      <c r="L83" s="33"/>
      <c r="M83" s="33"/>
      <c r="N83" s="33"/>
      <c r="O83" s="33">
        <f t="shared" si="198"/>
        <v>149322.78</v>
      </c>
      <c r="P83" s="33">
        <f t="shared" si="199"/>
        <v>149322.78</v>
      </c>
      <c r="Q83" s="33">
        <f t="shared" si="200"/>
        <v>149322.78</v>
      </c>
      <c r="R83" s="33"/>
      <c r="S83" s="33"/>
      <c r="T83" s="33"/>
      <c r="U83" s="33">
        <f t="shared" si="202"/>
        <v>149322.78</v>
      </c>
      <c r="V83" s="33">
        <f t="shared" si="203"/>
        <v>149322.78</v>
      </c>
      <c r="W83" s="33">
        <f t="shared" si="204"/>
        <v>149322.78</v>
      </c>
      <c r="X83" s="82"/>
      <c r="Y83" s="33"/>
      <c r="Z83" s="33"/>
      <c r="AA83" s="33">
        <f t="shared" si="206"/>
        <v>149322.78</v>
      </c>
      <c r="AB83" s="33">
        <f t="shared" si="207"/>
        <v>149322.78</v>
      </c>
      <c r="AC83" s="33">
        <f t="shared" si="208"/>
        <v>149322.78</v>
      </c>
      <c r="AD83" s="82"/>
      <c r="AE83" s="33"/>
      <c r="AF83" s="33"/>
      <c r="AG83" s="33">
        <f t="shared" si="210"/>
        <v>149322.78</v>
      </c>
      <c r="AH83" s="33">
        <f t="shared" si="211"/>
        <v>149322.78</v>
      </c>
      <c r="AI83" s="33">
        <f t="shared" si="212"/>
        <v>149322.78</v>
      </c>
      <c r="AJ83" s="82"/>
      <c r="AK83" s="33"/>
      <c r="AL83" s="33"/>
      <c r="AM83" s="33">
        <f t="shared" si="214"/>
        <v>149322.78</v>
      </c>
      <c r="AN83" s="33">
        <f t="shared" si="215"/>
        <v>149322.78</v>
      </c>
      <c r="AO83" s="33">
        <f t="shared" si="216"/>
        <v>149322.78</v>
      </c>
      <c r="AP83" s="82"/>
      <c r="AQ83" s="33"/>
      <c r="AR83" s="33"/>
      <c r="AS83" s="33">
        <f t="shared" si="218"/>
        <v>149322.78</v>
      </c>
      <c r="AT83" s="33">
        <f t="shared" si="219"/>
        <v>149322.78</v>
      </c>
      <c r="AU83" s="33">
        <f t="shared" si="220"/>
        <v>149322.78</v>
      </c>
    </row>
    <row r="84" spans="1:47" ht="26.4" x14ac:dyDescent="0.25">
      <c r="A84" s="41" t="s">
        <v>100</v>
      </c>
      <c r="B84" s="16"/>
      <c r="C84" s="17">
        <v>706000</v>
      </c>
      <c r="D84" s="17">
        <v>631800</v>
      </c>
      <c r="E84" s="17">
        <v>631800</v>
      </c>
      <c r="F84" s="17"/>
      <c r="G84" s="17"/>
      <c r="H84" s="17"/>
      <c r="I84" s="17">
        <f t="shared" si="8"/>
        <v>706000</v>
      </c>
      <c r="J84" s="17">
        <f t="shared" si="9"/>
        <v>631800</v>
      </c>
      <c r="K84" s="17">
        <f t="shared" si="10"/>
        <v>631800</v>
      </c>
      <c r="L84" s="17"/>
      <c r="M84" s="17"/>
      <c r="N84" s="17"/>
      <c r="O84" s="17">
        <f t="shared" si="198"/>
        <v>706000</v>
      </c>
      <c r="P84" s="17">
        <f t="shared" si="199"/>
        <v>631800</v>
      </c>
      <c r="Q84" s="17">
        <f t="shared" si="200"/>
        <v>631800</v>
      </c>
      <c r="R84" s="17"/>
      <c r="S84" s="17"/>
      <c r="T84" s="17"/>
      <c r="U84" s="17">
        <f t="shared" si="202"/>
        <v>706000</v>
      </c>
      <c r="V84" s="17">
        <f t="shared" si="203"/>
        <v>631800</v>
      </c>
      <c r="W84" s="17">
        <f t="shared" si="204"/>
        <v>631800</v>
      </c>
      <c r="X84" s="81"/>
      <c r="Y84" s="17"/>
      <c r="Z84" s="17"/>
      <c r="AA84" s="17">
        <f t="shared" si="206"/>
        <v>706000</v>
      </c>
      <c r="AB84" s="17">
        <f t="shared" si="207"/>
        <v>631800</v>
      </c>
      <c r="AC84" s="17">
        <f t="shared" si="208"/>
        <v>631800</v>
      </c>
      <c r="AD84" s="81"/>
      <c r="AE84" s="17"/>
      <c r="AF84" s="17"/>
      <c r="AG84" s="17">
        <f t="shared" si="210"/>
        <v>706000</v>
      </c>
      <c r="AH84" s="17">
        <f t="shared" si="211"/>
        <v>631800</v>
      </c>
      <c r="AI84" s="17">
        <f t="shared" si="212"/>
        <v>631800</v>
      </c>
      <c r="AJ84" s="81"/>
      <c r="AK84" s="17"/>
      <c r="AL84" s="17"/>
      <c r="AM84" s="17">
        <f t="shared" si="214"/>
        <v>706000</v>
      </c>
      <c r="AN84" s="17">
        <f t="shared" si="215"/>
        <v>631800</v>
      </c>
      <c r="AO84" s="17">
        <f t="shared" si="216"/>
        <v>631800</v>
      </c>
      <c r="AP84" s="81"/>
      <c r="AQ84" s="17"/>
      <c r="AR84" s="17"/>
      <c r="AS84" s="17">
        <f t="shared" si="218"/>
        <v>706000</v>
      </c>
      <c r="AT84" s="17">
        <f t="shared" si="219"/>
        <v>631800</v>
      </c>
      <c r="AU84" s="17">
        <f t="shared" si="220"/>
        <v>631800</v>
      </c>
    </row>
    <row r="85" spans="1:47" x14ac:dyDescent="0.25">
      <c r="A85" s="41" t="s">
        <v>144</v>
      </c>
      <c r="B85" s="16"/>
      <c r="C85" s="17"/>
      <c r="D85" s="17"/>
      <c r="E85" s="17"/>
      <c r="F85" s="17">
        <v>780000</v>
      </c>
      <c r="G85" s="17"/>
      <c r="H85" s="17"/>
      <c r="I85" s="17">
        <f t="shared" ref="I85" si="263">C85+F85</f>
        <v>780000</v>
      </c>
      <c r="J85" s="17">
        <f t="shared" ref="J85" si="264">D85+G85</f>
        <v>0</v>
      </c>
      <c r="K85" s="17">
        <f t="shared" ref="K85" si="265">E85+H85</f>
        <v>0</v>
      </c>
      <c r="L85" s="17"/>
      <c r="M85" s="17"/>
      <c r="N85" s="17"/>
      <c r="O85" s="17">
        <f t="shared" si="198"/>
        <v>780000</v>
      </c>
      <c r="P85" s="17">
        <f t="shared" si="199"/>
        <v>0</v>
      </c>
      <c r="Q85" s="17">
        <f t="shared" si="200"/>
        <v>0</v>
      </c>
      <c r="R85" s="17"/>
      <c r="S85" s="17"/>
      <c r="T85" s="17"/>
      <c r="U85" s="17">
        <f t="shared" si="202"/>
        <v>780000</v>
      </c>
      <c r="V85" s="17">
        <f t="shared" si="203"/>
        <v>0</v>
      </c>
      <c r="W85" s="17">
        <f t="shared" si="204"/>
        <v>0</v>
      </c>
      <c r="X85" s="81">
        <v>-312000</v>
      </c>
      <c r="Y85" s="17"/>
      <c r="Z85" s="17"/>
      <c r="AA85" s="17">
        <f t="shared" si="206"/>
        <v>468000</v>
      </c>
      <c r="AB85" s="17">
        <f t="shared" si="207"/>
        <v>0</v>
      </c>
      <c r="AC85" s="17">
        <f t="shared" si="208"/>
        <v>0</v>
      </c>
      <c r="AD85" s="81"/>
      <c r="AE85" s="17"/>
      <c r="AF85" s="17"/>
      <c r="AG85" s="17">
        <f t="shared" si="210"/>
        <v>468000</v>
      </c>
      <c r="AH85" s="17">
        <f t="shared" si="211"/>
        <v>0</v>
      </c>
      <c r="AI85" s="17">
        <f t="shared" si="212"/>
        <v>0</v>
      </c>
      <c r="AJ85" s="81"/>
      <c r="AK85" s="17"/>
      <c r="AL85" s="17"/>
      <c r="AM85" s="17">
        <f t="shared" si="214"/>
        <v>468000</v>
      </c>
      <c r="AN85" s="17">
        <f t="shared" si="215"/>
        <v>0</v>
      </c>
      <c r="AO85" s="17">
        <f t="shared" si="216"/>
        <v>0</v>
      </c>
      <c r="AP85" s="81"/>
      <c r="AQ85" s="17"/>
      <c r="AR85" s="17"/>
      <c r="AS85" s="17">
        <f t="shared" si="218"/>
        <v>468000</v>
      </c>
      <c r="AT85" s="17">
        <f t="shared" si="219"/>
        <v>0</v>
      </c>
      <c r="AU85" s="17">
        <f t="shared" si="220"/>
        <v>0</v>
      </c>
    </row>
    <row r="86" spans="1:47" ht="52.8" x14ac:dyDescent="0.25">
      <c r="A86" s="41" t="s">
        <v>156</v>
      </c>
      <c r="B86" s="16"/>
      <c r="C86" s="17"/>
      <c r="D86" s="17"/>
      <c r="E86" s="17"/>
      <c r="F86" s="17">
        <v>199104</v>
      </c>
      <c r="G86" s="17">
        <v>199104</v>
      </c>
      <c r="H86" s="17">
        <v>199104</v>
      </c>
      <c r="I86" s="17">
        <f t="shared" ref="I86" si="266">C86+F86</f>
        <v>199104</v>
      </c>
      <c r="J86" s="17">
        <f t="shared" ref="J86" si="267">D86+G86</f>
        <v>199104</v>
      </c>
      <c r="K86" s="17">
        <f t="shared" ref="K86" si="268">E86+H86</f>
        <v>199104</v>
      </c>
      <c r="L86" s="17"/>
      <c r="M86" s="17"/>
      <c r="N86" s="17"/>
      <c r="O86" s="17">
        <f t="shared" si="198"/>
        <v>199104</v>
      </c>
      <c r="P86" s="17">
        <f t="shared" si="199"/>
        <v>199104</v>
      </c>
      <c r="Q86" s="17">
        <f t="shared" si="200"/>
        <v>199104</v>
      </c>
      <c r="R86" s="17">
        <v>-199104</v>
      </c>
      <c r="S86" s="17"/>
      <c r="T86" s="17"/>
      <c r="U86" s="17">
        <f t="shared" si="202"/>
        <v>0</v>
      </c>
      <c r="V86" s="17">
        <f t="shared" si="203"/>
        <v>199104</v>
      </c>
      <c r="W86" s="17">
        <f t="shared" si="204"/>
        <v>199104</v>
      </c>
      <c r="X86" s="81"/>
      <c r="Y86" s="17">
        <v>-199104</v>
      </c>
      <c r="Z86" s="17">
        <v>-199104</v>
      </c>
      <c r="AA86" s="17">
        <f t="shared" si="206"/>
        <v>0</v>
      </c>
      <c r="AB86" s="17">
        <f t="shared" si="207"/>
        <v>0</v>
      </c>
      <c r="AC86" s="17">
        <f t="shared" si="208"/>
        <v>0</v>
      </c>
      <c r="AD86" s="81"/>
      <c r="AE86" s="17"/>
      <c r="AF86" s="17"/>
      <c r="AG86" s="17">
        <f t="shared" si="210"/>
        <v>0</v>
      </c>
      <c r="AH86" s="17">
        <f t="shared" si="211"/>
        <v>0</v>
      </c>
      <c r="AI86" s="17">
        <f t="shared" si="212"/>
        <v>0</v>
      </c>
      <c r="AJ86" s="81"/>
      <c r="AK86" s="17"/>
      <c r="AL86" s="17"/>
      <c r="AM86" s="17">
        <f t="shared" si="214"/>
        <v>0</v>
      </c>
      <c r="AN86" s="17">
        <f t="shared" si="215"/>
        <v>0</v>
      </c>
      <c r="AO86" s="17">
        <f t="shared" si="216"/>
        <v>0</v>
      </c>
      <c r="AP86" s="81"/>
      <c r="AQ86" s="17"/>
      <c r="AR86" s="17"/>
      <c r="AS86" s="17">
        <f t="shared" si="218"/>
        <v>0</v>
      </c>
      <c r="AT86" s="17">
        <f t="shared" si="219"/>
        <v>0</v>
      </c>
      <c r="AU86" s="17">
        <f t="shared" si="220"/>
        <v>0</v>
      </c>
    </row>
    <row r="87" spans="1:47" ht="26.4" x14ac:dyDescent="0.25">
      <c r="A87" s="41" t="s">
        <v>189</v>
      </c>
      <c r="B87" s="16"/>
      <c r="C87" s="17"/>
      <c r="D87" s="17"/>
      <c r="E87" s="17"/>
      <c r="F87" s="17"/>
      <c r="G87" s="17"/>
      <c r="H87" s="17"/>
      <c r="I87" s="17"/>
      <c r="J87" s="17"/>
      <c r="K87" s="17"/>
      <c r="L87" s="17">
        <v>56321.87</v>
      </c>
      <c r="M87" s="17">
        <v>43231.06</v>
      </c>
      <c r="N87" s="17">
        <v>43231.06</v>
      </c>
      <c r="O87" s="17">
        <f t="shared" ref="O87" si="269">I87+L87</f>
        <v>56321.87</v>
      </c>
      <c r="P87" s="17">
        <f t="shared" ref="P87" si="270">J87+M87</f>
        <v>43231.06</v>
      </c>
      <c r="Q87" s="17">
        <f t="shared" ref="Q87" si="271">K87+N87</f>
        <v>43231.06</v>
      </c>
      <c r="R87" s="17"/>
      <c r="S87" s="17"/>
      <c r="T87" s="17"/>
      <c r="U87" s="17">
        <f t="shared" si="202"/>
        <v>56321.87</v>
      </c>
      <c r="V87" s="17">
        <f t="shared" si="203"/>
        <v>43231.06</v>
      </c>
      <c r="W87" s="17">
        <f t="shared" si="204"/>
        <v>43231.06</v>
      </c>
      <c r="X87" s="81"/>
      <c r="Y87" s="17"/>
      <c r="Z87" s="17"/>
      <c r="AA87" s="17">
        <f t="shared" si="206"/>
        <v>56321.87</v>
      </c>
      <c r="AB87" s="17">
        <f t="shared" si="207"/>
        <v>43231.06</v>
      </c>
      <c r="AC87" s="17">
        <f t="shared" si="208"/>
        <v>43231.06</v>
      </c>
      <c r="AD87" s="81"/>
      <c r="AE87" s="17"/>
      <c r="AF87" s="17"/>
      <c r="AG87" s="17">
        <f t="shared" si="210"/>
        <v>56321.87</v>
      </c>
      <c r="AH87" s="17">
        <f t="shared" si="211"/>
        <v>43231.06</v>
      </c>
      <c r="AI87" s="17">
        <f t="shared" si="212"/>
        <v>43231.06</v>
      </c>
      <c r="AJ87" s="81"/>
      <c r="AK87" s="17"/>
      <c r="AL87" s="17"/>
      <c r="AM87" s="17">
        <f t="shared" si="214"/>
        <v>56321.87</v>
      </c>
      <c r="AN87" s="17">
        <f t="shared" si="215"/>
        <v>43231.06</v>
      </c>
      <c r="AO87" s="17">
        <f t="shared" si="216"/>
        <v>43231.06</v>
      </c>
      <c r="AP87" s="81"/>
      <c r="AQ87" s="17"/>
      <c r="AR87" s="17"/>
      <c r="AS87" s="17">
        <f t="shared" si="218"/>
        <v>56321.87</v>
      </c>
      <c r="AT87" s="17">
        <f t="shared" si="219"/>
        <v>43231.06</v>
      </c>
      <c r="AU87" s="17">
        <f t="shared" si="220"/>
        <v>43231.06</v>
      </c>
    </row>
    <row r="88" spans="1:47" ht="52.8" x14ac:dyDescent="0.25">
      <c r="A88" s="41" t="s">
        <v>190</v>
      </c>
      <c r="B88" s="16"/>
      <c r="C88" s="17"/>
      <c r="D88" s="17"/>
      <c r="E88" s="17"/>
      <c r="F88" s="17"/>
      <c r="G88" s="17"/>
      <c r="H88" s="17"/>
      <c r="I88" s="17"/>
      <c r="J88" s="17"/>
      <c r="K88" s="17"/>
      <c r="L88" s="17">
        <v>648872</v>
      </c>
      <c r="M88" s="17">
        <v>648872</v>
      </c>
      <c r="N88" s="17">
        <v>648872</v>
      </c>
      <c r="O88" s="17">
        <f t="shared" ref="O88" si="272">I88+L88</f>
        <v>648872</v>
      </c>
      <c r="P88" s="17">
        <f t="shared" ref="P88" si="273">J88+M88</f>
        <v>648872</v>
      </c>
      <c r="Q88" s="17">
        <f t="shared" ref="Q88" si="274">K88+N88</f>
        <v>648872</v>
      </c>
      <c r="R88" s="17"/>
      <c r="S88" s="17"/>
      <c r="T88" s="17"/>
      <c r="U88" s="17">
        <f t="shared" si="202"/>
        <v>648872</v>
      </c>
      <c r="V88" s="17">
        <f t="shared" si="203"/>
        <v>648872</v>
      </c>
      <c r="W88" s="17">
        <f t="shared" si="204"/>
        <v>648872</v>
      </c>
      <c r="X88" s="81"/>
      <c r="Y88" s="17"/>
      <c r="Z88" s="17"/>
      <c r="AA88" s="17">
        <f t="shared" si="206"/>
        <v>648872</v>
      </c>
      <c r="AB88" s="17">
        <f t="shared" si="207"/>
        <v>648872</v>
      </c>
      <c r="AC88" s="17">
        <f t="shared" si="208"/>
        <v>648872</v>
      </c>
      <c r="AD88" s="81"/>
      <c r="AE88" s="17"/>
      <c r="AF88" s="17"/>
      <c r="AG88" s="17">
        <f t="shared" si="210"/>
        <v>648872</v>
      </c>
      <c r="AH88" s="17">
        <f t="shared" si="211"/>
        <v>648872</v>
      </c>
      <c r="AI88" s="17">
        <f t="shared" si="212"/>
        <v>648872</v>
      </c>
      <c r="AJ88" s="81"/>
      <c r="AK88" s="17"/>
      <c r="AL88" s="17"/>
      <c r="AM88" s="17">
        <f t="shared" si="214"/>
        <v>648872</v>
      </c>
      <c r="AN88" s="17">
        <f t="shared" si="215"/>
        <v>648872</v>
      </c>
      <c r="AO88" s="17">
        <f t="shared" si="216"/>
        <v>648872</v>
      </c>
      <c r="AP88" s="81"/>
      <c r="AQ88" s="17"/>
      <c r="AR88" s="17"/>
      <c r="AS88" s="17">
        <f t="shared" si="218"/>
        <v>648872</v>
      </c>
      <c r="AT88" s="17">
        <f t="shared" si="219"/>
        <v>648872</v>
      </c>
      <c r="AU88" s="17">
        <f t="shared" si="220"/>
        <v>648872</v>
      </c>
    </row>
    <row r="89" spans="1:47" ht="39.6" x14ac:dyDescent="0.25">
      <c r="A89" s="72" t="s">
        <v>199</v>
      </c>
      <c r="B89" s="16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>
        <v>951600</v>
      </c>
      <c r="S89" s="17"/>
      <c r="T89" s="17"/>
      <c r="U89" s="17">
        <f t="shared" ref="U89" si="275">O89+R89</f>
        <v>951600</v>
      </c>
      <c r="V89" s="17">
        <f t="shared" ref="V89" si="276">P89+S89</f>
        <v>0</v>
      </c>
      <c r="W89" s="17">
        <f t="shared" ref="W89" si="277">Q89+T89</f>
        <v>0</v>
      </c>
      <c r="X89" s="81"/>
      <c r="Y89" s="17"/>
      <c r="Z89" s="17"/>
      <c r="AA89" s="17">
        <f t="shared" si="206"/>
        <v>951600</v>
      </c>
      <c r="AB89" s="17">
        <f t="shared" si="207"/>
        <v>0</v>
      </c>
      <c r="AC89" s="17">
        <f t="shared" si="208"/>
        <v>0</v>
      </c>
      <c r="AD89" s="81"/>
      <c r="AE89" s="17"/>
      <c r="AF89" s="17"/>
      <c r="AG89" s="17">
        <f t="shared" si="210"/>
        <v>951600</v>
      </c>
      <c r="AH89" s="17">
        <f t="shared" si="211"/>
        <v>0</v>
      </c>
      <c r="AI89" s="17">
        <f t="shared" si="212"/>
        <v>0</v>
      </c>
      <c r="AJ89" s="81"/>
      <c r="AK89" s="17"/>
      <c r="AL89" s="17"/>
      <c r="AM89" s="17">
        <f t="shared" si="214"/>
        <v>951600</v>
      </c>
      <c r="AN89" s="17">
        <f t="shared" si="215"/>
        <v>0</v>
      </c>
      <c r="AO89" s="17">
        <f t="shared" si="216"/>
        <v>0</v>
      </c>
      <c r="AP89" s="81"/>
      <c r="AQ89" s="17"/>
      <c r="AR89" s="17"/>
      <c r="AS89" s="17">
        <f t="shared" si="218"/>
        <v>951600</v>
      </c>
      <c r="AT89" s="17">
        <f t="shared" si="219"/>
        <v>0</v>
      </c>
      <c r="AU89" s="17">
        <f t="shared" si="220"/>
        <v>0</v>
      </c>
    </row>
    <row r="90" spans="1:47" ht="26.4" x14ac:dyDescent="0.25">
      <c r="A90" s="72" t="s">
        <v>201</v>
      </c>
      <c r="B90" s="16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>
        <v>5019493.67</v>
      </c>
      <c r="S90" s="17"/>
      <c r="T90" s="17"/>
      <c r="U90" s="17">
        <f t="shared" ref="U90" si="278">O90+R90</f>
        <v>5019493.67</v>
      </c>
      <c r="V90" s="17">
        <f t="shared" ref="V90" si="279">P90+S90</f>
        <v>0</v>
      </c>
      <c r="W90" s="17">
        <f t="shared" ref="W90" si="280">Q90+T90</f>
        <v>0</v>
      </c>
      <c r="X90" s="81"/>
      <c r="Y90" s="17"/>
      <c r="Z90" s="17"/>
      <c r="AA90" s="17">
        <f t="shared" si="206"/>
        <v>5019493.67</v>
      </c>
      <c r="AB90" s="17">
        <f t="shared" si="207"/>
        <v>0</v>
      </c>
      <c r="AC90" s="17">
        <f t="shared" si="208"/>
        <v>0</v>
      </c>
      <c r="AD90" s="81"/>
      <c r="AE90" s="17"/>
      <c r="AF90" s="17"/>
      <c r="AG90" s="17">
        <f t="shared" si="210"/>
        <v>5019493.67</v>
      </c>
      <c r="AH90" s="17">
        <f t="shared" si="211"/>
        <v>0</v>
      </c>
      <c r="AI90" s="17">
        <f t="shared" si="212"/>
        <v>0</v>
      </c>
      <c r="AJ90" s="81"/>
      <c r="AK90" s="17"/>
      <c r="AL90" s="17"/>
      <c r="AM90" s="17">
        <f t="shared" si="214"/>
        <v>5019493.67</v>
      </c>
      <c r="AN90" s="17">
        <f t="shared" si="215"/>
        <v>0</v>
      </c>
      <c r="AO90" s="17">
        <f t="shared" si="216"/>
        <v>0</v>
      </c>
      <c r="AP90" s="81"/>
      <c r="AQ90" s="17"/>
      <c r="AR90" s="17"/>
      <c r="AS90" s="17">
        <f t="shared" si="218"/>
        <v>5019493.67</v>
      </c>
      <c r="AT90" s="17">
        <f t="shared" si="219"/>
        <v>0</v>
      </c>
      <c r="AU90" s="17">
        <f t="shared" si="220"/>
        <v>0</v>
      </c>
    </row>
    <row r="91" spans="1:47" ht="26.4" x14ac:dyDescent="0.25">
      <c r="A91" s="74" t="s">
        <v>202</v>
      </c>
      <c r="B91" s="16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>
        <v>146400</v>
      </c>
      <c r="S91" s="17"/>
      <c r="T91" s="17"/>
      <c r="U91" s="17">
        <f t="shared" ref="U91:U92" si="281">O91+R91</f>
        <v>146400</v>
      </c>
      <c r="V91" s="17">
        <f t="shared" ref="V91" si="282">P91+S91</f>
        <v>0</v>
      </c>
      <c r="W91" s="17">
        <f t="shared" ref="W91" si="283">Q91+T91</f>
        <v>0</v>
      </c>
      <c r="X91" s="81"/>
      <c r="Y91" s="17"/>
      <c r="Z91" s="17"/>
      <c r="AA91" s="17">
        <f t="shared" si="206"/>
        <v>146400</v>
      </c>
      <c r="AB91" s="17">
        <f t="shared" si="207"/>
        <v>0</v>
      </c>
      <c r="AC91" s="17">
        <f t="shared" si="208"/>
        <v>0</v>
      </c>
      <c r="AD91" s="81"/>
      <c r="AE91" s="17"/>
      <c r="AF91" s="17"/>
      <c r="AG91" s="17">
        <f t="shared" si="210"/>
        <v>146400</v>
      </c>
      <c r="AH91" s="17">
        <f t="shared" si="211"/>
        <v>0</v>
      </c>
      <c r="AI91" s="17">
        <f t="shared" si="212"/>
        <v>0</v>
      </c>
      <c r="AJ91" s="81"/>
      <c r="AK91" s="17"/>
      <c r="AL91" s="17"/>
      <c r="AM91" s="17">
        <f t="shared" si="214"/>
        <v>146400</v>
      </c>
      <c r="AN91" s="17">
        <f t="shared" si="215"/>
        <v>0</v>
      </c>
      <c r="AO91" s="17">
        <f t="shared" si="216"/>
        <v>0</v>
      </c>
      <c r="AP91" s="81"/>
      <c r="AQ91" s="17"/>
      <c r="AR91" s="17"/>
      <c r="AS91" s="17">
        <f t="shared" si="218"/>
        <v>146400</v>
      </c>
      <c r="AT91" s="17">
        <f t="shared" si="219"/>
        <v>0</v>
      </c>
      <c r="AU91" s="17">
        <f t="shared" si="220"/>
        <v>0</v>
      </c>
    </row>
    <row r="92" spans="1:47" ht="26.4" x14ac:dyDescent="0.25">
      <c r="A92" s="74" t="s">
        <v>203</v>
      </c>
      <c r="B92" s="16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>
        <v>347624.16</v>
      </c>
      <c r="S92" s="17"/>
      <c r="T92" s="17"/>
      <c r="U92" s="17">
        <f t="shared" si="281"/>
        <v>347624.16</v>
      </c>
      <c r="V92" s="17"/>
      <c r="W92" s="17"/>
      <c r="X92" s="81"/>
      <c r="Y92" s="17"/>
      <c r="Z92" s="17"/>
      <c r="AA92" s="17">
        <f t="shared" si="206"/>
        <v>347624.16</v>
      </c>
      <c r="AB92" s="17"/>
      <c r="AC92" s="17"/>
      <c r="AD92" s="81"/>
      <c r="AE92" s="17"/>
      <c r="AF92" s="17"/>
      <c r="AG92" s="17">
        <f t="shared" si="210"/>
        <v>347624.16</v>
      </c>
      <c r="AH92" s="17"/>
      <c r="AI92" s="17"/>
      <c r="AJ92" s="81"/>
      <c r="AK92" s="17"/>
      <c r="AL92" s="17"/>
      <c r="AM92" s="17">
        <f t="shared" si="214"/>
        <v>347624.16</v>
      </c>
      <c r="AN92" s="17"/>
      <c r="AO92" s="17"/>
      <c r="AP92" s="81"/>
      <c r="AQ92" s="17"/>
      <c r="AR92" s="17"/>
      <c r="AS92" s="17">
        <f t="shared" si="218"/>
        <v>347624.16</v>
      </c>
      <c r="AT92" s="17"/>
      <c r="AU92" s="17"/>
    </row>
    <row r="93" spans="1:47" ht="26.4" x14ac:dyDescent="0.25">
      <c r="A93" s="74" t="s">
        <v>204</v>
      </c>
      <c r="B93" s="16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81">
        <v>4055000</v>
      </c>
      <c r="Y93" s="17"/>
      <c r="Z93" s="17"/>
      <c r="AA93" s="17">
        <f t="shared" ref="AA93:AA94" si="284">U93+X93</f>
        <v>4055000</v>
      </c>
      <c r="AB93" s="17"/>
      <c r="AC93" s="17"/>
      <c r="AD93" s="81"/>
      <c r="AE93" s="17"/>
      <c r="AF93" s="17"/>
      <c r="AG93" s="17">
        <f t="shared" si="210"/>
        <v>4055000</v>
      </c>
      <c r="AH93" s="17"/>
      <c r="AI93" s="17"/>
      <c r="AJ93" s="81"/>
      <c r="AK93" s="17"/>
      <c r="AL93" s="17"/>
      <c r="AM93" s="17">
        <f t="shared" si="214"/>
        <v>4055000</v>
      </c>
      <c r="AN93" s="17"/>
      <c r="AO93" s="17"/>
      <c r="AP93" s="81"/>
      <c r="AQ93" s="17"/>
      <c r="AR93" s="17"/>
      <c r="AS93" s="17">
        <f t="shared" si="218"/>
        <v>4055000</v>
      </c>
      <c r="AT93" s="17"/>
      <c r="AU93" s="17"/>
    </row>
    <row r="94" spans="1:47" x14ac:dyDescent="0.25">
      <c r="A94" s="74" t="s">
        <v>205</v>
      </c>
      <c r="B94" s="16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81">
        <v>69560</v>
      </c>
      <c r="Y94" s="17"/>
      <c r="Z94" s="17"/>
      <c r="AA94" s="17">
        <f t="shared" si="284"/>
        <v>69560</v>
      </c>
      <c r="AB94" s="17"/>
      <c r="AC94" s="17"/>
      <c r="AD94" s="81"/>
      <c r="AE94" s="17"/>
      <c r="AF94" s="17"/>
      <c r="AG94" s="17">
        <f t="shared" si="210"/>
        <v>69560</v>
      </c>
      <c r="AH94" s="17"/>
      <c r="AI94" s="17"/>
      <c r="AJ94" s="81"/>
      <c r="AK94" s="17"/>
      <c r="AL94" s="17"/>
      <c r="AM94" s="17">
        <f t="shared" si="214"/>
        <v>69560</v>
      </c>
      <c r="AN94" s="17"/>
      <c r="AO94" s="17"/>
      <c r="AP94" s="81"/>
      <c r="AQ94" s="17"/>
      <c r="AR94" s="17"/>
      <c r="AS94" s="17">
        <f t="shared" si="218"/>
        <v>69560</v>
      </c>
      <c r="AT94" s="17"/>
      <c r="AU94" s="17"/>
    </row>
    <row r="95" spans="1:47" ht="26.4" x14ac:dyDescent="0.25">
      <c r="A95" s="74" t="s">
        <v>206</v>
      </c>
      <c r="B95" s="16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81">
        <v>1197000</v>
      </c>
      <c r="Y95" s="17"/>
      <c r="Z95" s="17"/>
      <c r="AA95" s="17">
        <f t="shared" ref="AA95" si="285">U95+X95</f>
        <v>1197000</v>
      </c>
      <c r="AB95" s="17"/>
      <c r="AC95" s="17"/>
      <c r="AD95" s="81"/>
      <c r="AE95" s="17"/>
      <c r="AF95" s="17"/>
      <c r="AG95" s="17">
        <f t="shared" si="210"/>
        <v>1197000</v>
      </c>
      <c r="AH95" s="17"/>
      <c r="AI95" s="17"/>
      <c r="AJ95" s="81"/>
      <c r="AK95" s="17"/>
      <c r="AL95" s="17"/>
      <c r="AM95" s="17">
        <f t="shared" si="214"/>
        <v>1197000</v>
      </c>
      <c r="AN95" s="17"/>
      <c r="AO95" s="17"/>
      <c r="AP95" s="81"/>
      <c r="AQ95" s="17"/>
      <c r="AR95" s="17"/>
      <c r="AS95" s="17">
        <f t="shared" si="218"/>
        <v>1197000</v>
      </c>
      <c r="AT95" s="17"/>
      <c r="AU95" s="17"/>
    </row>
    <row r="96" spans="1:47" ht="26.4" x14ac:dyDescent="0.25">
      <c r="A96" s="74" t="s">
        <v>211</v>
      </c>
      <c r="B96" s="16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81">
        <v>2320000</v>
      </c>
      <c r="Y96" s="17"/>
      <c r="Z96" s="17"/>
      <c r="AA96" s="17">
        <f t="shared" ref="AA96" si="286">U96+X96</f>
        <v>2320000</v>
      </c>
      <c r="AB96" s="17"/>
      <c r="AC96" s="17"/>
      <c r="AD96" s="81"/>
      <c r="AE96" s="17"/>
      <c r="AF96" s="17"/>
      <c r="AG96" s="17">
        <f t="shared" si="210"/>
        <v>2320000</v>
      </c>
      <c r="AH96" s="17"/>
      <c r="AI96" s="17"/>
      <c r="AJ96" s="81"/>
      <c r="AK96" s="17"/>
      <c r="AL96" s="17"/>
      <c r="AM96" s="17">
        <f t="shared" si="214"/>
        <v>2320000</v>
      </c>
      <c r="AN96" s="17"/>
      <c r="AO96" s="17"/>
      <c r="AP96" s="81"/>
      <c r="AQ96" s="17"/>
      <c r="AR96" s="17"/>
      <c r="AS96" s="17">
        <f t="shared" si="218"/>
        <v>2320000</v>
      </c>
      <c r="AT96" s="17"/>
      <c r="AU96" s="17"/>
    </row>
    <row r="97" spans="1:47" ht="21" customHeight="1" x14ac:dyDescent="0.25">
      <c r="A97" s="38" t="s">
        <v>101</v>
      </c>
      <c r="B97" s="22" t="s">
        <v>102</v>
      </c>
      <c r="C97" s="17">
        <f>C98+C106+C107+C108+C110+C114+C109</f>
        <v>270630351.23000002</v>
      </c>
      <c r="D97" s="17">
        <f>D98+D106+D107+D108+D110+D114+D109</f>
        <v>275882518.96000004</v>
      </c>
      <c r="E97" s="17">
        <f>E98+E106+E107+E108+E110+E114+E109</f>
        <v>278892364.11000001</v>
      </c>
      <c r="F97" s="17">
        <f t="shared" ref="F97:H97" si="287">F98+F106+F107+F108+F110+F114+F109</f>
        <v>350832.19</v>
      </c>
      <c r="G97" s="17">
        <f t="shared" si="287"/>
        <v>127633.69</v>
      </c>
      <c r="H97" s="17">
        <f t="shared" si="287"/>
        <v>-672091.32000000007</v>
      </c>
      <c r="I97" s="17">
        <f t="shared" si="8"/>
        <v>270981183.42000002</v>
      </c>
      <c r="J97" s="17">
        <f t="shared" si="9"/>
        <v>276010152.65000004</v>
      </c>
      <c r="K97" s="17">
        <f t="shared" si="10"/>
        <v>278220272.79000002</v>
      </c>
      <c r="L97" s="17">
        <f t="shared" ref="L97:N97" si="288">L98+L106+L107+L108+L110+L114+L109</f>
        <v>1036251</v>
      </c>
      <c r="M97" s="17">
        <f t="shared" si="288"/>
        <v>0</v>
      </c>
      <c r="N97" s="17">
        <f t="shared" si="288"/>
        <v>0</v>
      </c>
      <c r="O97" s="17">
        <f t="shared" si="198"/>
        <v>272017434.42000002</v>
      </c>
      <c r="P97" s="17">
        <f t="shared" si="199"/>
        <v>276010152.65000004</v>
      </c>
      <c r="Q97" s="17">
        <f t="shared" si="200"/>
        <v>278220272.79000002</v>
      </c>
      <c r="R97" s="17">
        <f t="shared" ref="R97:T97" si="289">R98+R106+R107+R108+R110+R114+R109</f>
        <v>2206200</v>
      </c>
      <c r="S97" s="17">
        <f t="shared" si="289"/>
        <v>0</v>
      </c>
      <c r="T97" s="17">
        <f t="shared" si="289"/>
        <v>0</v>
      </c>
      <c r="U97" s="17">
        <f t="shared" si="202"/>
        <v>274223634.42000002</v>
      </c>
      <c r="V97" s="17">
        <f t="shared" si="203"/>
        <v>276010152.65000004</v>
      </c>
      <c r="W97" s="17">
        <f t="shared" si="204"/>
        <v>278220272.79000002</v>
      </c>
      <c r="X97" s="81">
        <f t="shared" ref="X97:Z97" si="290">X98+X106+X107+X108+X110+X114+X109</f>
        <v>3108679.09</v>
      </c>
      <c r="Y97" s="17">
        <f t="shared" si="290"/>
        <v>0</v>
      </c>
      <c r="Z97" s="17">
        <f t="shared" si="290"/>
        <v>0</v>
      </c>
      <c r="AA97" s="17">
        <f t="shared" si="206"/>
        <v>277332313.50999999</v>
      </c>
      <c r="AB97" s="17">
        <f t="shared" ref="AB97:AB145" si="291">V97+Y97</f>
        <v>276010152.65000004</v>
      </c>
      <c r="AC97" s="17">
        <f t="shared" ref="AC97:AC145" si="292">W97+Z97</f>
        <v>278220272.79000002</v>
      </c>
      <c r="AD97" s="81">
        <f t="shared" ref="AD97:AF97" si="293">AD98+AD106+AD107+AD108+AD110+AD114+AD109</f>
        <v>10836651.619999999</v>
      </c>
      <c r="AE97" s="17">
        <f t="shared" si="293"/>
        <v>-2113031.9299999997</v>
      </c>
      <c r="AF97" s="17">
        <f t="shared" si="293"/>
        <v>-2044858.83</v>
      </c>
      <c r="AG97" s="17">
        <f t="shared" si="210"/>
        <v>288168965.13</v>
      </c>
      <c r="AH97" s="17">
        <f t="shared" ref="AH97:AH145" si="294">AB97+AE97</f>
        <v>273897120.72000003</v>
      </c>
      <c r="AI97" s="17">
        <f t="shared" ref="AI97:AI145" si="295">AC97+AF97</f>
        <v>276175413.96000004</v>
      </c>
      <c r="AJ97" s="81">
        <f t="shared" ref="AJ97:AL97" si="296">AJ98+AJ106+AJ107+AJ108+AJ110+AJ114+AJ109</f>
        <v>-412580.43999999994</v>
      </c>
      <c r="AK97" s="17">
        <f t="shared" si="296"/>
        <v>0</v>
      </c>
      <c r="AL97" s="17">
        <f t="shared" si="296"/>
        <v>0</v>
      </c>
      <c r="AM97" s="17">
        <f t="shared" si="214"/>
        <v>287756384.69</v>
      </c>
      <c r="AN97" s="17">
        <f t="shared" ref="AN97:AN145" si="297">AH97+AK97</f>
        <v>273897120.72000003</v>
      </c>
      <c r="AO97" s="17">
        <f t="shared" ref="AO97:AO145" si="298">AI97+AL97</f>
        <v>276175413.96000004</v>
      </c>
      <c r="AP97" s="81">
        <f t="shared" ref="AP97:AR97" si="299">AP98+AP106+AP107+AP108+AP110+AP114+AP109</f>
        <v>663.33</v>
      </c>
      <c r="AQ97" s="17">
        <f t="shared" si="299"/>
        <v>0</v>
      </c>
      <c r="AR97" s="17">
        <f t="shared" si="299"/>
        <v>0</v>
      </c>
      <c r="AS97" s="17">
        <f t="shared" si="218"/>
        <v>287757048.01999998</v>
      </c>
      <c r="AT97" s="17">
        <f t="shared" ref="AT97:AT145" si="300">AN97+AQ97</f>
        <v>273897120.72000003</v>
      </c>
      <c r="AU97" s="17">
        <f t="shared" ref="AU97:AU145" si="301">AO97+AR97</f>
        <v>276175413.96000004</v>
      </c>
    </row>
    <row r="98" spans="1:47" ht="26.4" x14ac:dyDescent="0.25">
      <c r="A98" s="38" t="s">
        <v>103</v>
      </c>
      <c r="B98" s="16" t="s">
        <v>104</v>
      </c>
      <c r="C98" s="17">
        <f>SUM(C99:C105)</f>
        <v>13134245.870000001</v>
      </c>
      <c r="D98" s="17">
        <f>SUM(D99:D105)</f>
        <v>12629188.789999999</v>
      </c>
      <c r="E98" s="17">
        <f>SUM(E99:E105)</f>
        <v>12716586.25</v>
      </c>
      <c r="F98" s="17">
        <f t="shared" ref="F98:H98" si="302">SUM(F99:F105)</f>
        <v>0</v>
      </c>
      <c r="G98" s="17">
        <f t="shared" si="302"/>
        <v>0</v>
      </c>
      <c r="H98" s="17">
        <f t="shared" si="302"/>
        <v>0</v>
      </c>
      <c r="I98" s="17">
        <f t="shared" si="8"/>
        <v>13134245.870000001</v>
      </c>
      <c r="J98" s="17">
        <f t="shared" si="9"/>
        <v>12629188.789999999</v>
      </c>
      <c r="K98" s="17">
        <f t="shared" si="10"/>
        <v>12716586.25</v>
      </c>
      <c r="L98" s="17">
        <f t="shared" ref="L98:N98" si="303">SUM(L99:L105)</f>
        <v>1036251</v>
      </c>
      <c r="M98" s="17">
        <f t="shared" si="303"/>
        <v>0</v>
      </c>
      <c r="N98" s="17">
        <f t="shared" si="303"/>
        <v>0</v>
      </c>
      <c r="O98" s="17">
        <f t="shared" si="198"/>
        <v>14170496.870000001</v>
      </c>
      <c r="P98" s="17">
        <f t="shared" si="199"/>
        <v>12629188.789999999</v>
      </c>
      <c r="Q98" s="17">
        <f t="shared" si="200"/>
        <v>12716586.25</v>
      </c>
      <c r="R98" s="17">
        <f t="shared" ref="R98:T98" si="304">SUM(R99:R105)</f>
        <v>0</v>
      </c>
      <c r="S98" s="17">
        <f t="shared" si="304"/>
        <v>0</v>
      </c>
      <c r="T98" s="17">
        <f t="shared" si="304"/>
        <v>0</v>
      </c>
      <c r="U98" s="17">
        <f t="shared" si="202"/>
        <v>14170496.870000001</v>
      </c>
      <c r="V98" s="17">
        <f t="shared" si="203"/>
        <v>12629188.789999999</v>
      </c>
      <c r="W98" s="17">
        <f t="shared" si="204"/>
        <v>12716586.25</v>
      </c>
      <c r="X98" s="81">
        <f t="shared" ref="X98:Z98" si="305">SUM(X99:X105)</f>
        <v>-113820.91</v>
      </c>
      <c r="Y98" s="17">
        <f t="shared" si="305"/>
        <v>0</v>
      </c>
      <c r="Z98" s="17">
        <f t="shared" si="305"/>
        <v>0</v>
      </c>
      <c r="AA98" s="17">
        <f t="shared" si="206"/>
        <v>14056675.960000001</v>
      </c>
      <c r="AB98" s="17">
        <f t="shared" si="291"/>
        <v>12629188.789999999</v>
      </c>
      <c r="AC98" s="17">
        <f t="shared" si="292"/>
        <v>12716586.25</v>
      </c>
      <c r="AD98" s="81">
        <f t="shared" ref="AD98:AF98" si="306">SUM(AD99:AD105)</f>
        <v>1602000</v>
      </c>
      <c r="AE98" s="17">
        <f t="shared" si="306"/>
        <v>-1762551.93</v>
      </c>
      <c r="AF98" s="17">
        <f t="shared" si="306"/>
        <v>-1824458.83</v>
      </c>
      <c r="AG98" s="17">
        <f t="shared" si="210"/>
        <v>15658675.960000001</v>
      </c>
      <c r="AH98" s="17">
        <f t="shared" si="294"/>
        <v>10866636.859999999</v>
      </c>
      <c r="AI98" s="17">
        <f t="shared" si="295"/>
        <v>10892127.42</v>
      </c>
      <c r="AJ98" s="81">
        <f t="shared" ref="AJ98:AL98" si="307">SUM(AJ99:AJ105)</f>
        <v>1631669.06</v>
      </c>
      <c r="AK98" s="17">
        <f t="shared" si="307"/>
        <v>0</v>
      </c>
      <c r="AL98" s="17">
        <f t="shared" si="307"/>
        <v>0</v>
      </c>
      <c r="AM98" s="17">
        <f t="shared" si="214"/>
        <v>17290345.02</v>
      </c>
      <c r="AN98" s="17">
        <f t="shared" si="297"/>
        <v>10866636.859999999</v>
      </c>
      <c r="AO98" s="17">
        <f t="shared" si="298"/>
        <v>10892127.42</v>
      </c>
      <c r="AP98" s="81">
        <f t="shared" ref="AP98:AR98" si="308">SUM(AP99:AP105)</f>
        <v>0</v>
      </c>
      <c r="AQ98" s="17">
        <f t="shared" si="308"/>
        <v>0</v>
      </c>
      <c r="AR98" s="17">
        <f t="shared" si="308"/>
        <v>0</v>
      </c>
      <c r="AS98" s="17">
        <f t="shared" si="218"/>
        <v>17290345.02</v>
      </c>
      <c r="AT98" s="17">
        <f t="shared" si="300"/>
        <v>10866636.859999999</v>
      </c>
      <c r="AU98" s="17">
        <f t="shared" si="301"/>
        <v>10892127.42</v>
      </c>
    </row>
    <row r="99" spans="1:47" ht="17.25" customHeight="1" x14ac:dyDescent="0.25">
      <c r="A99" s="40" t="s">
        <v>105</v>
      </c>
      <c r="B99" s="16"/>
      <c r="C99" s="33">
        <v>570678.98</v>
      </c>
      <c r="D99" s="33">
        <v>575935.77</v>
      </c>
      <c r="E99" s="33">
        <v>597173.19999999995</v>
      </c>
      <c r="F99" s="33"/>
      <c r="G99" s="33"/>
      <c r="H99" s="33"/>
      <c r="I99" s="33">
        <f t="shared" si="8"/>
        <v>570678.98</v>
      </c>
      <c r="J99" s="33">
        <f t="shared" si="9"/>
        <v>575935.77</v>
      </c>
      <c r="K99" s="33">
        <f t="shared" si="10"/>
        <v>597173.19999999995</v>
      </c>
      <c r="L99" s="33"/>
      <c r="M99" s="33"/>
      <c r="N99" s="33"/>
      <c r="O99" s="33">
        <f t="shared" si="198"/>
        <v>570678.98</v>
      </c>
      <c r="P99" s="33">
        <f t="shared" si="199"/>
        <v>575935.77</v>
      </c>
      <c r="Q99" s="33">
        <f t="shared" si="200"/>
        <v>597173.19999999995</v>
      </c>
      <c r="R99" s="33"/>
      <c r="S99" s="33"/>
      <c r="T99" s="33"/>
      <c r="U99" s="33">
        <f t="shared" si="202"/>
        <v>570678.98</v>
      </c>
      <c r="V99" s="33">
        <f t="shared" si="203"/>
        <v>575935.77</v>
      </c>
      <c r="W99" s="33">
        <f t="shared" si="204"/>
        <v>597173.19999999995</v>
      </c>
      <c r="X99" s="82"/>
      <c r="Y99" s="33"/>
      <c r="Z99" s="33"/>
      <c r="AA99" s="33">
        <f t="shared" si="206"/>
        <v>570678.98</v>
      </c>
      <c r="AB99" s="33">
        <f t="shared" si="291"/>
        <v>575935.77</v>
      </c>
      <c r="AC99" s="33">
        <f t="shared" si="292"/>
        <v>597173.19999999995</v>
      </c>
      <c r="AD99" s="82"/>
      <c r="AE99" s="33"/>
      <c r="AF99" s="33"/>
      <c r="AG99" s="33">
        <f t="shared" si="210"/>
        <v>570678.98</v>
      </c>
      <c r="AH99" s="33">
        <f t="shared" si="294"/>
        <v>575935.77</v>
      </c>
      <c r="AI99" s="33">
        <f t="shared" si="295"/>
        <v>597173.19999999995</v>
      </c>
      <c r="AJ99" s="82"/>
      <c r="AK99" s="33"/>
      <c r="AL99" s="33"/>
      <c r="AM99" s="33">
        <f t="shared" si="214"/>
        <v>570678.98</v>
      </c>
      <c r="AN99" s="33">
        <f t="shared" si="297"/>
        <v>575935.77</v>
      </c>
      <c r="AO99" s="33">
        <f t="shared" si="298"/>
        <v>597173.19999999995</v>
      </c>
      <c r="AP99" s="82"/>
      <c r="AQ99" s="33"/>
      <c r="AR99" s="33"/>
      <c r="AS99" s="33">
        <f t="shared" si="218"/>
        <v>570678.98</v>
      </c>
      <c r="AT99" s="33">
        <f t="shared" si="300"/>
        <v>575935.77</v>
      </c>
      <c r="AU99" s="33">
        <f t="shared" si="301"/>
        <v>597173.19999999995</v>
      </c>
    </row>
    <row r="100" spans="1:47" ht="39.6" x14ac:dyDescent="0.25">
      <c r="A100" s="40" t="s">
        <v>106</v>
      </c>
      <c r="B100" s="16"/>
      <c r="C100" s="33">
        <v>42000</v>
      </c>
      <c r="D100" s="33">
        <v>42000</v>
      </c>
      <c r="E100" s="33">
        <v>42000</v>
      </c>
      <c r="F100" s="33"/>
      <c r="G100" s="33"/>
      <c r="H100" s="33"/>
      <c r="I100" s="33">
        <f t="shared" si="8"/>
        <v>42000</v>
      </c>
      <c r="J100" s="33">
        <f t="shared" si="9"/>
        <v>42000</v>
      </c>
      <c r="K100" s="33">
        <f t="shared" si="10"/>
        <v>42000</v>
      </c>
      <c r="L100" s="33"/>
      <c r="M100" s="33"/>
      <c r="N100" s="33"/>
      <c r="O100" s="33">
        <f t="shared" si="198"/>
        <v>42000</v>
      </c>
      <c r="P100" s="33">
        <f t="shared" si="199"/>
        <v>42000</v>
      </c>
      <c r="Q100" s="33">
        <f t="shared" si="200"/>
        <v>42000</v>
      </c>
      <c r="R100" s="33"/>
      <c r="S100" s="33"/>
      <c r="T100" s="33"/>
      <c r="U100" s="33">
        <f t="shared" si="202"/>
        <v>42000</v>
      </c>
      <c r="V100" s="33">
        <f t="shared" si="203"/>
        <v>42000</v>
      </c>
      <c r="W100" s="33">
        <f t="shared" si="204"/>
        <v>42000</v>
      </c>
      <c r="X100" s="82"/>
      <c r="Y100" s="33"/>
      <c r="Z100" s="33"/>
      <c r="AA100" s="33">
        <f t="shared" si="206"/>
        <v>42000</v>
      </c>
      <c r="AB100" s="33">
        <f t="shared" si="291"/>
        <v>42000</v>
      </c>
      <c r="AC100" s="33">
        <f t="shared" si="292"/>
        <v>42000</v>
      </c>
      <c r="AD100" s="82"/>
      <c r="AE100" s="33"/>
      <c r="AF100" s="33"/>
      <c r="AG100" s="33">
        <f t="shared" si="210"/>
        <v>42000</v>
      </c>
      <c r="AH100" s="33">
        <f t="shared" si="294"/>
        <v>42000</v>
      </c>
      <c r="AI100" s="33">
        <f t="shared" si="295"/>
        <v>42000</v>
      </c>
      <c r="AJ100" s="82"/>
      <c r="AK100" s="33"/>
      <c r="AL100" s="33"/>
      <c r="AM100" s="33">
        <f t="shared" si="214"/>
        <v>42000</v>
      </c>
      <c r="AN100" s="33">
        <f t="shared" si="297"/>
        <v>42000</v>
      </c>
      <c r="AO100" s="33">
        <f t="shared" si="298"/>
        <v>42000</v>
      </c>
      <c r="AP100" s="82"/>
      <c r="AQ100" s="33"/>
      <c r="AR100" s="33"/>
      <c r="AS100" s="33">
        <f t="shared" si="218"/>
        <v>42000</v>
      </c>
      <c r="AT100" s="33">
        <f t="shared" si="300"/>
        <v>42000</v>
      </c>
      <c r="AU100" s="33">
        <f t="shared" si="301"/>
        <v>42000</v>
      </c>
    </row>
    <row r="101" spans="1:47" ht="26.4" x14ac:dyDescent="0.25">
      <c r="A101" s="40" t="s">
        <v>107</v>
      </c>
      <c r="B101" s="16"/>
      <c r="C101" s="33">
        <v>88836</v>
      </c>
      <c r="D101" s="33">
        <v>73008</v>
      </c>
      <c r="E101" s="33">
        <v>73008</v>
      </c>
      <c r="F101" s="33"/>
      <c r="G101" s="33"/>
      <c r="H101" s="33"/>
      <c r="I101" s="33">
        <f t="shared" si="8"/>
        <v>88836</v>
      </c>
      <c r="J101" s="33">
        <f t="shared" si="9"/>
        <v>73008</v>
      </c>
      <c r="K101" s="33">
        <f t="shared" si="10"/>
        <v>73008</v>
      </c>
      <c r="L101" s="33"/>
      <c r="M101" s="33"/>
      <c r="N101" s="33"/>
      <c r="O101" s="33">
        <f t="shared" si="198"/>
        <v>88836</v>
      </c>
      <c r="P101" s="33">
        <f t="shared" si="199"/>
        <v>73008</v>
      </c>
      <c r="Q101" s="33">
        <f t="shared" si="200"/>
        <v>73008</v>
      </c>
      <c r="R101" s="33"/>
      <c r="S101" s="33"/>
      <c r="T101" s="33"/>
      <c r="U101" s="33">
        <f t="shared" si="202"/>
        <v>88836</v>
      </c>
      <c r="V101" s="33">
        <f t="shared" si="203"/>
        <v>73008</v>
      </c>
      <c r="W101" s="33">
        <f t="shared" si="204"/>
        <v>73008</v>
      </c>
      <c r="X101" s="82"/>
      <c r="Y101" s="33"/>
      <c r="Z101" s="33"/>
      <c r="AA101" s="33">
        <f t="shared" si="206"/>
        <v>88836</v>
      </c>
      <c r="AB101" s="33">
        <f t="shared" si="291"/>
        <v>73008</v>
      </c>
      <c r="AC101" s="33">
        <f t="shared" si="292"/>
        <v>73008</v>
      </c>
      <c r="AD101" s="82"/>
      <c r="AE101" s="33"/>
      <c r="AF101" s="33"/>
      <c r="AG101" s="33">
        <f t="shared" si="210"/>
        <v>88836</v>
      </c>
      <c r="AH101" s="33">
        <f t="shared" si="294"/>
        <v>73008</v>
      </c>
      <c r="AI101" s="33">
        <f t="shared" si="295"/>
        <v>73008</v>
      </c>
      <c r="AJ101" s="82"/>
      <c r="AK101" s="33"/>
      <c r="AL101" s="33"/>
      <c r="AM101" s="33">
        <f t="shared" si="214"/>
        <v>88836</v>
      </c>
      <c r="AN101" s="33">
        <f t="shared" si="297"/>
        <v>73008</v>
      </c>
      <c r="AO101" s="33">
        <f t="shared" si="298"/>
        <v>73008</v>
      </c>
      <c r="AP101" s="82"/>
      <c r="AQ101" s="33"/>
      <c r="AR101" s="33"/>
      <c r="AS101" s="33">
        <f t="shared" si="218"/>
        <v>88836</v>
      </c>
      <c r="AT101" s="33">
        <f t="shared" si="300"/>
        <v>73008</v>
      </c>
      <c r="AU101" s="33">
        <f t="shared" si="301"/>
        <v>73008</v>
      </c>
    </row>
    <row r="102" spans="1:47" ht="26.4" x14ac:dyDescent="0.25">
      <c r="A102" s="40" t="s">
        <v>108</v>
      </c>
      <c r="B102" s="16"/>
      <c r="C102" s="33">
        <v>35000</v>
      </c>
      <c r="D102" s="33">
        <v>35000</v>
      </c>
      <c r="E102" s="33">
        <v>35000</v>
      </c>
      <c r="F102" s="33"/>
      <c r="G102" s="33"/>
      <c r="H102" s="33"/>
      <c r="I102" s="33">
        <f t="shared" si="8"/>
        <v>35000</v>
      </c>
      <c r="J102" s="33">
        <f t="shared" si="9"/>
        <v>35000</v>
      </c>
      <c r="K102" s="33">
        <f t="shared" si="10"/>
        <v>35000</v>
      </c>
      <c r="L102" s="33"/>
      <c r="M102" s="33"/>
      <c r="N102" s="33"/>
      <c r="O102" s="33">
        <f t="shared" si="198"/>
        <v>35000</v>
      </c>
      <c r="P102" s="33">
        <f t="shared" si="199"/>
        <v>35000</v>
      </c>
      <c r="Q102" s="33">
        <f t="shared" si="200"/>
        <v>35000</v>
      </c>
      <c r="R102" s="33"/>
      <c r="S102" s="33"/>
      <c r="T102" s="33"/>
      <c r="U102" s="33">
        <f t="shared" si="202"/>
        <v>35000</v>
      </c>
      <c r="V102" s="33">
        <f t="shared" si="203"/>
        <v>35000</v>
      </c>
      <c r="W102" s="33">
        <f t="shared" si="204"/>
        <v>35000</v>
      </c>
      <c r="X102" s="82"/>
      <c r="Y102" s="33"/>
      <c r="Z102" s="33"/>
      <c r="AA102" s="33">
        <f t="shared" si="206"/>
        <v>35000</v>
      </c>
      <c r="AB102" s="33">
        <f t="shared" si="291"/>
        <v>35000</v>
      </c>
      <c r="AC102" s="33">
        <f t="shared" si="292"/>
        <v>35000</v>
      </c>
      <c r="AD102" s="82"/>
      <c r="AE102" s="33"/>
      <c r="AF102" s="33"/>
      <c r="AG102" s="33">
        <f t="shared" si="210"/>
        <v>35000</v>
      </c>
      <c r="AH102" s="33">
        <f t="shared" si="294"/>
        <v>35000</v>
      </c>
      <c r="AI102" s="33">
        <f t="shared" si="295"/>
        <v>35000</v>
      </c>
      <c r="AJ102" s="82"/>
      <c r="AK102" s="33"/>
      <c r="AL102" s="33"/>
      <c r="AM102" s="33">
        <f t="shared" si="214"/>
        <v>35000</v>
      </c>
      <c r="AN102" s="33">
        <f t="shared" si="297"/>
        <v>35000</v>
      </c>
      <c r="AO102" s="33">
        <f t="shared" si="298"/>
        <v>35000</v>
      </c>
      <c r="AP102" s="82"/>
      <c r="AQ102" s="33"/>
      <c r="AR102" s="33"/>
      <c r="AS102" s="33">
        <f t="shared" si="218"/>
        <v>35000</v>
      </c>
      <c r="AT102" s="33">
        <f t="shared" si="300"/>
        <v>35000</v>
      </c>
      <c r="AU102" s="33">
        <f t="shared" si="301"/>
        <v>35000</v>
      </c>
    </row>
    <row r="103" spans="1:47" ht="39.6" x14ac:dyDescent="0.25">
      <c r="A103" s="40" t="s">
        <v>109</v>
      </c>
      <c r="B103" s="16"/>
      <c r="C103" s="33">
        <v>1591048.72</v>
      </c>
      <c r="D103" s="33">
        <v>1654694.51</v>
      </c>
      <c r="E103" s="33">
        <v>1720859.08</v>
      </c>
      <c r="F103" s="33"/>
      <c r="G103" s="33"/>
      <c r="H103" s="33"/>
      <c r="I103" s="33">
        <f t="shared" si="8"/>
        <v>1591048.72</v>
      </c>
      <c r="J103" s="33">
        <f t="shared" si="9"/>
        <v>1654694.51</v>
      </c>
      <c r="K103" s="33">
        <f t="shared" si="10"/>
        <v>1720859.08</v>
      </c>
      <c r="L103" s="33"/>
      <c r="M103" s="33"/>
      <c r="N103" s="33"/>
      <c r="O103" s="33">
        <f t="shared" si="198"/>
        <v>1591048.72</v>
      </c>
      <c r="P103" s="33">
        <f t="shared" si="199"/>
        <v>1654694.51</v>
      </c>
      <c r="Q103" s="33">
        <f t="shared" si="200"/>
        <v>1720859.08</v>
      </c>
      <c r="R103" s="33"/>
      <c r="S103" s="33"/>
      <c r="T103" s="33"/>
      <c r="U103" s="33">
        <f t="shared" si="202"/>
        <v>1591048.72</v>
      </c>
      <c r="V103" s="33">
        <f t="shared" si="203"/>
        <v>1654694.51</v>
      </c>
      <c r="W103" s="33">
        <f t="shared" si="204"/>
        <v>1720859.08</v>
      </c>
      <c r="X103" s="82">
        <v>-112941.81</v>
      </c>
      <c r="Y103" s="33"/>
      <c r="Z103" s="33"/>
      <c r="AA103" s="33">
        <f t="shared" si="206"/>
        <v>1478106.91</v>
      </c>
      <c r="AB103" s="33">
        <f t="shared" si="291"/>
        <v>1654694.51</v>
      </c>
      <c r="AC103" s="33">
        <f t="shared" si="292"/>
        <v>1720859.08</v>
      </c>
      <c r="AD103" s="82"/>
      <c r="AE103" s="33"/>
      <c r="AF103" s="33"/>
      <c r="AG103" s="33">
        <f t="shared" si="210"/>
        <v>1478106.91</v>
      </c>
      <c r="AH103" s="33">
        <f t="shared" si="294"/>
        <v>1654694.51</v>
      </c>
      <c r="AI103" s="33">
        <f t="shared" si="295"/>
        <v>1720859.08</v>
      </c>
      <c r="AJ103" s="82"/>
      <c r="AK103" s="33"/>
      <c r="AL103" s="33"/>
      <c r="AM103" s="33">
        <f t="shared" si="214"/>
        <v>1478106.91</v>
      </c>
      <c r="AN103" s="33">
        <f t="shared" si="297"/>
        <v>1654694.51</v>
      </c>
      <c r="AO103" s="33">
        <f t="shared" si="298"/>
        <v>1720859.08</v>
      </c>
      <c r="AP103" s="82"/>
      <c r="AQ103" s="33"/>
      <c r="AR103" s="33"/>
      <c r="AS103" s="33">
        <f t="shared" si="218"/>
        <v>1478106.91</v>
      </c>
      <c r="AT103" s="33">
        <f t="shared" si="300"/>
        <v>1654694.51</v>
      </c>
      <c r="AU103" s="33">
        <f t="shared" si="301"/>
        <v>1720859.08</v>
      </c>
    </row>
    <row r="104" spans="1:47" ht="54" customHeight="1" x14ac:dyDescent="0.25">
      <c r="A104" s="40" t="s">
        <v>110</v>
      </c>
      <c r="B104" s="16"/>
      <c r="C104" s="33">
        <v>9726663.1699999999</v>
      </c>
      <c r="D104" s="33">
        <v>10248550.51</v>
      </c>
      <c r="E104" s="33">
        <v>10248545.970000001</v>
      </c>
      <c r="F104" s="33"/>
      <c r="G104" s="33"/>
      <c r="H104" s="33"/>
      <c r="I104" s="33">
        <f t="shared" si="8"/>
        <v>9726663.1699999999</v>
      </c>
      <c r="J104" s="33">
        <f t="shared" si="9"/>
        <v>10248550.51</v>
      </c>
      <c r="K104" s="33">
        <f t="shared" si="10"/>
        <v>10248545.970000001</v>
      </c>
      <c r="L104" s="33"/>
      <c r="M104" s="33"/>
      <c r="N104" s="33"/>
      <c r="O104" s="33">
        <f t="shared" si="198"/>
        <v>9726663.1699999999</v>
      </c>
      <c r="P104" s="33">
        <f t="shared" si="199"/>
        <v>10248550.51</v>
      </c>
      <c r="Q104" s="33">
        <f t="shared" si="200"/>
        <v>10248545.970000001</v>
      </c>
      <c r="R104" s="33"/>
      <c r="S104" s="33"/>
      <c r="T104" s="33"/>
      <c r="U104" s="33">
        <f t="shared" si="202"/>
        <v>9726663.1699999999</v>
      </c>
      <c r="V104" s="33">
        <f t="shared" si="203"/>
        <v>10248550.51</v>
      </c>
      <c r="W104" s="33">
        <f t="shared" si="204"/>
        <v>10248545.970000001</v>
      </c>
      <c r="X104" s="82"/>
      <c r="Y104" s="33"/>
      <c r="Z104" s="33"/>
      <c r="AA104" s="33">
        <f t="shared" si="206"/>
        <v>9726663.1699999999</v>
      </c>
      <c r="AB104" s="33">
        <f t="shared" si="291"/>
        <v>10248550.51</v>
      </c>
      <c r="AC104" s="33">
        <f t="shared" si="292"/>
        <v>10248545.970000001</v>
      </c>
      <c r="AD104" s="82">
        <f>1500000+102000</f>
        <v>1602000</v>
      </c>
      <c r="AE104" s="33">
        <v>-1762551.93</v>
      </c>
      <c r="AF104" s="33">
        <v>-1824458.83</v>
      </c>
      <c r="AG104" s="33">
        <f t="shared" si="210"/>
        <v>11328663.17</v>
      </c>
      <c r="AH104" s="33">
        <f t="shared" si="294"/>
        <v>8485998.5800000001</v>
      </c>
      <c r="AI104" s="33">
        <f t="shared" si="295"/>
        <v>8424087.1400000006</v>
      </c>
      <c r="AJ104" s="82">
        <v>1631669.06</v>
      </c>
      <c r="AK104" s="33"/>
      <c r="AL104" s="33"/>
      <c r="AM104" s="33">
        <f t="shared" si="214"/>
        <v>12960332.23</v>
      </c>
      <c r="AN104" s="33">
        <f t="shared" si="297"/>
        <v>8485998.5800000001</v>
      </c>
      <c r="AO104" s="33">
        <f t="shared" si="298"/>
        <v>8424087.1400000006</v>
      </c>
      <c r="AP104" s="82"/>
      <c r="AQ104" s="33"/>
      <c r="AR104" s="33"/>
      <c r="AS104" s="33">
        <f t="shared" si="218"/>
        <v>12960332.23</v>
      </c>
      <c r="AT104" s="33">
        <f t="shared" si="300"/>
        <v>8485998.5800000001</v>
      </c>
      <c r="AU104" s="33">
        <f t="shared" si="301"/>
        <v>8424087.1400000006</v>
      </c>
    </row>
    <row r="105" spans="1:47" ht="65.25" customHeight="1" x14ac:dyDescent="0.25">
      <c r="A105" s="40" t="s">
        <v>111</v>
      </c>
      <c r="B105" s="16"/>
      <c r="C105" s="33">
        <f>21600.38+1058418.62</f>
        <v>1080019</v>
      </c>
      <c r="D105" s="33"/>
      <c r="E105" s="33"/>
      <c r="F105" s="33"/>
      <c r="G105" s="33"/>
      <c r="H105" s="33"/>
      <c r="I105" s="33">
        <f t="shared" si="8"/>
        <v>1080019</v>
      </c>
      <c r="J105" s="33">
        <f t="shared" si="9"/>
        <v>0</v>
      </c>
      <c r="K105" s="33">
        <f t="shared" si="10"/>
        <v>0</v>
      </c>
      <c r="L105" s="33">
        <f>1015525.98+20725.02</f>
        <v>1036251</v>
      </c>
      <c r="M105" s="33"/>
      <c r="N105" s="33"/>
      <c r="O105" s="33">
        <f t="shared" si="198"/>
        <v>2116270</v>
      </c>
      <c r="P105" s="33">
        <f t="shared" si="199"/>
        <v>0</v>
      </c>
      <c r="Q105" s="33">
        <f t="shared" si="200"/>
        <v>0</v>
      </c>
      <c r="R105" s="33"/>
      <c r="S105" s="33"/>
      <c r="T105" s="33"/>
      <c r="U105" s="33">
        <f t="shared" si="202"/>
        <v>2116270</v>
      </c>
      <c r="V105" s="33">
        <f t="shared" si="203"/>
        <v>0</v>
      </c>
      <c r="W105" s="33">
        <f t="shared" si="204"/>
        <v>0</v>
      </c>
      <c r="X105" s="82">
        <v>-879.1</v>
      </c>
      <c r="Y105" s="33"/>
      <c r="Z105" s="33"/>
      <c r="AA105" s="33">
        <f t="shared" si="206"/>
        <v>2115390.9</v>
      </c>
      <c r="AB105" s="33">
        <f t="shared" si="291"/>
        <v>0</v>
      </c>
      <c r="AC105" s="33">
        <f t="shared" si="292"/>
        <v>0</v>
      </c>
      <c r="AD105" s="82"/>
      <c r="AE105" s="33"/>
      <c r="AF105" s="33"/>
      <c r="AG105" s="33">
        <f t="shared" si="210"/>
        <v>2115390.9</v>
      </c>
      <c r="AH105" s="33">
        <f t="shared" si="294"/>
        <v>0</v>
      </c>
      <c r="AI105" s="33">
        <f t="shared" si="295"/>
        <v>0</v>
      </c>
      <c r="AJ105" s="82"/>
      <c r="AK105" s="33"/>
      <c r="AL105" s="33"/>
      <c r="AM105" s="33">
        <f t="shared" si="214"/>
        <v>2115390.9</v>
      </c>
      <c r="AN105" s="33">
        <f t="shared" si="297"/>
        <v>0</v>
      </c>
      <c r="AO105" s="33">
        <f t="shared" si="298"/>
        <v>0</v>
      </c>
      <c r="AP105" s="82"/>
      <c r="AQ105" s="33"/>
      <c r="AR105" s="33"/>
      <c r="AS105" s="33">
        <f t="shared" si="218"/>
        <v>2115390.9</v>
      </c>
      <c r="AT105" s="33">
        <f t="shared" si="300"/>
        <v>0</v>
      </c>
      <c r="AU105" s="33">
        <f t="shared" si="301"/>
        <v>0</v>
      </c>
    </row>
    <row r="106" spans="1:47" ht="56.25" customHeight="1" x14ac:dyDescent="0.25">
      <c r="A106" s="43" t="s">
        <v>112</v>
      </c>
      <c r="B106" s="16" t="s">
        <v>113</v>
      </c>
      <c r="C106" s="17">
        <v>2257519.7000000002</v>
      </c>
      <c r="D106" s="17">
        <v>2303520</v>
      </c>
      <c r="E106" s="17">
        <v>2259060</v>
      </c>
      <c r="F106" s="17">
        <v>-2768.2</v>
      </c>
      <c r="G106" s="17">
        <v>-265640</v>
      </c>
      <c r="H106" s="17">
        <v>-1022210</v>
      </c>
      <c r="I106" s="17">
        <f t="shared" ref="I106:I145" si="309">C106+F106</f>
        <v>2254751.5</v>
      </c>
      <c r="J106" s="17">
        <f t="shared" ref="J106:J145" si="310">D106+G106</f>
        <v>2037880</v>
      </c>
      <c r="K106" s="17">
        <f t="shared" ref="K106:K145" si="311">E106+H106</f>
        <v>1236850</v>
      </c>
      <c r="L106" s="17"/>
      <c r="M106" s="17"/>
      <c r="N106" s="17"/>
      <c r="O106" s="17">
        <f t="shared" si="198"/>
        <v>2254751.5</v>
      </c>
      <c r="P106" s="17">
        <f t="shared" si="199"/>
        <v>2037880</v>
      </c>
      <c r="Q106" s="17">
        <f t="shared" si="200"/>
        <v>1236850</v>
      </c>
      <c r="R106" s="17"/>
      <c r="S106" s="17"/>
      <c r="T106" s="17"/>
      <c r="U106" s="17">
        <f t="shared" si="202"/>
        <v>2254751.5</v>
      </c>
      <c r="V106" s="17">
        <f t="shared" si="203"/>
        <v>2037880</v>
      </c>
      <c r="W106" s="17">
        <f t="shared" si="204"/>
        <v>1236850</v>
      </c>
      <c r="X106" s="81"/>
      <c r="Y106" s="17"/>
      <c r="Z106" s="17"/>
      <c r="AA106" s="17">
        <f t="shared" si="206"/>
        <v>2254751.5</v>
      </c>
      <c r="AB106" s="17">
        <f t="shared" si="291"/>
        <v>2037880</v>
      </c>
      <c r="AC106" s="17">
        <f t="shared" si="292"/>
        <v>1236850</v>
      </c>
      <c r="AD106" s="81"/>
      <c r="AE106" s="17">
        <v>-350480</v>
      </c>
      <c r="AF106" s="17">
        <v>-220400</v>
      </c>
      <c r="AG106" s="17">
        <f t="shared" si="210"/>
        <v>2254751.5</v>
      </c>
      <c r="AH106" s="17">
        <f t="shared" si="294"/>
        <v>1687400</v>
      </c>
      <c r="AI106" s="17">
        <f t="shared" si="295"/>
        <v>1016450</v>
      </c>
      <c r="AJ106" s="81">
        <v>-44249.5</v>
      </c>
      <c r="AK106" s="17"/>
      <c r="AL106" s="17"/>
      <c r="AM106" s="17">
        <f t="shared" si="214"/>
        <v>2210502</v>
      </c>
      <c r="AN106" s="17">
        <f t="shared" si="297"/>
        <v>1687400</v>
      </c>
      <c r="AO106" s="17">
        <f t="shared" si="298"/>
        <v>1016450</v>
      </c>
      <c r="AP106" s="81"/>
      <c r="AQ106" s="17"/>
      <c r="AR106" s="17"/>
      <c r="AS106" s="17">
        <f t="shared" si="218"/>
        <v>2210502</v>
      </c>
      <c r="AT106" s="17">
        <f t="shared" si="300"/>
        <v>1687400</v>
      </c>
      <c r="AU106" s="17">
        <f t="shared" si="301"/>
        <v>1016450</v>
      </c>
    </row>
    <row r="107" spans="1:47" ht="37.5" customHeight="1" x14ac:dyDescent="0.25">
      <c r="A107" s="44" t="s">
        <v>114</v>
      </c>
      <c r="B107" s="16" t="s">
        <v>115</v>
      </c>
      <c r="C107" s="45">
        <v>705442.12</v>
      </c>
      <c r="D107" s="45">
        <v>732624.31</v>
      </c>
      <c r="E107" s="45">
        <v>763720.56</v>
      </c>
      <c r="F107" s="45">
        <v>25186.26</v>
      </c>
      <c r="G107" s="45">
        <v>64676.24</v>
      </c>
      <c r="H107" s="45">
        <v>101044.61</v>
      </c>
      <c r="I107" s="45">
        <f t="shared" si="309"/>
        <v>730628.38</v>
      </c>
      <c r="J107" s="45">
        <f t="shared" si="310"/>
        <v>797300.55</v>
      </c>
      <c r="K107" s="45">
        <f t="shared" si="311"/>
        <v>864765.17</v>
      </c>
      <c r="L107" s="45"/>
      <c r="M107" s="45"/>
      <c r="N107" s="45"/>
      <c r="O107" s="45">
        <f t="shared" si="198"/>
        <v>730628.38</v>
      </c>
      <c r="P107" s="45">
        <f t="shared" si="199"/>
        <v>797300.55</v>
      </c>
      <c r="Q107" s="45">
        <f t="shared" si="200"/>
        <v>864765.17</v>
      </c>
      <c r="R107" s="45"/>
      <c r="S107" s="45"/>
      <c r="T107" s="45"/>
      <c r="U107" s="45">
        <f t="shared" si="202"/>
        <v>730628.38</v>
      </c>
      <c r="V107" s="45">
        <f t="shared" si="203"/>
        <v>797300.55</v>
      </c>
      <c r="W107" s="45">
        <f t="shared" si="204"/>
        <v>864765.17</v>
      </c>
      <c r="X107" s="45"/>
      <c r="Y107" s="45"/>
      <c r="Z107" s="45"/>
      <c r="AA107" s="45">
        <f t="shared" si="206"/>
        <v>730628.38</v>
      </c>
      <c r="AB107" s="45">
        <f t="shared" si="291"/>
        <v>797300.55</v>
      </c>
      <c r="AC107" s="45">
        <f t="shared" si="292"/>
        <v>864765.17</v>
      </c>
      <c r="AD107" s="45"/>
      <c r="AE107" s="45"/>
      <c r="AF107" s="45"/>
      <c r="AG107" s="45">
        <f t="shared" si="210"/>
        <v>730628.38</v>
      </c>
      <c r="AH107" s="45">
        <f t="shared" si="294"/>
        <v>797300.55</v>
      </c>
      <c r="AI107" s="45">
        <f t="shared" si="295"/>
        <v>864765.17</v>
      </c>
      <c r="AJ107" s="45"/>
      <c r="AK107" s="45"/>
      <c r="AL107" s="45"/>
      <c r="AM107" s="45">
        <f t="shared" si="214"/>
        <v>730628.38</v>
      </c>
      <c r="AN107" s="45">
        <f t="shared" si="297"/>
        <v>797300.55</v>
      </c>
      <c r="AO107" s="45">
        <f t="shared" si="298"/>
        <v>864765.17</v>
      </c>
      <c r="AP107" s="45">
        <v>663.33</v>
      </c>
      <c r="AQ107" s="45"/>
      <c r="AR107" s="45"/>
      <c r="AS107" s="45">
        <f t="shared" si="218"/>
        <v>731291.71</v>
      </c>
      <c r="AT107" s="45">
        <f t="shared" si="300"/>
        <v>797300.55</v>
      </c>
      <c r="AU107" s="45">
        <f t="shared" si="301"/>
        <v>864765.17</v>
      </c>
    </row>
    <row r="108" spans="1:47" ht="37.5" customHeight="1" x14ac:dyDescent="0.25">
      <c r="A108" s="38" t="s">
        <v>116</v>
      </c>
      <c r="B108" s="16" t="s">
        <v>117</v>
      </c>
      <c r="C108" s="17">
        <v>759.71</v>
      </c>
      <c r="D108" s="17">
        <v>677.34</v>
      </c>
      <c r="E108" s="17">
        <v>677.05</v>
      </c>
      <c r="F108" s="17">
        <v>1899.13</v>
      </c>
      <c r="G108" s="17">
        <v>2082.4499999999998</v>
      </c>
      <c r="H108" s="17">
        <v>85864.07</v>
      </c>
      <c r="I108" s="17">
        <f t="shared" si="309"/>
        <v>2658.84</v>
      </c>
      <c r="J108" s="17">
        <f t="shared" si="310"/>
        <v>2759.79</v>
      </c>
      <c r="K108" s="17">
        <f t="shared" si="311"/>
        <v>86541.12000000001</v>
      </c>
      <c r="L108" s="17"/>
      <c r="M108" s="17"/>
      <c r="N108" s="17"/>
      <c r="O108" s="17">
        <f t="shared" si="198"/>
        <v>2658.84</v>
      </c>
      <c r="P108" s="17">
        <f t="shared" si="199"/>
        <v>2759.79</v>
      </c>
      <c r="Q108" s="17">
        <f t="shared" si="200"/>
        <v>86541.12000000001</v>
      </c>
      <c r="R108" s="17"/>
      <c r="S108" s="17"/>
      <c r="T108" s="17"/>
      <c r="U108" s="17">
        <f t="shared" si="202"/>
        <v>2658.84</v>
      </c>
      <c r="V108" s="17">
        <f t="shared" si="203"/>
        <v>2759.79</v>
      </c>
      <c r="W108" s="17">
        <f t="shared" si="204"/>
        <v>86541.12000000001</v>
      </c>
      <c r="X108" s="81"/>
      <c r="Y108" s="17"/>
      <c r="Z108" s="17"/>
      <c r="AA108" s="17">
        <f t="shared" si="206"/>
        <v>2658.84</v>
      </c>
      <c r="AB108" s="17">
        <f t="shared" si="291"/>
        <v>2759.79</v>
      </c>
      <c r="AC108" s="17">
        <f t="shared" si="292"/>
        <v>86541.12000000001</v>
      </c>
      <c r="AD108" s="81"/>
      <c r="AE108" s="17"/>
      <c r="AF108" s="17"/>
      <c r="AG108" s="17">
        <f t="shared" si="210"/>
        <v>2658.84</v>
      </c>
      <c r="AH108" s="17">
        <f t="shared" si="294"/>
        <v>2759.79</v>
      </c>
      <c r="AI108" s="17">
        <f t="shared" si="295"/>
        <v>86541.12000000001</v>
      </c>
      <c r="AJ108" s="81"/>
      <c r="AK108" s="17"/>
      <c r="AL108" s="17"/>
      <c r="AM108" s="17">
        <f t="shared" si="214"/>
        <v>2658.84</v>
      </c>
      <c r="AN108" s="17">
        <f t="shared" si="297"/>
        <v>2759.79</v>
      </c>
      <c r="AO108" s="17">
        <f t="shared" si="298"/>
        <v>86541.12000000001</v>
      </c>
      <c r="AP108" s="81"/>
      <c r="AQ108" s="17"/>
      <c r="AR108" s="17"/>
      <c r="AS108" s="17">
        <f t="shared" si="218"/>
        <v>2658.84</v>
      </c>
      <c r="AT108" s="17">
        <f t="shared" si="300"/>
        <v>2759.79</v>
      </c>
      <c r="AU108" s="17">
        <f t="shared" si="301"/>
        <v>86541.12000000001</v>
      </c>
    </row>
    <row r="109" spans="1:47" ht="81" customHeight="1" x14ac:dyDescent="0.25">
      <c r="A109" s="38" t="s">
        <v>118</v>
      </c>
      <c r="B109" s="16" t="s">
        <v>119</v>
      </c>
      <c r="C109" s="17">
        <v>12408615</v>
      </c>
      <c r="D109" s="17">
        <v>12408615</v>
      </c>
      <c r="E109" s="17">
        <v>12408615</v>
      </c>
      <c r="F109" s="17">
        <v>326515</v>
      </c>
      <c r="G109" s="17">
        <v>326515</v>
      </c>
      <c r="H109" s="17">
        <v>163210</v>
      </c>
      <c r="I109" s="17">
        <f t="shared" si="309"/>
        <v>12735130</v>
      </c>
      <c r="J109" s="17">
        <f t="shared" si="310"/>
        <v>12735130</v>
      </c>
      <c r="K109" s="17">
        <f t="shared" si="311"/>
        <v>12571825</v>
      </c>
      <c r="L109" s="17"/>
      <c r="M109" s="17"/>
      <c r="N109" s="17"/>
      <c r="O109" s="17">
        <f t="shared" si="198"/>
        <v>12735130</v>
      </c>
      <c r="P109" s="17">
        <f t="shared" si="199"/>
        <v>12735130</v>
      </c>
      <c r="Q109" s="17">
        <f t="shared" si="200"/>
        <v>12571825</v>
      </c>
      <c r="R109" s="17"/>
      <c r="S109" s="17"/>
      <c r="T109" s="17"/>
      <c r="U109" s="17">
        <f t="shared" si="202"/>
        <v>12735130</v>
      </c>
      <c r="V109" s="17">
        <f t="shared" si="203"/>
        <v>12735130</v>
      </c>
      <c r="W109" s="17">
        <f t="shared" si="204"/>
        <v>12571825</v>
      </c>
      <c r="X109" s="81">
        <v>3222500</v>
      </c>
      <c r="Y109" s="17"/>
      <c r="Z109" s="17"/>
      <c r="AA109" s="17">
        <f t="shared" si="206"/>
        <v>15957630</v>
      </c>
      <c r="AB109" s="17">
        <f t="shared" si="291"/>
        <v>12735130</v>
      </c>
      <c r="AC109" s="17">
        <f t="shared" si="292"/>
        <v>12571825</v>
      </c>
      <c r="AD109" s="81">
        <v>9234651.6199999992</v>
      </c>
      <c r="AE109" s="17"/>
      <c r="AF109" s="17"/>
      <c r="AG109" s="17">
        <f t="shared" si="210"/>
        <v>25192281.619999997</v>
      </c>
      <c r="AH109" s="17">
        <f t="shared" si="294"/>
        <v>12735130</v>
      </c>
      <c r="AI109" s="17">
        <f t="shared" si="295"/>
        <v>12571825</v>
      </c>
      <c r="AJ109" s="81">
        <v>-2000000</v>
      </c>
      <c r="AK109" s="17"/>
      <c r="AL109" s="17"/>
      <c r="AM109" s="17">
        <f t="shared" si="214"/>
        <v>23192281.619999997</v>
      </c>
      <c r="AN109" s="17">
        <f t="shared" si="297"/>
        <v>12735130</v>
      </c>
      <c r="AO109" s="17">
        <f t="shared" si="298"/>
        <v>12571825</v>
      </c>
      <c r="AP109" s="81"/>
      <c r="AQ109" s="17"/>
      <c r="AR109" s="17"/>
      <c r="AS109" s="17">
        <f t="shared" si="218"/>
        <v>23192281.619999997</v>
      </c>
      <c r="AT109" s="17">
        <f t="shared" si="300"/>
        <v>12735130</v>
      </c>
      <c r="AU109" s="17">
        <f t="shared" si="301"/>
        <v>12571825</v>
      </c>
    </row>
    <row r="110" spans="1:47" x14ac:dyDescent="0.25">
      <c r="A110" s="38" t="s">
        <v>120</v>
      </c>
      <c r="B110" s="46" t="s">
        <v>121</v>
      </c>
      <c r="C110" s="17">
        <f>C111+C112+C113</f>
        <v>6382468.8299999991</v>
      </c>
      <c r="D110" s="17">
        <f t="shared" ref="D110:H110" si="312">D111+D112+D113</f>
        <v>6440293.5200000005</v>
      </c>
      <c r="E110" s="17">
        <f t="shared" si="312"/>
        <v>6673905.25</v>
      </c>
      <c r="F110" s="17">
        <f t="shared" si="312"/>
        <v>0</v>
      </c>
      <c r="G110" s="17">
        <f t="shared" si="312"/>
        <v>0</v>
      </c>
      <c r="H110" s="17">
        <f t="shared" si="312"/>
        <v>0</v>
      </c>
      <c r="I110" s="17">
        <f t="shared" si="309"/>
        <v>6382468.8299999991</v>
      </c>
      <c r="J110" s="17">
        <f t="shared" si="310"/>
        <v>6440293.5200000005</v>
      </c>
      <c r="K110" s="17">
        <f t="shared" si="311"/>
        <v>6673905.25</v>
      </c>
      <c r="L110" s="17">
        <f t="shared" ref="L110:N110" si="313">L111+L112+L113</f>
        <v>0</v>
      </c>
      <c r="M110" s="17">
        <f t="shared" si="313"/>
        <v>0</v>
      </c>
      <c r="N110" s="17">
        <f t="shared" si="313"/>
        <v>0</v>
      </c>
      <c r="O110" s="17">
        <f t="shared" si="198"/>
        <v>6382468.8299999991</v>
      </c>
      <c r="P110" s="17">
        <f t="shared" si="199"/>
        <v>6440293.5200000005</v>
      </c>
      <c r="Q110" s="17">
        <f t="shared" si="200"/>
        <v>6673905.25</v>
      </c>
      <c r="R110" s="17">
        <f t="shared" ref="R110:T110" si="314">R111+R112+R113</f>
        <v>0</v>
      </c>
      <c r="S110" s="17">
        <f t="shared" si="314"/>
        <v>0</v>
      </c>
      <c r="T110" s="17">
        <f t="shared" si="314"/>
        <v>0</v>
      </c>
      <c r="U110" s="17">
        <f t="shared" si="202"/>
        <v>6382468.8299999991</v>
      </c>
      <c r="V110" s="17">
        <f t="shared" si="203"/>
        <v>6440293.5200000005</v>
      </c>
      <c r="W110" s="17">
        <f t="shared" si="204"/>
        <v>6673905.25</v>
      </c>
      <c r="X110" s="81">
        <f t="shared" ref="X110:Z110" si="315">X111+X112+X113</f>
        <v>0</v>
      </c>
      <c r="Y110" s="17">
        <f t="shared" si="315"/>
        <v>0</v>
      </c>
      <c r="Z110" s="17">
        <f t="shared" si="315"/>
        <v>0</v>
      </c>
      <c r="AA110" s="17">
        <f t="shared" si="206"/>
        <v>6382468.8299999991</v>
      </c>
      <c r="AB110" s="17">
        <f t="shared" si="291"/>
        <v>6440293.5200000005</v>
      </c>
      <c r="AC110" s="17">
        <f t="shared" si="292"/>
        <v>6673905.25</v>
      </c>
      <c r="AD110" s="81">
        <f t="shared" ref="AD110:AF110" si="316">AD111+AD112+AD113</f>
        <v>0</v>
      </c>
      <c r="AE110" s="17">
        <f t="shared" si="316"/>
        <v>0</v>
      </c>
      <c r="AF110" s="17">
        <f t="shared" si="316"/>
        <v>0</v>
      </c>
      <c r="AG110" s="17">
        <f t="shared" si="210"/>
        <v>6382468.8299999991</v>
      </c>
      <c r="AH110" s="17">
        <f t="shared" si="294"/>
        <v>6440293.5200000005</v>
      </c>
      <c r="AI110" s="17">
        <f t="shared" si="295"/>
        <v>6673905.25</v>
      </c>
      <c r="AJ110" s="81">
        <f t="shared" ref="AJ110:AL110" si="317">AJ111+AJ112+AJ113</f>
        <v>0</v>
      </c>
      <c r="AK110" s="17">
        <f t="shared" si="317"/>
        <v>0</v>
      </c>
      <c r="AL110" s="17">
        <f t="shared" si="317"/>
        <v>0</v>
      </c>
      <c r="AM110" s="17">
        <f t="shared" si="214"/>
        <v>6382468.8299999991</v>
      </c>
      <c r="AN110" s="17">
        <f t="shared" si="297"/>
        <v>6440293.5200000005</v>
      </c>
      <c r="AO110" s="17">
        <f t="shared" si="298"/>
        <v>6673905.25</v>
      </c>
      <c r="AP110" s="81">
        <f t="shared" ref="AP110:AR110" si="318">AP111+AP112+AP113</f>
        <v>0</v>
      </c>
      <c r="AQ110" s="17">
        <f t="shared" si="318"/>
        <v>0</v>
      </c>
      <c r="AR110" s="17">
        <f t="shared" si="318"/>
        <v>0</v>
      </c>
      <c r="AS110" s="17">
        <f t="shared" si="218"/>
        <v>6382468.8299999991</v>
      </c>
      <c r="AT110" s="17">
        <f t="shared" si="300"/>
        <v>6440293.5200000005</v>
      </c>
      <c r="AU110" s="17">
        <f t="shared" si="301"/>
        <v>6673905.25</v>
      </c>
    </row>
    <row r="111" spans="1:47" ht="26.4" hidden="1" x14ac:dyDescent="0.25">
      <c r="A111" s="39" t="s">
        <v>122</v>
      </c>
      <c r="B111" s="46"/>
      <c r="C111" s="17">
        <v>2282715.94</v>
      </c>
      <c r="D111" s="17">
        <v>2303743.1</v>
      </c>
      <c r="E111" s="17">
        <v>2388692.8199999998</v>
      </c>
      <c r="F111" s="17"/>
      <c r="G111" s="17"/>
      <c r="H111" s="17"/>
      <c r="I111" s="17">
        <f t="shared" si="309"/>
        <v>2282715.94</v>
      </c>
      <c r="J111" s="17">
        <f t="shared" si="310"/>
        <v>2303743.1</v>
      </c>
      <c r="K111" s="17">
        <f t="shared" si="311"/>
        <v>2388692.8199999998</v>
      </c>
      <c r="L111" s="17"/>
      <c r="M111" s="17"/>
      <c r="N111" s="17"/>
      <c r="O111" s="17">
        <f t="shared" si="198"/>
        <v>2282715.94</v>
      </c>
      <c r="P111" s="17">
        <f t="shared" si="199"/>
        <v>2303743.1</v>
      </c>
      <c r="Q111" s="17">
        <f t="shared" si="200"/>
        <v>2388692.8199999998</v>
      </c>
      <c r="R111" s="17"/>
      <c r="S111" s="17"/>
      <c r="T111" s="17"/>
      <c r="U111" s="17">
        <f t="shared" si="202"/>
        <v>2282715.94</v>
      </c>
      <c r="V111" s="17">
        <f t="shared" si="203"/>
        <v>2303743.1</v>
      </c>
      <c r="W111" s="17">
        <f t="shared" si="204"/>
        <v>2388692.8199999998</v>
      </c>
      <c r="X111" s="81"/>
      <c r="Y111" s="17"/>
      <c r="Z111" s="17"/>
      <c r="AA111" s="17">
        <f t="shared" si="206"/>
        <v>2282715.94</v>
      </c>
      <c r="AB111" s="17">
        <f t="shared" si="291"/>
        <v>2303743.1</v>
      </c>
      <c r="AC111" s="17">
        <f t="shared" si="292"/>
        <v>2388692.8199999998</v>
      </c>
      <c r="AD111" s="81"/>
      <c r="AE111" s="17"/>
      <c r="AF111" s="17"/>
      <c r="AG111" s="17">
        <f t="shared" si="210"/>
        <v>2282715.94</v>
      </c>
      <c r="AH111" s="17">
        <f t="shared" si="294"/>
        <v>2303743.1</v>
      </c>
      <c r="AI111" s="17">
        <f t="shared" si="295"/>
        <v>2388692.8199999998</v>
      </c>
      <c r="AJ111" s="81"/>
      <c r="AK111" s="17"/>
      <c r="AL111" s="17"/>
      <c r="AM111" s="17">
        <f t="shared" si="214"/>
        <v>2282715.94</v>
      </c>
      <c r="AN111" s="17">
        <f t="shared" si="297"/>
        <v>2303743.1</v>
      </c>
      <c r="AO111" s="17">
        <f t="shared" si="298"/>
        <v>2388692.8199999998</v>
      </c>
      <c r="AP111" s="81"/>
      <c r="AQ111" s="17"/>
      <c r="AR111" s="17"/>
      <c r="AS111" s="17">
        <f t="shared" si="218"/>
        <v>2282715.94</v>
      </c>
      <c r="AT111" s="17">
        <f t="shared" si="300"/>
        <v>2303743.1</v>
      </c>
      <c r="AU111" s="17">
        <f t="shared" si="301"/>
        <v>2388692.8199999998</v>
      </c>
    </row>
    <row r="112" spans="1:47" ht="26.4" hidden="1" x14ac:dyDescent="0.25">
      <c r="A112" s="39" t="s">
        <v>123</v>
      </c>
      <c r="B112" s="46"/>
      <c r="C112" s="17">
        <v>2853394.92</v>
      </c>
      <c r="D112" s="17">
        <v>2879678.87</v>
      </c>
      <c r="E112" s="17">
        <v>2985866.02</v>
      </c>
      <c r="F112" s="17"/>
      <c r="G112" s="17"/>
      <c r="H112" s="17"/>
      <c r="I112" s="17">
        <f t="shared" si="309"/>
        <v>2853394.92</v>
      </c>
      <c r="J112" s="17">
        <f t="shared" si="310"/>
        <v>2879678.87</v>
      </c>
      <c r="K112" s="17">
        <f t="shared" si="311"/>
        <v>2985866.02</v>
      </c>
      <c r="L112" s="17"/>
      <c r="M112" s="17"/>
      <c r="N112" s="17"/>
      <c r="O112" s="17">
        <f t="shared" si="198"/>
        <v>2853394.92</v>
      </c>
      <c r="P112" s="17">
        <f t="shared" si="199"/>
        <v>2879678.87</v>
      </c>
      <c r="Q112" s="17">
        <f t="shared" si="200"/>
        <v>2985866.02</v>
      </c>
      <c r="R112" s="17"/>
      <c r="S112" s="17"/>
      <c r="T112" s="17"/>
      <c r="U112" s="17">
        <f t="shared" si="202"/>
        <v>2853394.92</v>
      </c>
      <c r="V112" s="17">
        <f t="shared" si="203"/>
        <v>2879678.87</v>
      </c>
      <c r="W112" s="17">
        <f t="shared" si="204"/>
        <v>2985866.02</v>
      </c>
      <c r="X112" s="81"/>
      <c r="Y112" s="17"/>
      <c r="Z112" s="17"/>
      <c r="AA112" s="17">
        <f t="shared" si="206"/>
        <v>2853394.92</v>
      </c>
      <c r="AB112" s="17">
        <f t="shared" si="291"/>
        <v>2879678.87</v>
      </c>
      <c r="AC112" s="17">
        <f t="shared" si="292"/>
        <v>2985866.02</v>
      </c>
      <c r="AD112" s="81"/>
      <c r="AE112" s="17"/>
      <c r="AF112" s="17"/>
      <c r="AG112" s="17">
        <f t="shared" si="210"/>
        <v>2853394.92</v>
      </c>
      <c r="AH112" s="17">
        <f t="shared" si="294"/>
        <v>2879678.87</v>
      </c>
      <c r="AI112" s="17">
        <f t="shared" si="295"/>
        <v>2985866.02</v>
      </c>
      <c r="AJ112" s="81"/>
      <c r="AK112" s="17"/>
      <c r="AL112" s="17"/>
      <c r="AM112" s="17">
        <f t="shared" si="214"/>
        <v>2853394.92</v>
      </c>
      <c r="AN112" s="17">
        <f t="shared" si="297"/>
        <v>2879678.87</v>
      </c>
      <c r="AO112" s="17">
        <f t="shared" si="298"/>
        <v>2985866.02</v>
      </c>
      <c r="AP112" s="81"/>
      <c r="AQ112" s="17"/>
      <c r="AR112" s="17"/>
      <c r="AS112" s="17">
        <f t="shared" si="218"/>
        <v>2853394.92</v>
      </c>
      <c r="AT112" s="17">
        <f t="shared" si="300"/>
        <v>2879678.87</v>
      </c>
      <c r="AU112" s="17">
        <f t="shared" si="301"/>
        <v>2985866.02</v>
      </c>
    </row>
    <row r="113" spans="1:47" ht="26.4" hidden="1" x14ac:dyDescent="0.25">
      <c r="A113" s="47" t="s">
        <v>124</v>
      </c>
      <c r="B113" s="46"/>
      <c r="C113" s="17">
        <v>1246357.97</v>
      </c>
      <c r="D113" s="17">
        <v>1256871.55</v>
      </c>
      <c r="E113" s="17">
        <v>1299346.4099999999</v>
      </c>
      <c r="F113" s="17"/>
      <c r="G113" s="17"/>
      <c r="H113" s="17"/>
      <c r="I113" s="17">
        <f t="shared" si="309"/>
        <v>1246357.97</v>
      </c>
      <c r="J113" s="17">
        <f t="shared" si="310"/>
        <v>1256871.55</v>
      </c>
      <c r="K113" s="17">
        <f t="shared" si="311"/>
        <v>1299346.4099999999</v>
      </c>
      <c r="L113" s="17"/>
      <c r="M113" s="17"/>
      <c r="N113" s="17"/>
      <c r="O113" s="17">
        <f t="shared" si="198"/>
        <v>1246357.97</v>
      </c>
      <c r="P113" s="17">
        <f t="shared" si="199"/>
        <v>1256871.55</v>
      </c>
      <c r="Q113" s="17">
        <f t="shared" si="200"/>
        <v>1299346.4099999999</v>
      </c>
      <c r="R113" s="17"/>
      <c r="S113" s="17"/>
      <c r="T113" s="17"/>
      <c r="U113" s="17">
        <f t="shared" si="202"/>
        <v>1246357.97</v>
      </c>
      <c r="V113" s="17">
        <f t="shared" si="203"/>
        <v>1256871.55</v>
      </c>
      <c r="W113" s="17">
        <f t="shared" si="204"/>
        <v>1299346.4099999999</v>
      </c>
      <c r="X113" s="81"/>
      <c r="Y113" s="17"/>
      <c r="Z113" s="17"/>
      <c r="AA113" s="17">
        <f t="shared" si="206"/>
        <v>1246357.97</v>
      </c>
      <c r="AB113" s="17">
        <f t="shared" si="291"/>
        <v>1256871.55</v>
      </c>
      <c r="AC113" s="17">
        <f t="shared" si="292"/>
        <v>1299346.4099999999</v>
      </c>
      <c r="AD113" s="81"/>
      <c r="AE113" s="17"/>
      <c r="AF113" s="17"/>
      <c r="AG113" s="17">
        <f t="shared" si="210"/>
        <v>1246357.97</v>
      </c>
      <c r="AH113" s="17">
        <f t="shared" si="294"/>
        <v>1256871.55</v>
      </c>
      <c r="AI113" s="17">
        <f t="shared" si="295"/>
        <v>1299346.4099999999</v>
      </c>
      <c r="AJ113" s="81"/>
      <c r="AK113" s="17"/>
      <c r="AL113" s="17"/>
      <c r="AM113" s="17">
        <f t="shared" si="214"/>
        <v>1246357.97</v>
      </c>
      <c r="AN113" s="17">
        <f t="shared" si="297"/>
        <v>1256871.55</v>
      </c>
      <c r="AO113" s="17">
        <f t="shared" si="298"/>
        <v>1299346.4099999999</v>
      </c>
      <c r="AP113" s="81"/>
      <c r="AQ113" s="17"/>
      <c r="AR113" s="17"/>
      <c r="AS113" s="17">
        <f t="shared" si="218"/>
        <v>1246357.97</v>
      </c>
      <c r="AT113" s="17">
        <f t="shared" si="300"/>
        <v>1256871.55</v>
      </c>
      <c r="AU113" s="17">
        <f t="shared" si="301"/>
        <v>1299346.4099999999</v>
      </c>
    </row>
    <row r="114" spans="1:47" x14ac:dyDescent="0.25">
      <c r="A114" s="25" t="s">
        <v>125</v>
      </c>
      <c r="B114" s="22" t="s">
        <v>126</v>
      </c>
      <c r="C114" s="17">
        <f>SUM(C115)</f>
        <v>235741300</v>
      </c>
      <c r="D114" s="17">
        <f t="shared" ref="D114:H114" si="319">SUM(D115)</f>
        <v>241367600</v>
      </c>
      <c r="E114" s="17">
        <f t="shared" si="319"/>
        <v>244069800</v>
      </c>
      <c r="F114" s="17">
        <f t="shared" si="319"/>
        <v>0</v>
      </c>
      <c r="G114" s="17">
        <f t="shared" si="319"/>
        <v>0</v>
      </c>
      <c r="H114" s="17">
        <f t="shared" si="319"/>
        <v>0</v>
      </c>
      <c r="I114" s="17">
        <f t="shared" si="309"/>
        <v>235741300</v>
      </c>
      <c r="J114" s="17">
        <f t="shared" si="310"/>
        <v>241367600</v>
      </c>
      <c r="K114" s="17">
        <f t="shared" si="311"/>
        <v>244069800</v>
      </c>
      <c r="L114" s="17">
        <f t="shared" ref="L114:N114" si="320">SUM(L115)</f>
        <v>0</v>
      </c>
      <c r="M114" s="17">
        <f t="shared" si="320"/>
        <v>0</v>
      </c>
      <c r="N114" s="17">
        <f t="shared" si="320"/>
        <v>0</v>
      </c>
      <c r="O114" s="17">
        <f t="shared" si="198"/>
        <v>235741300</v>
      </c>
      <c r="P114" s="17">
        <f t="shared" si="199"/>
        <v>241367600</v>
      </c>
      <c r="Q114" s="17">
        <f t="shared" si="200"/>
        <v>244069800</v>
      </c>
      <c r="R114" s="17">
        <f t="shared" ref="R114:T114" si="321">SUM(R115)</f>
        <v>2206200</v>
      </c>
      <c r="S114" s="17">
        <f t="shared" si="321"/>
        <v>0</v>
      </c>
      <c r="T114" s="17">
        <f t="shared" si="321"/>
        <v>0</v>
      </c>
      <c r="U114" s="17">
        <f t="shared" si="202"/>
        <v>237947500</v>
      </c>
      <c r="V114" s="17">
        <f t="shared" si="203"/>
        <v>241367600</v>
      </c>
      <c r="W114" s="17">
        <f t="shared" si="204"/>
        <v>244069800</v>
      </c>
      <c r="X114" s="81">
        <f t="shared" ref="X114:Z114" si="322">SUM(X115)</f>
        <v>0</v>
      </c>
      <c r="Y114" s="17">
        <f t="shared" si="322"/>
        <v>0</v>
      </c>
      <c r="Z114" s="17">
        <f t="shared" si="322"/>
        <v>0</v>
      </c>
      <c r="AA114" s="17">
        <f t="shared" si="206"/>
        <v>237947500</v>
      </c>
      <c r="AB114" s="17">
        <f t="shared" si="291"/>
        <v>241367600</v>
      </c>
      <c r="AC114" s="17">
        <f t="shared" si="292"/>
        <v>244069800</v>
      </c>
      <c r="AD114" s="81">
        <f t="shared" ref="AD114:AF114" si="323">SUM(AD115)</f>
        <v>0</v>
      </c>
      <c r="AE114" s="17">
        <f t="shared" si="323"/>
        <v>0</v>
      </c>
      <c r="AF114" s="17">
        <f t="shared" si="323"/>
        <v>0</v>
      </c>
      <c r="AG114" s="17">
        <f t="shared" si="210"/>
        <v>237947500</v>
      </c>
      <c r="AH114" s="17">
        <f t="shared" si="294"/>
        <v>241367600</v>
      </c>
      <c r="AI114" s="17">
        <f t="shared" si="295"/>
        <v>244069800</v>
      </c>
      <c r="AJ114" s="81">
        <f t="shared" ref="AJ114:AL114" si="324">SUM(AJ115)</f>
        <v>0</v>
      </c>
      <c r="AK114" s="17">
        <f t="shared" si="324"/>
        <v>0</v>
      </c>
      <c r="AL114" s="17">
        <f t="shared" si="324"/>
        <v>0</v>
      </c>
      <c r="AM114" s="17">
        <f t="shared" si="214"/>
        <v>237947500</v>
      </c>
      <c r="AN114" s="17">
        <f t="shared" si="297"/>
        <v>241367600</v>
      </c>
      <c r="AO114" s="17">
        <f t="shared" si="298"/>
        <v>244069800</v>
      </c>
      <c r="AP114" s="81">
        <f t="shared" ref="AP114:AR114" si="325">SUM(AP115)</f>
        <v>0</v>
      </c>
      <c r="AQ114" s="17">
        <f t="shared" si="325"/>
        <v>0</v>
      </c>
      <c r="AR114" s="17">
        <f t="shared" si="325"/>
        <v>0</v>
      </c>
      <c r="AS114" s="17">
        <f t="shared" si="218"/>
        <v>237947500</v>
      </c>
      <c r="AT114" s="17">
        <f t="shared" si="300"/>
        <v>241367600</v>
      </c>
      <c r="AU114" s="17">
        <f t="shared" si="301"/>
        <v>244069800</v>
      </c>
    </row>
    <row r="115" spans="1:47" x14ac:dyDescent="0.25">
      <c r="A115" s="18" t="s">
        <v>127</v>
      </c>
      <c r="B115" s="16" t="s">
        <v>128</v>
      </c>
      <c r="C115" s="17">
        <f>SUM(C116:C116)</f>
        <v>235741300</v>
      </c>
      <c r="D115" s="17">
        <f>SUM(D116:D116)</f>
        <v>241367600</v>
      </c>
      <c r="E115" s="17">
        <f>SUM(E116:E116)</f>
        <v>244069800</v>
      </c>
      <c r="F115" s="17">
        <f t="shared" ref="F115:H115" si="326">SUM(F116:F116)</f>
        <v>0</v>
      </c>
      <c r="G115" s="17">
        <f t="shared" si="326"/>
        <v>0</v>
      </c>
      <c r="H115" s="17">
        <f t="shared" si="326"/>
        <v>0</v>
      </c>
      <c r="I115" s="17">
        <f t="shared" si="309"/>
        <v>235741300</v>
      </c>
      <c r="J115" s="17">
        <f t="shared" si="310"/>
        <v>241367600</v>
      </c>
      <c r="K115" s="17">
        <f t="shared" si="311"/>
        <v>244069800</v>
      </c>
      <c r="L115" s="17">
        <f t="shared" ref="L115:N115" si="327">SUM(L116:L116)</f>
        <v>0</v>
      </c>
      <c r="M115" s="17">
        <f t="shared" si="327"/>
        <v>0</v>
      </c>
      <c r="N115" s="17">
        <f t="shared" si="327"/>
        <v>0</v>
      </c>
      <c r="O115" s="17">
        <f t="shared" si="198"/>
        <v>235741300</v>
      </c>
      <c r="P115" s="17">
        <f t="shared" si="199"/>
        <v>241367600</v>
      </c>
      <c r="Q115" s="17">
        <f t="shared" si="200"/>
        <v>244069800</v>
      </c>
      <c r="R115" s="17">
        <f t="shared" ref="R115:T115" si="328">SUM(R116:R116)</f>
        <v>2206200</v>
      </c>
      <c r="S115" s="17">
        <f t="shared" si="328"/>
        <v>0</v>
      </c>
      <c r="T115" s="17">
        <f t="shared" si="328"/>
        <v>0</v>
      </c>
      <c r="U115" s="17">
        <f t="shared" si="202"/>
        <v>237947500</v>
      </c>
      <c r="V115" s="17">
        <f t="shared" si="203"/>
        <v>241367600</v>
      </c>
      <c r="W115" s="17">
        <f t="shared" si="204"/>
        <v>244069800</v>
      </c>
      <c r="X115" s="81">
        <f t="shared" ref="X115:Z115" si="329">SUM(X116:X116)</f>
        <v>0</v>
      </c>
      <c r="Y115" s="17">
        <f t="shared" si="329"/>
        <v>0</v>
      </c>
      <c r="Z115" s="17">
        <f t="shared" si="329"/>
        <v>0</v>
      </c>
      <c r="AA115" s="17">
        <f t="shared" si="206"/>
        <v>237947500</v>
      </c>
      <c r="AB115" s="17">
        <f t="shared" si="291"/>
        <v>241367600</v>
      </c>
      <c r="AC115" s="17">
        <f t="shared" si="292"/>
        <v>244069800</v>
      </c>
      <c r="AD115" s="81">
        <f t="shared" ref="AD115:AF115" si="330">SUM(AD116:AD116)</f>
        <v>0</v>
      </c>
      <c r="AE115" s="17">
        <f t="shared" si="330"/>
        <v>0</v>
      </c>
      <c r="AF115" s="17">
        <f t="shared" si="330"/>
        <v>0</v>
      </c>
      <c r="AG115" s="17">
        <f t="shared" si="210"/>
        <v>237947500</v>
      </c>
      <c r="AH115" s="17">
        <f t="shared" si="294"/>
        <v>241367600</v>
      </c>
      <c r="AI115" s="17">
        <f t="shared" si="295"/>
        <v>244069800</v>
      </c>
      <c r="AJ115" s="81">
        <f t="shared" ref="AJ115:AL115" si="331">SUM(AJ116:AJ116)</f>
        <v>0</v>
      </c>
      <c r="AK115" s="17">
        <f t="shared" si="331"/>
        <v>0</v>
      </c>
      <c r="AL115" s="17">
        <f t="shared" si="331"/>
        <v>0</v>
      </c>
      <c r="AM115" s="17">
        <f t="shared" si="214"/>
        <v>237947500</v>
      </c>
      <c r="AN115" s="17">
        <f t="shared" si="297"/>
        <v>241367600</v>
      </c>
      <c r="AO115" s="17">
        <f t="shared" si="298"/>
        <v>244069800</v>
      </c>
      <c r="AP115" s="81">
        <f t="shared" ref="AP115:AR115" si="332">SUM(AP116:AP116)</f>
        <v>0</v>
      </c>
      <c r="AQ115" s="17">
        <f t="shared" si="332"/>
        <v>0</v>
      </c>
      <c r="AR115" s="17">
        <f t="shared" si="332"/>
        <v>0</v>
      </c>
      <c r="AS115" s="17">
        <f t="shared" si="218"/>
        <v>237947500</v>
      </c>
      <c r="AT115" s="17">
        <f t="shared" si="300"/>
        <v>241367600</v>
      </c>
      <c r="AU115" s="17">
        <f t="shared" si="301"/>
        <v>244069800</v>
      </c>
    </row>
    <row r="116" spans="1:47" x14ac:dyDescent="0.25">
      <c r="A116" s="40" t="s">
        <v>129</v>
      </c>
      <c r="B116" s="16"/>
      <c r="C116" s="33">
        <v>235741300</v>
      </c>
      <c r="D116" s="33">
        <v>241367600</v>
      </c>
      <c r="E116" s="33">
        <v>244069800</v>
      </c>
      <c r="F116" s="33"/>
      <c r="G116" s="33"/>
      <c r="H116" s="33"/>
      <c r="I116" s="33">
        <f t="shared" si="309"/>
        <v>235741300</v>
      </c>
      <c r="J116" s="33">
        <f t="shared" si="310"/>
        <v>241367600</v>
      </c>
      <c r="K116" s="33">
        <f t="shared" si="311"/>
        <v>244069800</v>
      </c>
      <c r="L116" s="33"/>
      <c r="M116" s="33"/>
      <c r="N116" s="33"/>
      <c r="O116" s="33">
        <f t="shared" si="198"/>
        <v>235741300</v>
      </c>
      <c r="P116" s="33">
        <f t="shared" si="199"/>
        <v>241367600</v>
      </c>
      <c r="Q116" s="33">
        <f t="shared" si="200"/>
        <v>244069800</v>
      </c>
      <c r="R116" s="33">
        <v>2206200</v>
      </c>
      <c r="S116" s="33"/>
      <c r="T116" s="33"/>
      <c r="U116" s="33">
        <f t="shared" si="202"/>
        <v>237947500</v>
      </c>
      <c r="V116" s="33">
        <f t="shared" si="203"/>
        <v>241367600</v>
      </c>
      <c r="W116" s="33">
        <f t="shared" si="204"/>
        <v>244069800</v>
      </c>
      <c r="X116" s="82"/>
      <c r="Y116" s="33"/>
      <c r="Z116" s="33"/>
      <c r="AA116" s="33">
        <f t="shared" si="206"/>
        <v>237947500</v>
      </c>
      <c r="AB116" s="33">
        <f t="shared" si="291"/>
        <v>241367600</v>
      </c>
      <c r="AC116" s="33">
        <f t="shared" si="292"/>
        <v>244069800</v>
      </c>
      <c r="AD116" s="82"/>
      <c r="AE116" s="33"/>
      <c r="AF116" s="33"/>
      <c r="AG116" s="33">
        <f t="shared" si="210"/>
        <v>237947500</v>
      </c>
      <c r="AH116" s="33">
        <f t="shared" si="294"/>
        <v>241367600</v>
      </c>
      <c r="AI116" s="33">
        <f t="shared" si="295"/>
        <v>244069800</v>
      </c>
      <c r="AJ116" s="82"/>
      <c r="AK116" s="33"/>
      <c r="AL116" s="33"/>
      <c r="AM116" s="33">
        <f t="shared" si="214"/>
        <v>237947500</v>
      </c>
      <c r="AN116" s="33">
        <f t="shared" si="297"/>
        <v>241367600</v>
      </c>
      <c r="AO116" s="33">
        <f t="shared" si="298"/>
        <v>244069800</v>
      </c>
      <c r="AP116" s="82"/>
      <c r="AQ116" s="33"/>
      <c r="AR116" s="33"/>
      <c r="AS116" s="33">
        <f t="shared" si="218"/>
        <v>237947500</v>
      </c>
      <c r="AT116" s="33">
        <f t="shared" si="300"/>
        <v>241367600</v>
      </c>
      <c r="AU116" s="33">
        <f t="shared" si="301"/>
        <v>244069800</v>
      </c>
    </row>
    <row r="117" spans="1:47" x14ac:dyDescent="0.25">
      <c r="A117" s="18" t="s">
        <v>130</v>
      </c>
      <c r="B117" s="16" t="s">
        <v>131</v>
      </c>
      <c r="C117" s="17">
        <f>+C121+C119</f>
        <v>40668302.770000003</v>
      </c>
      <c r="D117" s="17">
        <f t="shared" ref="D117:H117" si="333">+D121+D119</f>
        <v>1575664.09</v>
      </c>
      <c r="E117" s="17">
        <f t="shared" si="333"/>
        <v>1575664.09</v>
      </c>
      <c r="F117" s="17">
        <f t="shared" si="333"/>
        <v>11176734.48</v>
      </c>
      <c r="G117" s="17">
        <f t="shared" si="333"/>
        <v>1598897.66</v>
      </c>
      <c r="H117" s="17">
        <f t="shared" si="333"/>
        <v>81562442.420000002</v>
      </c>
      <c r="I117" s="17">
        <f t="shared" si="309"/>
        <v>51845037.25</v>
      </c>
      <c r="J117" s="17">
        <f t="shared" si="310"/>
        <v>3174561.75</v>
      </c>
      <c r="K117" s="17">
        <f t="shared" si="311"/>
        <v>83138106.510000005</v>
      </c>
      <c r="L117" s="17">
        <f t="shared" ref="L117:N117" si="334">+L121+L119</f>
        <v>10786920.640000001</v>
      </c>
      <c r="M117" s="17">
        <f t="shared" si="334"/>
        <v>2220991.8199999998</v>
      </c>
      <c r="N117" s="17">
        <f t="shared" si="334"/>
        <v>2220991.8199999998</v>
      </c>
      <c r="O117" s="17">
        <f t="shared" si="198"/>
        <v>62631957.890000001</v>
      </c>
      <c r="P117" s="17">
        <f t="shared" si="199"/>
        <v>5395553.5700000003</v>
      </c>
      <c r="Q117" s="17">
        <f t="shared" si="200"/>
        <v>85359098.329999998</v>
      </c>
      <c r="R117" s="17">
        <f t="shared" ref="R117:T117" si="335">+R121+R119</f>
        <v>0</v>
      </c>
      <c r="S117" s="17">
        <f t="shared" si="335"/>
        <v>448519.8</v>
      </c>
      <c r="T117" s="17">
        <f t="shared" si="335"/>
        <v>1337295.69</v>
      </c>
      <c r="U117" s="17">
        <f t="shared" si="202"/>
        <v>62631957.890000001</v>
      </c>
      <c r="V117" s="17">
        <f t="shared" si="203"/>
        <v>5844073.3700000001</v>
      </c>
      <c r="W117" s="17">
        <f t="shared" si="204"/>
        <v>86696394.019999996</v>
      </c>
      <c r="X117" s="81">
        <f t="shared" ref="X117:Z117" si="336">+X121+X119</f>
        <v>5737554.5700000003</v>
      </c>
      <c r="Y117" s="17">
        <f t="shared" si="336"/>
        <v>0</v>
      </c>
      <c r="Z117" s="17">
        <f t="shared" si="336"/>
        <v>0</v>
      </c>
      <c r="AA117" s="17">
        <f t="shared" si="206"/>
        <v>68369512.460000008</v>
      </c>
      <c r="AB117" s="17">
        <f t="shared" si="291"/>
        <v>5844073.3700000001</v>
      </c>
      <c r="AC117" s="17">
        <f t="shared" si="292"/>
        <v>86696394.019999996</v>
      </c>
      <c r="AD117" s="81">
        <f>+AD121+AD119+AD118+AD120</f>
        <v>1730400</v>
      </c>
      <c r="AE117" s="81">
        <f t="shared" ref="AE117:AF117" si="337">+AE121+AE119+AE118+AE120</f>
        <v>0</v>
      </c>
      <c r="AF117" s="81">
        <f t="shared" si="337"/>
        <v>0</v>
      </c>
      <c r="AG117" s="17">
        <f t="shared" si="210"/>
        <v>70099912.460000008</v>
      </c>
      <c r="AH117" s="17">
        <f t="shared" si="294"/>
        <v>5844073.3700000001</v>
      </c>
      <c r="AI117" s="17">
        <f t="shared" si="295"/>
        <v>86696394.019999996</v>
      </c>
      <c r="AJ117" s="81">
        <f>+AJ121+AJ119+AJ118+AJ120</f>
        <v>499154.02</v>
      </c>
      <c r="AK117" s="81">
        <f t="shared" ref="AK117:AL117" si="338">+AK121+AK119+AK118+AK120</f>
        <v>87360281.5</v>
      </c>
      <c r="AL117" s="81">
        <f t="shared" si="338"/>
        <v>0</v>
      </c>
      <c r="AM117" s="17">
        <f t="shared" si="214"/>
        <v>70599066.480000004</v>
      </c>
      <c r="AN117" s="17">
        <f t="shared" si="297"/>
        <v>93204354.870000005</v>
      </c>
      <c r="AO117" s="17">
        <f t="shared" si="298"/>
        <v>86696394.019999996</v>
      </c>
      <c r="AP117" s="81">
        <f>+AP121+AP119+AP118+AP120</f>
        <v>0</v>
      </c>
      <c r="AQ117" s="81">
        <f t="shared" ref="AQ117:AR117" si="339">+AQ121+AQ119+AQ118+AQ120</f>
        <v>0</v>
      </c>
      <c r="AR117" s="81">
        <f t="shared" si="339"/>
        <v>0</v>
      </c>
      <c r="AS117" s="17">
        <f t="shared" si="218"/>
        <v>70599066.480000004</v>
      </c>
      <c r="AT117" s="17">
        <f t="shared" si="300"/>
        <v>93204354.870000005</v>
      </c>
      <c r="AU117" s="17">
        <f t="shared" si="301"/>
        <v>86696394.019999996</v>
      </c>
    </row>
    <row r="118" spans="1:47" ht="105.6" x14ac:dyDescent="0.25">
      <c r="A118" s="18" t="s">
        <v>213</v>
      </c>
      <c r="B118" s="16" t="s">
        <v>212</v>
      </c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81"/>
      <c r="Y118" s="17"/>
      <c r="Z118" s="17"/>
      <c r="AA118" s="17"/>
      <c r="AB118" s="17"/>
      <c r="AC118" s="17"/>
      <c r="AD118" s="81">
        <v>230400</v>
      </c>
      <c r="AE118" s="17"/>
      <c r="AF118" s="17"/>
      <c r="AG118" s="17">
        <f t="shared" ref="AG118" si="340">AA118+AD118</f>
        <v>230400</v>
      </c>
      <c r="AH118" s="17">
        <f t="shared" ref="AH118" si="341">AB118+AE118</f>
        <v>0</v>
      </c>
      <c r="AI118" s="17">
        <f t="shared" ref="AI118" si="342">AC118+AF118</f>
        <v>0</v>
      </c>
      <c r="AJ118" s="81"/>
      <c r="AK118" s="17"/>
      <c r="AL118" s="17"/>
      <c r="AM118" s="17">
        <f t="shared" si="214"/>
        <v>230400</v>
      </c>
      <c r="AN118" s="17">
        <f t="shared" si="297"/>
        <v>0</v>
      </c>
      <c r="AO118" s="17">
        <f t="shared" si="298"/>
        <v>0</v>
      </c>
      <c r="AP118" s="81"/>
      <c r="AQ118" s="17"/>
      <c r="AR118" s="17"/>
      <c r="AS118" s="17">
        <f t="shared" si="218"/>
        <v>230400</v>
      </c>
      <c r="AT118" s="17">
        <f t="shared" si="300"/>
        <v>0</v>
      </c>
      <c r="AU118" s="17">
        <f t="shared" si="301"/>
        <v>0</v>
      </c>
    </row>
    <row r="119" spans="1:47" ht="52.8" x14ac:dyDescent="0.25">
      <c r="A119" s="18" t="s">
        <v>157</v>
      </c>
      <c r="B119" s="16" t="s">
        <v>158</v>
      </c>
      <c r="C119" s="17"/>
      <c r="D119" s="17"/>
      <c r="E119" s="17"/>
      <c r="F119" s="17">
        <v>1598897.66</v>
      </c>
      <c r="G119" s="17">
        <v>1598897.66</v>
      </c>
      <c r="H119" s="17">
        <v>1932907.54</v>
      </c>
      <c r="I119" s="17">
        <f t="shared" ref="I119" si="343">C119+F119</f>
        <v>1598897.66</v>
      </c>
      <c r="J119" s="17">
        <f t="shared" ref="J119" si="344">D119+G119</f>
        <v>1598897.66</v>
      </c>
      <c r="K119" s="17">
        <f t="shared" ref="K119" si="345">E119+H119</f>
        <v>1932907.54</v>
      </c>
      <c r="L119" s="17"/>
      <c r="M119" s="17"/>
      <c r="N119" s="17"/>
      <c r="O119" s="17">
        <f t="shared" si="198"/>
        <v>1598897.66</v>
      </c>
      <c r="P119" s="17">
        <f t="shared" si="199"/>
        <v>1598897.66</v>
      </c>
      <c r="Q119" s="17">
        <f t="shared" si="200"/>
        <v>1932907.54</v>
      </c>
      <c r="R119" s="17"/>
      <c r="S119" s="17"/>
      <c r="T119" s="17"/>
      <c r="U119" s="17">
        <f t="shared" si="202"/>
        <v>1598897.66</v>
      </c>
      <c r="V119" s="17">
        <f t="shared" si="203"/>
        <v>1598897.66</v>
      </c>
      <c r="W119" s="17">
        <f t="shared" si="204"/>
        <v>1932907.54</v>
      </c>
      <c r="X119" s="81"/>
      <c r="Y119" s="17"/>
      <c r="Z119" s="17"/>
      <c r="AA119" s="17">
        <f t="shared" si="206"/>
        <v>1598897.66</v>
      </c>
      <c r="AB119" s="17">
        <f t="shared" si="291"/>
        <v>1598897.66</v>
      </c>
      <c r="AC119" s="17">
        <f t="shared" si="292"/>
        <v>1932907.54</v>
      </c>
      <c r="AD119" s="81"/>
      <c r="AE119" s="17"/>
      <c r="AF119" s="17"/>
      <c r="AG119" s="17">
        <f t="shared" si="210"/>
        <v>1598897.66</v>
      </c>
      <c r="AH119" s="17">
        <f t="shared" si="294"/>
        <v>1598897.66</v>
      </c>
      <c r="AI119" s="17">
        <f t="shared" si="295"/>
        <v>1932907.54</v>
      </c>
      <c r="AJ119" s="81"/>
      <c r="AK119" s="17"/>
      <c r="AL119" s="17"/>
      <c r="AM119" s="17">
        <f t="shared" si="214"/>
        <v>1598897.66</v>
      </c>
      <c r="AN119" s="17">
        <f t="shared" si="297"/>
        <v>1598897.66</v>
      </c>
      <c r="AO119" s="17">
        <f t="shared" si="298"/>
        <v>1932907.54</v>
      </c>
      <c r="AP119" s="81"/>
      <c r="AQ119" s="17"/>
      <c r="AR119" s="17"/>
      <c r="AS119" s="17">
        <f t="shared" si="218"/>
        <v>1598897.66</v>
      </c>
      <c r="AT119" s="17">
        <f t="shared" si="300"/>
        <v>1598897.66</v>
      </c>
      <c r="AU119" s="17">
        <f t="shared" si="301"/>
        <v>1932907.54</v>
      </c>
    </row>
    <row r="120" spans="1:47" ht="52.8" x14ac:dyDescent="0.25">
      <c r="A120" s="85" t="s">
        <v>215</v>
      </c>
      <c r="B120" s="16" t="s">
        <v>214</v>
      </c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81"/>
      <c r="Y120" s="17"/>
      <c r="Z120" s="17"/>
      <c r="AA120" s="17"/>
      <c r="AB120" s="17"/>
      <c r="AC120" s="17"/>
      <c r="AD120" s="81">
        <v>1500000</v>
      </c>
      <c r="AE120" s="17"/>
      <c r="AF120" s="17"/>
      <c r="AG120" s="17">
        <f t="shared" ref="AG120" si="346">AA120+AD120</f>
        <v>1500000</v>
      </c>
      <c r="AH120" s="17">
        <f t="shared" ref="AH120" si="347">AB120+AE120</f>
        <v>0</v>
      </c>
      <c r="AI120" s="17">
        <f t="shared" ref="AI120" si="348">AC120+AF120</f>
        <v>0</v>
      </c>
      <c r="AJ120" s="81"/>
      <c r="AK120" s="17"/>
      <c r="AL120" s="17"/>
      <c r="AM120" s="17">
        <f t="shared" si="214"/>
        <v>1500000</v>
      </c>
      <c r="AN120" s="17">
        <f t="shared" si="297"/>
        <v>0</v>
      </c>
      <c r="AO120" s="17">
        <f t="shared" si="298"/>
        <v>0</v>
      </c>
      <c r="AP120" s="81"/>
      <c r="AQ120" s="17"/>
      <c r="AR120" s="17"/>
      <c r="AS120" s="17">
        <f t="shared" si="218"/>
        <v>1500000</v>
      </c>
      <c r="AT120" s="17">
        <f t="shared" si="300"/>
        <v>0</v>
      </c>
      <c r="AU120" s="17">
        <f t="shared" si="301"/>
        <v>0</v>
      </c>
    </row>
    <row r="121" spans="1:47" ht="26.4" x14ac:dyDescent="0.25">
      <c r="A121" s="18" t="s">
        <v>132</v>
      </c>
      <c r="B121" s="16" t="s">
        <v>133</v>
      </c>
      <c r="C121" s="17">
        <f>SUM(C122:C128)</f>
        <v>40668302.770000003</v>
      </c>
      <c r="D121" s="17">
        <f t="shared" ref="D121:H121" si="349">SUM(D122:D128)</f>
        <v>1575664.09</v>
      </c>
      <c r="E121" s="17">
        <f t="shared" si="349"/>
        <v>1575664.09</v>
      </c>
      <c r="F121" s="17">
        <f t="shared" si="349"/>
        <v>9577836.8200000003</v>
      </c>
      <c r="G121" s="17">
        <f t="shared" si="349"/>
        <v>0</v>
      </c>
      <c r="H121" s="17">
        <f t="shared" si="349"/>
        <v>79629534.879999995</v>
      </c>
      <c r="I121" s="17">
        <f t="shared" si="309"/>
        <v>50246139.590000004</v>
      </c>
      <c r="J121" s="17">
        <f t="shared" si="310"/>
        <v>1575664.09</v>
      </c>
      <c r="K121" s="17">
        <f t="shared" si="311"/>
        <v>81205198.969999999</v>
      </c>
      <c r="L121" s="17">
        <f>SUM(L122:L131)</f>
        <v>10786920.640000001</v>
      </c>
      <c r="M121" s="17">
        <f t="shared" ref="M121:N121" si="350">SUM(M122:M131)</f>
        <v>2220991.8199999998</v>
      </c>
      <c r="N121" s="17">
        <f t="shared" si="350"/>
        <v>2220991.8199999998</v>
      </c>
      <c r="O121" s="17">
        <f t="shared" si="198"/>
        <v>61033060.230000004</v>
      </c>
      <c r="P121" s="17">
        <f t="shared" si="199"/>
        <v>3796655.91</v>
      </c>
      <c r="Q121" s="17">
        <f t="shared" si="200"/>
        <v>83426190.789999992</v>
      </c>
      <c r="R121" s="17">
        <f>SUM(R122:R132)</f>
        <v>0</v>
      </c>
      <c r="S121" s="17">
        <f t="shared" ref="S121:T121" si="351">SUM(S122:S132)</f>
        <v>448519.8</v>
      </c>
      <c r="T121" s="17">
        <f t="shared" si="351"/>
        <v>1337295.69</v>
      </c>
      <c r="U121" s="17">
        <f t="shared" si="202"/>
        <v>61033060.230000004</v>
      </c>
      <c r="V121" s="17">
        <f t="shared" si="203"/>
        <v>4245175.71</v>
      </c>
      <c r="W121" s="17">
        <f t="shared" si="204"/>
        <v>84763486.479999989</v>
      </c>
      <c r="X121" s="81">
        <f>SUM(X122:X134)</f>
        <v>5737554.5700000003</v>
      </c>
      <c r="Y121" s="81">
        <f t="shared" ref="Y121:Z121" si="352">SUM(Y122:Y134)</f>
        <v>0</v>
      </c>
      <c r="Z121" s="81">
        <f t="shared" si="352"/>
        <v>0</v>
      </c>
      <c r="AA121" s="17">
        <f t="shared" si="206"/>
        <v>66770614.800000004</v>
      </c>
      <c r="AB121" s="17">
        <f t="shared" si="291"/>
        <v>4245175.71</v>
      </c>
      <c r="AC121" s="17">
        <f t="shared" si="292"/>
        <v>84763486.479999989</v>
      </c>
      <c r="AD121" s="81">
        <f>SUM(AD122:AD134)</f>
        <v>0</v>
      </c>
      <c r="AE121" s="81">
        <f t="shared" ref="AE121:AF121" si="353">SUM(AE122:AE134)</f>
        <v>0</v>
      </c>
      <c r="AF121" s="81">
        <f t="shared" si="353"/>
        <v>0</v>
      </c>
      <c r="AG121" s="17">
        <f t="shared" si="210"/>
        <v>66770614.800000004</v>
      </c>
      <c r="AH121" s="17">
        <f t="shared" si="294"/>
        <v>4245175.71</v>
      </c>
      <c r="AI121" s="17">
        <f t="shared" si="295"/>
        <v>84763486.479999989</v>
      </c>
      <c r="AJ121" s="81">
        <f>SUM(AJ122:AJ135)</f>
        <v>499154.02</v>
      </c>
      <c r="AK121" s="81">
        <f t="shared" ref="AK121:AL121" si="354">SUM(AK122:AK135)</f>
        <v>87360281.5</v>
      </c>
      <c r="AL121" s="81">
        <f t="shared" si="354"/>
        <v>0</v>
      </c>
      <c r="AM121" s="17">
        <f t="shared" si="214"/>
        <v>67269768.820000008</v>
      </c>
      <c r="AN121" s="17">
        <f t="shared" si="297"/>
        <v>91605457.209999993</v>
      </c>
      <c r="AO121" s="17">
        <f t="shared" si="298"/>
        <v>84763486.479999989</v>
      </c>
      <c r="AP121" s="81">
        <f>SUM(AP122:AP135)</f>
        <v>0</v>
      </c>
      <c r="AQ121" s="81">
        <f t="shared" ref="AQ121:AR121" si="355">SUM(AQ122:AQ135)</f>
        <v>0</v>
      </c>
      <c r="AR121" s="81">
        <f t="shared" si="355"/>
        <v>0</v>
      </c>
      <c r="AS121" s="17">
        <f t="shared" si="218"/>
        <v>67269768.820000008</v>
      </c>
      <c r="AT121" s="17">
        <f t="shared" si="300"/>
        <v>91605457.209999993</v>
      </c>
      <c r="AU121" s="17">
        <f t="shared" si="301"/>
        <v>84763486.479999989</v>
      </c>
    </row>
    <row r="122" spans="1:47" ht="26.4" x14ac:dyDescent="0.25">
      <c r="A122" s="39" t="s">
        <v>137</v>
      </c>
      <c r="B122" s="16"/>
      <c r="C122" s="17">
        <v>1603575.06</v>
      </c>
      <c r="D122" s="17">
        <v>1575664.09</v>
      </c>
      <c r="E122" s="17">
        <v>1575664.09</v>
      </c>
      <c r="F122" s="17"/>
      <c r="G122" s="17"/>
      <c r="H122" s="17"/>
      <c r="I122" s="17">
        <f t="shared" si="309"/>
        <v>1603575.06</v>
      </c>
      <c r="J122" s="17">
        <f t="shared" si="310"/>
        <v>1575664.09</v>
      </c>
      <c r="K122" s="17">
        <f t="shared" si="311"/>
        <v>1575664.09</v>
      </c>
      <c r="L122" s="17"/>
      <c r="M122" s="17"/>
      <c r="N122" s="17"/>
      <c r="O122" s="17">
        <f t="shared" si="198"/>
        <v>1603575.06</v>
      </c>
      <c r="P122" s="17">
        <f t="shared" si="199"/>
        <v>1575664.09</v>
      </c>
      <c r="Q122" s="17">
        <f t="shared" si="200"/>
        <v>1575664.09</v>
      </c>
      <c r="R122" s="17"/>
      <c r="S122" s="17"/>
      <c r="T122" s="17"/>
      <c r="U122" s="17">
        <f t="shared" si="202"/>
        <v>1603575.06</v>
      </c>
      <c r="V122" s="17">
        <f t="shared" si="203"/>
        <v>1575664.09</v>
      </c>
      <c r="W122" s="17">
        <f t="shared" si="204"/>
        <v>1575664.09</v>
      </c>
      <c r="X122" s="81"/>
      <c r="Y122" s="17"/>
      <c r="Z122" s="17"/>
      <c r="AA122" s="17">
        <f t="shared" si="206"/>
        <v>1603575.06</v>
      </c>
      <c r="AB122" s="17">
        <f t="shared" si="291"/>
        <v>1575664.09</v>
      </c>
      <c r="AC122" s="17">
        <f t="shared" si="292"/>
        <v>1575664.09</v>
      </c>
      <c r="AD122" s="81"/>
      <c r="AE122" s="17"/>
      <c r="AF122" s="17"/>
      <c r="AG122" s="17">
        <f t="shared" si="210"/>
        <v>1603575.06</v>
      </c>
      <c r="AH122" s="17">
        <f t="shared" si="294"/>
        <v>1575664.09</v>
      </c>
      <c r="AI122" s="17">
        <f t="shared" si="295"/>
        <v>1575664.09</v>
      </c>
      <c r="AJ122" s="81"/>
      <c r="AK122" s="17"/>
      <c r="AL122" s="17"/>
      <c r="AM122" s="17">
        <f t="shared" si="214"/>
        <v>1603575.06</v>
      </c>
      <c r="AN122" s="17">
        <f t="shared" si="297"/>
        <v>1575664.09</v>
      </c>
      <c r="AO122" s="17">
        <f t="shared" si="298"/>
        <v>1575664.09</v>
      </c>
      <c r="AP122" s="81"/>
      <c r="AQ122" s="17"/>
      <c r="AR122" s="17"/>
      <c r="AS122" s="17">
        <f t="shared" si="218"/>
        <v>1603575.06</v>
      </c>
      <c r="AT122" s="17">
        <f t="shared" si="300"/>
        <v>1575664.09</v>
      </c>
      <c r="AU122" s="17">
        <f t="shared" si="301"/>
        <v>1575664.09</v>
      </c>
    </row>
    <row r="123" spans="1:47" ht="66" x14ac:dyDescent="0.25">
      <c r="A123" s="40" t="s">
        <v>134</v>
      </c>
      <c r="B123" s="16"/>
      <c r="C123" s="17">
        <v>10727.71</v>
      </c>
      <c r="D123" s="17"/>
      <c r="E123" s="17"/>
      <c r="F123" s="17"/>
      <c r="G123" s="17"/>
      <c r="H123" s="17"/>
      <c r="I123" s="17">
        <f t="shared" si="309"/>
        <v>10727.71</v>
      </c>
      <c r="J123" s="17">
        <f t="shared" si="310"/>
        <v>0</v>
      </c>
      <c r="K123" s="17">
        <f t="shared" si="311"/>
        <v>0</v>
      </c>
      <c r="L123" s="17"/>
      <c r="M123" s="17"/>
      <c r="N123" s="17"/>
      <c r="O123" s="17">
        <f t="shared" si="198"/>
        <v>10727.71</v>
      </c>
      <c r="P123" s="17">
        <f t="shared" si="199"/>
        <v>0</v>
      </c>
      <c r="Q123" s="17">
        <f t="shared" si="200"/>
        <v>0</v>
      </c>
      <c r="R123" s="17"/>
      <c r="S123" s="17"/>
      <c r="T123" s="17"/>
      <c r="U123" s="17">
        <f t="shared" si="202"/>
        <v>10727.71</v>
      </c>
      <c r="V123" s="17">
        <f t="shared" si="203"/>
        <v>0</v>
      </c>
      <c r="W123" s="17">
        <f t="shared" si="204"/>
        <v>0</v>
      </c>
      <c r="X123" s="81">
        <v>-10727.71</v>
      </c>
      <c r="Y123" s="17"/>
      <c r="Z123" s="17"/>
      <c r="AA123" s="17">
        <f t="shared" si="206"/>
        <v>0</v>
      </c>
      <c r="AB123" s="17">
        <f t="shared" si="291"/>
        <v>0</v>
      </c>
      <c r="AC123" s="17">
        <f t="shared" si="292"/>
        <v>0</v>
      </c>
      <c r="AD123" s="81"/>
      <c r="AE123" s="17"/>
      <c r="AF123" s="17"/>
      <c r="AG123" s="17">
        <f t="shared" si="210"/>
        <v>0</v>
      </c>
      <c r="AH123" s="17">
        <f t="shared" si="294"/>
        <v>0</v>
      </c>
      <c r="AI123" s="17">
        <f t="shared" si="295"/>
        <v>0</v>
      </c>
      <c r="AJ123" s="81"/>
      <c r="AK123" s="17"/>
      <c r="AL123" s="17"/>
      <c r="AM123" s="17">
        <f t="shared" si="214"/>
        <v>0</v>
      </c>
      <c r="AN123" s="17">
        <f t="shared" si="297"/>
        <v>0</v>
      </c>
      <c r="AO123" s="17">
        <f t="shared" si="298"/>
        <v>0</v>
      </c>
      <c r="AP123" s="81"/>
      <c r="AQ123" s="17"/>
      <c r="AR123" s="17"/>
      <c r="AS123" s="17">
        <f t="shared" si="218"/>
        <v>0</v>
      </c>
      <c r="AT123" s="17">
        <f t="shared" si="300"/>
        <v>0</v>
      </c>
      <c r="AU123" s="17">
        <f t="shared" si="301"/>
        <v>0</v>
      </c>
    </row>
    <row r="124" spans="1:47" ht="26.4" x14ac:dyDescent="0.25">
      <c r="A124" s="47" t="s">
        <v>135</v>
      </c>
      <c r="B124" s="16"/>
      <c r="C124" s="17">
        <v>39054000</v>
      </c>
      <c r="D124" s="17"/>
      <c r="E124" s="17"/>
      <c r="F124" s="17"/>
      <c r="G124" s="17"/>
      <c r="H124" s="17"/>
      <c r="I124" s="17">
        <f t="shared" si="309"/>
        <v>39054000</v>
      </c>
      <c r="J124" s="17">
        <f t="shared" si="310"/>
        <v>0</v>
      </c>
      <c r="K124" s="17">
        <f t="shared" si="311"/>
        <v>0</v>
      </c>
      <c r="L124" s="17"/>
      <c r="M124" s="17"/>
      <c r="N124" s="17"/>
      <c r="O124" s="17">
        <f t="shared" si="198"/>
        <v>39054000</v>
      </c>
      <c r="P124" s="17">
        <f t="shared" si="199"/>
        <v>0</v>
      </c>
      <c r="Q124" s="17">
        <f t="shared" si="200"/>
        <v>0</v>
      </c>
      <c r="R124" s="17"/>
      <c r="S124" s="17"/>
      <c r="T124" s="17"/>
      <c r="U124" s="17">
        <f t="shared" si="202"/>
        <v>39054000</v>
      </c>
      <c r="V124" s="17">
        <f t="shared" si="203"/>
        <v>0</v>
      </c>
      <c r="W124" s="17">
        <f t="shared" si="204"/>
        <v>0</v>
      </c>
      <c r="X124" s="81"/>
      <c r="Y124" s="17"/>
      <c r="Z124" s="17"/>
      <c r="AA124" s="17">
        <f t="shared" si="206"/>
        <v>39054000</v>
      </c>
      <c r="AB124" s="17">
        <f t="shared" si="291"/>
        <v>0</v>
      </c>
      <c r="AC124" s="17">
        <f t="shared" si="292"/>
        <v>0</v>
      </c>
      <c r="AD124" s="81"/>
      <c r="AE124" s="17"/>
      <c r="AF124" s="17"/>
      <c r="AG124" s="17">
        <f t="shared" si="210"/>
        <v>39054000</v>
      </c>
      <c r="AH124" s="17">
        <f t="shared" si="294"/>
        <v>0</v>
      </c>
      <c r="AI124" s="17">
        <f t="shared" si="295"/>
        <v>0</v>
      </c>
      <c r="AJ124" s="81"/>
      <c r="AK124" s="17"/>
      <c r="AL124" s="17"/>
      <c r="AM124" s="17">
        <f t="shared" si="214"/>
        <v>39054000</v>
      </c>
      <c r="AN124" s="17">
        <f t="shared" si="297"/>
        <v>0</v>
      </c>
      <c r="AO124" s="17">
        <f t="shared" si="298"/>
        <v>0</v>
      </c>
      <c r="AP124" s="81"/>
      <c r="AQ124" s="17"/>
      <c r="AR124" s="17"/>
      <c r="AS124" s="17">
        <f t="shared" si="218"/>
        <v>39054000</v>
      </c>
      <c r="AT124" s="17">
        <f t="shared" si="300"/>
        <v>0</v>
      </c>
      <c r="AU124" s="17">
        <f t="shared" si="301"/>
        <v>0</v>
      </c>
    </row>
    <row r="125" spans="1:47" ht="26.4" x14ac:dyDescent="0.25">
      <c r="A125" s="40" t="s">
        <v>145</v>
      </c>
      <c r="B125" s="16"/>
      <c r="C125" s="17"/>
      <c r="D125" s="17"/>
      <c r="E125" s="17"/>
      <c r="F125" s="17">
        <v>6339943</v>
      </c>
      <c r="G125" s="17"/>
      <c r="H125" s="17"/>
      <c r="I125" s="17">
        <f t="shared" ref="I125" si="356">C125+F125</f>
        <v>6339943</v>
      </c>
      <c r="J125" s="17">
        <f t="shared" ref="J125" si="357">D125+G125</f>
        <v>0</v>
      </c>
      <c r="K125" s="17">
        <f t="shared" ref="K125" si="358">E125+H125</f>
        <v>0</v>
      </c>
      <c r="L125" s="17"/>
      <c r="M125" s="17"/>
      <c r="N125" s="17"/>
      <c r="O125" s="17">
        <f t="shared" si="198"/>
        <v>6339943</v>
      </c>
      <c r="P125" s="17">
        <f t="shared" si="199"/>
        <v>0</v>
      </c>
      <c r="Q125" s="17">
        <f t="shared" si="200"/>
        <v>0</v>
      </c>
      <c r="R125" s="17"/>
      <c r="S125" s="17"/>
      <c r="T125" s="17"/>
      <c r="U125" s="17">
        <f t="shared" si="202"/>
        <v>6339943</v>
      </c>
      <c r="V125" s="17">
        <f t="shared" si="203"/>
        <v>0</v>
      </c>
      <c r="W125" s="17">
        <f t="shared" si="204"/>
        <v>0</v>
      </c>
      <c r="X125" s="81"/>
      <c r="Y125" s="17"/>
      <c r="Z125" s="17"/>
      <c r="AA125" s="17">
        <f t="shared" si="206"/>
        <v>6339943</v>
      </c>
      <c r="AB125" s="17">
        <f t="shared" si="291"/>
        <v>0</v>
      </c>
      <c r="AC125" s="17">
        <f t="shared" si="292"/>
        <v>0</v>
      </c>
      <c r="AD125" s="81"/>
      <c r="AE125" s="17"/>
      <c r="AF125" s="17"/>
      <c r="AG125" s="17">
        <f t="shared" si="210"/>
        <v>6339943</v>
      </c>
      <c r="AH125" s="17">
        <f t="shared" si="294"/>
        <v>0</v>
      </c>
      <c r="AI125" s="17">
        <f t="shared" si="295"/>
        <v>0</v>
      </c>
      <c r="AJ125" s="81"/>
      <c r="AK125" s="17"/>
      <c r="AL125" s="17"/>
      <c r="AM125" s="17">
        <f t="shared" si="214"/>
        <v>6339943</v>
      </c>
      <c r="AN125" s="17">
        <f t="shared" si="297"/>
        <v>0</v>
      </c>
      <c r="AO125" s="17">
        <f t="shared" si="298"/>
        <v>0</v>
      </c>
      <c r="AP125" s="81"/>
      <c r="AQ125" s="17"/>
      <c r="AR125" s="17"/>
      <c r="AS125" s="17">
        <f t="shared" si="218"/>
        <v>6339943</v>
      </c>
      <c r="AT125" s="17">
        <f t="shared" si="300"/>
        <v>0</v>
      </c>
      <c r="AU125" s="17">
        <f t="shared" si="301"/>
        <v>0</v>
      </c>
    </row>
    <row r="126" spans="1:47" x14ac:dyDescent="0.25">
      <c r="A126" s="47" t="s">
        <v>154</v>
      </c>
      <c r="B126" s="16"/>
      <c r="C126" s="17"/>
      <c r="D126" s="17"/>
      <c r="E126" s="17"/>
      <c r="F126" s="17"/>
      <c r="G126" s="17"/>
      <c r="H126" s="17">
        <v>79629534.879999995</v>
      </c>
      <c r="I126" s="17">
        <f t="shared" ref="I126" si="359">C126+F126</f>
        <v>0</v>
      </c>
      <c r="J126" s="17">
        <f t="shared" ref="J126" si="360">D126+G126</f>
        <v>0</v>
      </c>
      <c r="K126" s="17">
        <f t="shared" ref="K126" si="361">E126+H126</f>
        <v>79629534.879999995</v>
      </c>
      <c r="L126" s="17"/>
      <c r="M126" s="17"/>
      <c r="N126" s="17"/>
      <c r="O126" s="17">
        <f t="shared" si="198"/>
        <v>0</v>
      </c>
      <c r="P126" s="17">
        <f t="shared" si="199"/>
        <v>0</v>
      </c>
      <c r="Q126" s="17">
        <f t="shared" si="200"/>
        <v>79629534.879999995</v>
      </c>
      <c r="R126" s="17"/>
      <c r="S126" s="17"/>
      <c r="T126" s="17"/>
      <c r="U126" s="17">
        <f t="shared" si="202"/>
        <v>0</v>
      </c>
      <c r="V126" s="17">
        <f t="shared" si="203"/>
        <v>0</v>
      </c>
      <c r="W126" s="17">
        <f t="shared" si="204"/>
        <v>79629534.879999995</v>
      </c>
      <c r="X126" s="81"/>
      <c r="Y126" s="17"/>
      <c r="Z126" s="17"/>
      <c r="AA126" s="17">
        <f t="shared" si="206"/>
        <v>0</v>
      </c>
      <c r="AB126" s="17">
        <f t="shared" si="291"/>
        <v>0</v>
      </c>
      <c r="AC126" s="17">
        <f t="shared" si="292"/>
        <v>79629534.879999995</v>
      </c>
      <c r="AD126" s="81"/>
      <c r="AE126" s="17"/>
      <c r="AF126" s="17"/>
      <c r="AG126" s="17">
        <f t="shared" si="210"/>
        <v>0</v>
      </c>
      <c r="AH126" s="17">
        <f t="shared" si="294"/>
        <v>0</v>
      </c>
      <c r="AI126" s="17">
        <f t="shared" si="295"/>
        <v>79629534.879999995</v>
      </c>
      <c r="AJ126" s="81"/>
      <c r="AK126" s="17"/>
      <c r="AL126" s="17"/>
      <c r="AM126" s="17">
        <f t="shared" si="214"/>
        <v>0</v>
      </c>
      <c r="AN126" s="17">
        <f t="shared" si="297"/>
        <v>0</v>
      </c>
      <c r="AO126" s="17">
        <f t="shared" si="298"/>
        <v>79629534.879999995</v>
      </c>
      <c r="AP126" s="81"/>
      <c r="AQ126" s="17"/>
      <c r="AR126" s="17"/>
      <c r="AS126" s="17">
        <f t="shared" si="218"/>
        <v>0</v>
      </c>
      <c r="AT126" s="17">
        <f t="shared" si="300"/>
        <v>0</v>
      </c>
      <c r="AU126" s="17">
        <f t="shared" si="301"/>
        <v>79629534.879999995</v>
      </c>
    </row>
    <row r="127" spans="1:47" ht="145.19999999999999" x14ac:dyDescent="0.25">
      <c r="A127" s="60" t="s">
        <v>155</v>
      </c>
      <c r="B127" s="61"/>
      <c r="C127" s="17"/>
      <c r="D127" s="17"/>
      <c r="E127" s="17"/>
      <c r="F127" s="17">
        <v>421900</v>
      </c>
      <c r="G127" s="17"/>
      <c r="H127" s="17"/>
      <c r="I127" s="17">
        <f t="shared" ref="I127" si="362">C127+F127</f>
        <v>421900</v>
      </c>
      <c r="J127" s="17">
        <f t="shared" ref="J127" si="363">D127+G127</f>
        <v>0</v>
      </c>
      <c r="K127" s="17">
        <f t="shared" ref="K127" si="364">E127+H127</f>
        <v>0</v>
      </c>
      <c r="L127" s="17"/>
      <c r="M127" s="17"/>
      <c r="N127" s="17"/>
      <c r="O127" s="17">
        <f t="shared" si="198"/>
        <v>421900</v>
      </c>
      <c r="P127" s="17">
        <f t="shared" si="199"/>
        <v>0</v>
      </c>
      <c r="Q127" s="17">
        <f t="shared" si="200"/>
        <v>0</v>
      </c>
      <c r="R127" s="17"/>
      <c r="S127" s="17"/>
      <c r="T127" s="17"/>
      <c r="U127" s="17">
        <f t="shared" si="202"/>
        <v>421900</v>
      </c>
      <c r="V127" s="17">
        <f t="shared" si="203"/>
        <v>0</v>
      </c>
      <c r="W127" s="17">
        <f t="shared" si="204"/>
        <v>0</v>
      </c>
      <c r="X127" s="81"/>
      <c r="Y127" s="17"/>
      <c r="Z127" s="17"/>
      <c r="AA127" s="17">
        <f t="shared" si="206"/>
        <v>421900</v>
      </c>
      <c r="AB127" s="17">
        <f t="shared" si="291"/>
        <v>0</v>
      </c>
      <c r="AC127" s="17">
        <f t="shared" si="292"/>
        <v>0</v>
      </c>
      <c r="AD127" s="81"/>
      <c r="AE127" s="17"/>
      <c r="AF127" s="17"/>
      <c r="AG127" s="17">
        <f t="shared" si="210"/>
        <v>421900</v>
      </c>
      <c r="AH127" s="17">
        <f t="shared" si="294"/>
        <v>0</v>
      </c>
      <c r="AI127" s="17">
        <f t="shared" si="295"/>
        <v>0</v>
      </c>
      <c r="AJ127" s="81">
        <v>499154.02</v>
      </c>
      <c r="AK127" s="17"/>
      <c r="AL127" s="17"/>
      <c r="AM127" s="17">
        <f t="shared" si="214"/>
        <v>921054.02</v>
      </c>
      <c r="AN127" s="17">
        <f t="shared" si="297"/>
        <v>0</v>
      </c>
      <c r="AO127" s="17">
        <f t="shared" si="298"/>
        <v>0</v>
      </c>
      <c r="AP127" s="81"/>
      <c r="AQ127" s="17"/>
      <c r="AR127" s="17"/>
      <c r="AS127" s="17">
        <f t="shared" si="218"/>
        <v>921054.02</v>
      </c>
      <c r="AT127" s="17">
        <f t="shared" si="300"/>
        <v>0</v>
      </c>
      <c r="AU127" s="17">
        <f t="shared" si="301"/>
        <v>0</v>
      </c>
    </row>
    <row r="128" spans="1:47" ht="26.4" x14ac:dyDescent="0.25">
      <c r="A128" s="60" t="s">
        <v>177</v>
      </c>
      <c r="B128" s="61"/>
      <c r="C128" s="17"/>
      <c r="D128" s="17"/>
      <c r="E128" s="17"/>
      <c r="F128" s="17">
        <v>2815993.82</v>
      </c>
      <c r="G128" s="17"/>
      <c r="H128" s="17"/>
      <c r="I128" s="17">
        <f t="shared" ref="I128" si="365">C128+F128</f>
        <v>2815993.82</v>
      </c>
      <c r="J128" s="17">
        <f t="shared" ref="J128" si="366">D128+G128</f>
        <v>0</v>
      </c>
      <c r="K128" s="17">
        <f t="shared" ref="K128" si="367">E128+H128</f>
        <v>0</v>
      </c>
      <c r="L128" s="17"/>
      <c r="M128" s="17">
        <v>2217813.31</v>
      </c>
      <c r="N128" s="17">
        <v>2217813.31</v>
      </c>
      <c r="O128" s="17">
        <f t="shared" si="198"/>
        <v>2815993.82</v>
      </c>
      <c r="P128" s="17">
        <f t="shared" si="199"/>
        <v>2217813.31</v>
      </c>
      <c r="Q128" s="17">
        <f t="shared" si="200"/>
        <v>2217813.31</v>
      </c>
      <c r="R128" s="17"/>
      <c r="S128" s="17"/>
      <c r="T128" s="17"/>
      <c r="U128" s="17">
        <f t="shared" si="202"/>
        <v>2815993.82</v>
      </c>
      <c r="V128" s="17">
        <f t="shared" si="203"/>
        <v>2217813.31</v>
      </c>
      <c r="W128" s="17">
        <f t="shared" si="204"/>
        <v>2217813.31</v>
      </c>
      <c r="X128" s="81"/>
      <c r="Y128" s="17"/>
      <c r="Z128" s="17"/>
      <c r="AA128" s="17">
        <f t="shared" si="206"/>
        <v>2815993.82</v>
      </c>
      <c r="AB128" s="17">
        <f t="shared" si="291"/>
        <v>2217813.31</v>
      </c>
      <c r="AC128" s="17">
        <f t="shared" si="292"/>
        <v>2217813.31</v>
      </c>
      <c r="AD128" s="81"/>
      <c r="AE128" s="17"/>
      <c r="AF128" s="17"/>
      <c r="AG128" s="17">
        <f t="shared" si="210"/>
        <v>2815993.82</v>
      </c>
      <c r="AH128" s="17">
        <f t="shared" si="294"/>
        <v>2217813.31</v>
      </c>
      <c r="AI128" s="17">
        <f t="shared" si="295"/>
        <v>2217813.31</v>
      </c>
      <c r="AJ128" s="81"/>
      <c r="AK128" s="17"/>
      <c r="AL128" s="17"/>
      <c r="AM128" s="17">
        <f t="shared" si="214"/>
        <v>2815993.82</v>
      </c>
      <c r="AN128" s="17">
        <f t="shared" si="297"/>
        <v>2217813.31</v>
      </c>
      <c r="AO128" s="17">
        <f t="shared" si="298"/>
        <v>2217813.31</v>
      </c>
      <c r="AP128" s="81"/>
      <c r="AQ128" s="17"/>
      <c r="AR128" s="17"/>
      <c r="AS128" s="17">
        <f t="shared" si="218"/>
        <v>2815993.82</v>
      </c>
      <c r="AT128" s="17">
        <f t="shared" si="300"/>
        <v>2217813.31</v>
      </c>
      <c r="AU128" s="17">
        <f t="shared" si="301"/>
        <v>2217813.31</v>
      </c>
    </row>
    <row r="129" spans="1:47" ht="39.6" x14ac:dyDescent="0.25">
      <c r="A129" s="60" t="s">
        <v>182</v>
      </c>
      <c r="B129" s="61"/>
      <c r="C129" s="17"/>
      <c r="D129" s="17"/>
      <c r="E129" s="17"/>
      <c r="F129" s="17"/>
      <c r="G129" s="17"/>
      <c r="H129" s="17"/>
      <c r="I129" s="17"/>
      <c r="J129" s="17"/>
      <c r="K129" s="17"/>
      <c r="L129" s="17">
        <v>4400</v>
      </c>
      <c r="M129" s="17">
        <v>3178.51</v>
      </c>
      <c r="N129" s="17">
        <v>3178.51</v>
      </c>
      <c r="O129" s="17">
        <f t="shared" ref="O129" si="368">I129+L129</f>
        <v>4400</v>
      </c>
      <c r="P129" s="17">
        <f t="shared" ref="P129" si="369">J129+M129</f>
        <v>3178.51</v>
      </c>
      <c r="Q129" s="17">
        <f t="shared" ref="Q129" si="370">K129+N129</f>
        <v>3178.51</v>
      </c>
      <c r="R129" s="17"/>
      <c r="S129" s="17"/>
      <c r="T129" s="17"/>
      <c r="U129" s="17">
        <f t="shared" si="202"/>
        <v>4400</v>
      </c>
      <c r="V129" s="17">
        <f t="shared" si="203"/>
        <v>3178.51</v>
      </c>
      <c r="W129" s="17">
        <f t="shared" si="204"/>
        <v>3178.51</v>
      </c>
      <c r="X129" s="81"/>
      <c r="Y129" s="17"/>
      <c r="Z129" s="17"/>
      <c r="AA129" s="17">
        <f t="shared" si="206"/>
        <v>4400</v>
      </c>
      <c r="AB129" s="17">
        <f t="shared" si="291"/>
        <v>3178.51</v>
      </c>
      <c r="AC129" s="17">
        <f t="shared" si="292"/>
        <v>3178.51</v>
      </c>
      <c r="AD129" s="81"/>
      <c r="AE129" s="17"/>
      <c r="AF129" s="17"/>
      <c r="AG129" s="17">
        <f t="shared" si="210"/>
        <v>4400</v>
      </c>
      <c r="AH129" s="17">
        <f t="shared" si="294"/>
        <v>3178.51</v>
      </c>
      <c r="AI129" s="17">
        <f t="shared" si="295"/>
        <v>3178.51</v>
      </c>
      <c r="AJ129" s="81"/>
      <c r="AK129" s="17"/>
      <c r="AL129" s="17"/>
      <c r="AM129" s="17">
        <f t="shared" si="214"/>
        <v>4400</v>
      </c>
      <c r="AN129" s="17">
        <f t="shared" si="297"/>
        <v>3178.51</v>
      </c>
      <c r="AO129" s="17">
        <f t="shared" si="298"/>
        <v>3178.51</v>
      </c>
      <c r="AP129" s="81"/>
      <c r="AQ129" s="17"/>
      <c r="AR129" s="17"/>
      <c r="AS129" s="17">
        <f t="shared" si="218"/>
        <v>4400</v>
      </c>
      <c r="AT129" s="17">
        <f t="shared" si="300"/>
        <v>3178.51</v>
      </c>
      <c r="AU129" s="17">
        <f t="shared" si="301"/>
        <v>3178.51</v>
      </c>
    </row>
    <row r="130" spans="1:47" ht="79.2" x14ac:dyDescent="0.25">
      <c r="A130" s="60" t="s">
        <v>191</v>
      </c>
      <c r="B130" s="61"/>
      <c r="C130" s="17"/>
      <c r="D130" s="17"/>
      <c r="E130" s="17"/>
      <c r="F130" s="17"/>
      <c r="G130" s="17"/>
      <c r="H130" s="17"/>
      <c r="I130" s="17"/>
      <c r="J130" s="17"/>
      <c r="K130" s="17"/>
      <c r="L130" s="17">
        <v>108120.64</v>
      </c>
      <c r="M130" s="17"/>
      <c r="N130" s="17"/>
      <c r="O130" s="17">
        <f t="shared" ref="O130" si="371">I130+L130</f>
        <v>108120.64</v>
      </c>
      <c r="P130" s="17">
        <f t="shared" ref="P130" si="372">J130+M130</f>
        <v>0</v>
      </c>
      <c r="Q130" s="17">
        <f t="shared" ref="Q130" si="373">K130+N130</f>
        <v>0</v>
      </c>
      <c r="R130" s="17"/>
      <c r="S130" s="17"/>
      <c r="T130" s="17"/>
      <c r="U130" s="17">
        <f t="shared" si="202"/>
        <v>108120.64</v>
      </c>
      <c r="V130" s="17">
        <f t="shared" si="203"/>
        <v>0</v>
      </c>
      <c r="W130" s="17">
        <f t="shared" si="204"/>
        <v>0</v>
      </c>
      <c r="X130" s="81"/>
      <c r="Y130" s="17"/>
      <c r="Z130" s="17"/>
      <c r="AA130" s="17">
        <f t="shared" si="206"/>
        <v>108120.64</v>
      </c>
      <c r="AB130" s="17">
        <f t="shared" si="291"/>
        <v>0</v>
      </c>
      <c r="AC130" s="17">
        <f t="shared" si="292"/>
        <v>0</v>
      </c>
      <c r="AD130" s="81"/>
      <c r="AE130" s="17"/>
      <c r="AF130" s="17"/>
      <c r="AG130" s="17">
        <f t="shared" si="210"/>
        <v>108120.64</v>
      </c>
      <c r="AH130" s="17">
        <f t="shared" si="294"/>
        <v>0</v>
      </c>
      <c r="AI130" s="17">
        <f t="shared" si="295"/>
        <v>0</v>
      </c>
      <c r="AJ130" s="81"/>
      <c r="AK130" s="17"/>
      <c r="AL130" s="17"/>
      <c r="AM130" s="17">
        <f t="shared" si="214"/>
        <v>108120.64</v>
      </c>
      <c r="AN130" s="17">
        <f t="shared" si="297"/>
        <v>0</v>
      </c>
      <c r="AO130" s="17">
        <f t="shared" si="298"/>
        <v>0</v>
      </c>
      <c r="AP130" s="81"/>
      <c r="AQ130" s="17"/>
      <c r="AR130" s="17"/>
      <c r="AS130" s="17">
        <f t="shared" si="218"/>
        <v>108120.64</v>
      </c>
      <c r="AT130" s="17">
        <f t="shared" si="300"/>
        <v>0</v>
      </c>
      <c r="AU130" s="17">
        <f t="shared" si="301"/>
        <v>0</v>
      </c>
    </row>
    <row r="131" spans="1:47" x14ac:dyDescent="0.25">
      <c r="A131" s="60" t="s">
        <v>192</v>
      </c>
      <c r="B131" s="61"/>
      <c r="C131" s="17"/>
      <c r="D131" s="17"/>
      <c r="E131" s="17"/>
      <c r="F131" s="17"/>
      <c r="G131" s="17"/>
      <c r="H131" s="17"/>
      <c r="I131" s="17"/>
      <c r="J131" s="17"/>
      <c r="K131" s="17"/>
      <c r="L131" s="17">
        <v>10674400</v>
      </c>
      <c r="M131" s="17"/>
      <c r="N131" s="17"/>
      <c r="O131" s="17">
        <f t="shared" ref="O131" si="374">I131+L131</f>
        <v>10674400</v>
      </c>
      <c r="P131" s="17">
        <f t="shared" ref="P131" si="375">J131+M131</f>
        <v>0</v>
      </c>
      <c r="Q131" s="17">
        <f t="shared" ref="Q131" si="376">K131+N131</f>
        <v>0</v>
      </c>
      <c r="R131" s="17"/>
      <c r="S131" s="17"/>
      <c r="T131" s="17"/>
      <c r="U131" s="17">
        <f t="shared" si="202"/>
        <v>10674400</v>
      </c>
      <c r="V131" s="17">
        <f t="shared" si="203"/>
        <v>0</v>
      </c>
      <c r="W131" s="17">
        <f t="shared" si="204"/>
        <v>0</v>
      </c>
      <c r="X131" s="81"/>
      <c r="Y131" s="17"/>
      <c r="Z131" s="17"/>
      <c r="AA131" s="17">
        <f t="shared" si="206"/>
        <v>10674400</v>
      </c>
      <c r="AB131" s="17">
        <f t="shared" si="291"/>
        <v>0</v>
      </c>
      <c r="AC131" s="17">
        <f t="shared" si="292"/>
        <v>0</v>
      </c>
      <c r="AD131" s="81"/>
      <c r="AE131" s="17"/>
      <c r="AF131" s="17"/>
      <c r="AG131" s="17">
        <f t="shared" si="210"/>
        <v>10674400</v>
      </c>
      <c r="AH131" s="17">
        <f t="shared" si="294"/>
        <v>0</v>
      </c>
      <c r="AI131" s="17">
        <f t="shared" si="295"/>
        <v>0</v>
      </c>
      <c r="AJ131" s="81"/>
      <c r="AK131" s="17"/>
      <c r="AL131" s="17"/>
      <c r="AM131" s="17">
        <f t="shared" si="214"/>
        <v>10674400</v>
      </c>
      <c r="AN131" s="17">
        <f t="shared" si="297"/>
        <v>0</v>
      </c>
      <c r="AO131" s="17">
        <f t="shared" si="298"/>
        <v>0</v>
      </c>
      <c r="AP131" s="81"/>
      <c r="AQ131" s="17"/>
      <c r="AR131" s="17"/>
      <c r="AS131" s="17">
        <f t="shared" si="218"/>
        <v>10674400</v>
      </c>
      <c r="AT131" s="17">
        <f t="shared" si="300"/>
        <v>0</v>
      </c>
      <c r="AU131" s="17">
        <f t="shared" si="301"/>
        <v>0</v>
      </c>
    </row>
    <row r="132" spans="1:47" ht="52.8" x14ac:dyDescent="0.25">
      <c r="A132" s="60" t="s">
        <v>200</v>
      </c>
      <c r="B132" s="61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>
        <v>448519.8</v>
      </c>
      <c r="T132" s="17">
        <v>1337295.69</v>
      </c>
      <c r="U132" s="17">
        <f t="shared" ref="U132" si="377">O132+R132</f>
        <v>0</v>
      </c>
      <c r="V132" s="17">
        <f t="shared" ref="V132" si="378">P132+S132</f>
        <v>448519.8</v>
      </c>
      <c r="W132" s="17">
        <f t="shared" ref="W132" si="379">Q132+T132</f>
        <v>1337295.69</v>
      </c>
      <c r="X132" s="81"/>
      <c r="Y132" s="17"/>
      <c r="Z132" s="17"/>
      <c r="AA132" s="17">
        <f t="shared" si="206"/>
        <v>0</v>
      </c>
      <c r="AB132" s="17">
        <f t="shared" si="291"/>
        <v>448519.8</v>
      </c>
      <c r="AC132" s="17">
        <f t="shared" si="292"/>
        <v>1337295.69</v>
      </c>
      <c r="AD132" s="81"/>
      <c r="AE132" s="17"/>
      <c r="AF132" s="17"/>
      <c r="AG132" s="17">
        <f t="shared" si="210"/>
        <v>0</v>
      </c>
      <c r="AH132" s="17">
        <f t="shared" si="294"/>
        <v>448519.8</v>
      </c>
      <c r="AI132" s="17">
        <f t="shared" si="295"/>
        <v>1337295.69</v>
      </c>
      <c r="AJ132" s="81"/>
      <c r="AK132" s="17"/>
      <c r="AL132" s="17"/>
      <c r="AM132" s="17">
        <f t="shared" si="214"/>
        <v>0</v>
      </c>
      <c r="AN132" s="17">
        <f t="shared" si="297"/>
        <v>448519.8</v>
      </c>
      <c r="AO132" s="17">
        <f t="shared" si="298"/>
        <v>1337295.69</v>
      </c>
      <c r="AP132" s="81"/>
      <c r="AQ132" s="17"/>
      <c r="AR132" s="17"/>
      <c r="AS132" s="17">
        <f t="shared" si="218"/>
        <v>0</v>
      </c>
      <c r="AT132" s="17">
        <f t="shared" si="300"/>
        <v>448519.8</v>
      </c>
      <c r="AU132" s="17">
        <f t="shared" si="301"/>
        <v>1337295.69</v>
      </c>
    </row>
    <row r="133" spans="1:47" ht="39.6" x14ac:dyDescent="0.25">
      <c r="A133" s="60" t="s">
        <v>209</v>
      </c>
      <c r="B133" s="61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81">
        <v>5000000</v>
      </c>
      <c r="Y133" s="17"/>
      <c r="Z133" s="17"/>
      <c r="AA133" s="17">
        <f t="shared" ref="AA133" si="380">U133+X133</f>
        <v>5000000</v>
      </c>
      <c r="AB133" s="17">
        <f t="shared" ref="AB133" si="381">V133+Y133</f>
        <v>0</v>
      </c>
      <c r="AC133" s="17">
        <f t="shared" ref="AC133" si="382">W133+Z133</f>
        <v>0</v>
      </c>
      <c r="AD133" s="81"/>
      <c r="AE133" s="17"/>
      <c r="AF133" s="17"/>
      <c r="AG133" s="17">
        <f t="shared" si="210"/>
        <v>5000000</v>
      </c>
      <c r="AH133" s="17">
        <f t="shared" si="294"/>
        <v>0</v>
      </c>
      <c r="AI133" s="17">
        <f t="shared" si="295"/>
        <v>0</v>
      </c>
      <c r="AJ133" s="81"/>
      <c r="AK133" s="17"/>
      <c r="AL133" s="17"/>
      <c r="AM133" s="17">
        <f t="shared" si="214"/>
        <v>5000000</v>
      </c>
      <c r="AN133" s="17">
        <f t="shared" si="297"/>
        <v>0</v>
      </c>
      <c r="AO133" s="17">
        <f t="shared" si="298"/>
        <v>0</v>
      </c>
      <c r="AP133" s="81"/>
      <c r="AQ133" s="17"/>
      <c r="AR133" s="17"/>
      <c r="AS133" s="17">
        <f t="shared" si="218"/>
        <v>5000000</v>
      </c>
      <c r="AT133" s="17">
        <f t="shared" si="300"/>
        <v>0</v>
      </c>
      <c r="AU133" s="17">
        <f t="shared" si="301"/>
        <v>0</v>
      </c>
    </row>
    <row r="134" spans="1:47" ht="39.6" x14ac:dyDescent="0.25">
      <c r="A134" s="60" t="s">
        <v>210</v>
      </c>
      <c r="B134" s="61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81">
        <v>748282.28</v>
      </c>
      <c r="Y134" s="17"/>
      <c r="Z134" s="17"/>
      <c r="AA134" s="17">
        <f t="shared" ref="AA134" si="383">U134+X134</f>
        <v>748282.28</v>
      </c>
      <c r="AB134" s="17">
        <f t="shared" ref="AB134" si="384">V134+Y134</f>
        <v>0</v>
      </c>
      <c r="AC134" s="17">
        <f t="shared" ref="AC134" si="385">W134+Z134</f>
        <v>0</v>
      </c>
      <c r="AD134" s="81"/>
      <c r="AE134" s="17"/>
      <c r="AF134" s="17"/>
      <c r="AG134" s="17">
        <f t="shared" si="210"/>
        <v>748282.28</v>
      </c>
      <c r="AH134" s="17">
        <f t="shared" si="294"/>
        <v>0</v>
      </c>
      <c r="AI134" s="17">
        <f t="shared" si="295"/>
        <v>0</v>
      </c>
      <c r="AJ134" s="81"/>
      <c r="AK134" s="17"/>
      <c r="AL134" s="17"/>
      <c r="AM134" s="17">
        <f t="shared" si="214"/>
        <v>748282.28</v>
      </c>
      <c r="AN134" s="17">
        <f t="shared" si="297"/>
        <v>0</v>
      </c>
      <c r="AO134" s="17">
        <f t="shared" si="298"/>
        <v>0</v>
      </c>
      <c r="AP134" s="81"/>
      <c r="AQ134" s="17"/>
      <c r="AR134" s="17"/>
      <c r="AS134" s="17">
        <f t="shared" si="218"/>
        <v>748282.28</v>
      </c>
      <c r="AT134" s="17">
        <f t="shared" si="300"/>
        <v>0</v>
      </c>
      <c r="AU134" s="17">
        <f t="shared" si="301"/>
        <v>0</v>
      </c>
    </row>
    <row r="135" spans="1:47" ht="26.4" x14ac:dyDescent="0.25">
      <c r="A135" s="60" t="s">
        <v>221</v>
      </c>
      <c r="B135" s="61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81"/>
      <c r="Y135" s="17"/>
      <c r="Z135" s="17"/>
      <c r="AA135" s="17"/>
      <c r="AB135" s="17"/>
      <c r="AC135" s="17"/>
      <c r="AD135" s="81"/>
      <c r="AE135" s="17"/>
      <c r="AF135" s="17"/>
      <c r="AG135" s="17"/>
      <c r="AH135" s="17"/>
      <c r="AI135" s="17"/>
      <c r="AJ135" s="81"/>
      <c r="AK135" s="17">
        <v>87360281.5</v>
      </c>
      <c r="AL135" s="17"/>
      <c r="AM135" s="17">
        <f t="shared" ref="AM135" si="386">AG135+AJ135</f>
        <v>0</v>
      </c>
      <c r="AN135" s="17">
        <f t="shared" ref="AN135" si="387">AH135+AK135</f>
        <v>87360281.5</v>
      </c>
      <c r="AO135" s="17">
        <f t="shared" ref="AO135" si="388">AI135+AL135</f>
        <v>0</v>
      </c>
      <c r="AP135" s="81"/>
      <c r="AQ135" s="17"/>
      <c r="AR135" s="17"/>
      <c r="AS135" s="17">
        <f t="shared" si="218"/>
        <v>0</v>
      </c>
      <c r="AT135" s="17">
        <f t="shared" si="300"/>
        <v>87360281.5</v>
      </c>
      <c r="AU135" s="17">
        <f t="shared" si="301"/>
        <v>0</v>
      </c>
    </row>
    <row r="136" spans="1:47" x14ac:dyDescent="0.25">
      <c r="A136" s="54" t="s">
        <v>193</v>
      </c>
      <c r="B136" s="55" t="s">
        <v>195</v>
      </c>
      <c r="C136" s="17"/>
      <c r="D136" s="17"/>
      <c r="E136" s="17"/>
      <c r="F136" s="17"/>
      <c r="G136" s="17"/>
      <c r="H136" s="17"/>
      <c r="I136" s="17"/>
      <c r="J136" s="17"/>
      <c r="K136" s="17"/>
      <c r="L136" s="17">
        <f>L137</f>
        <v>2900000</v>
      </c>
      <c r="M136" s="17">
        <f t="shared" ref="M136:N136" si="389">M137</f>
        <v>0</v>
      </c>
      <c r="N136" s="17">
        <f t="shared" si="389"/>
        <v>0</v>
      </c>
      <c r="O136" s="17">
        <f t="shared" ref="O136:O137" si="390">I136+L136</f>
        <v>2900000</v>
      </c>
      <c r="P136" s="17">
        <f t="shared" ref="P136:P137" si="391">J136+M136</f>
        <v>0</v>
      </c>
      <c r="Q136" s="17">
        <f t="shared" ref="Q136:Q137" si="392">K136+N136</f>
        <v>0</v>
      </c>
      <c r="R136" s="17">
        <f>R137</f>
        <v>0</v>
      </c>
      <c r="S136" s="17">
        <f t="shared" ref="S136:T136" si="393">S137</f>
        <v>0</v>
      </c>
      <c r="T136" s="17">
        <f t="shared" si="393"/>
        <v>0</v>
      </c>
      <c r="U136" s="17">
        <f t="shared" si="202"/>
        <v>2900000</v>
      </c>
      <c r="V136" s="17">
        <f t="shared" si="203"/>
        <v>0</v>
      </c>
      <c r="W136" s="17">
        <f t="shared" si="204"/>
        <v>0</v>
      </c>
      <c r="X136" s="81">
        <f>X137</f>
        <v>2374000</v>
      </c>
      <c r="Y136" s="17">
        <f t="shared" ref="Y136:Z136" si="394">Y137</f>
        <v>0</v>
      </c>
      <c r="Z136" s="17">
        <f t="shared" si="394"/>
        <v>0</v>
      </c>
      <c r="AA136" s="17">
        <f t="shared" si="206"/>
        <v>5274000</v>
      </c>
      <c r="AB136" s="17">
        <f t="shared" si="291"/>
        <v>0</v>
      </c>
      <c r="AC136" s="17">
        <f t="shared" si="292"/>
        <v>0</v>
      </c>
      <c r="AD136" s="81">
        <f>AD137</f>
        <v>0</v>
      </c>
      <c r="AE136" s="17">
        <f t="shared" ref="AE136:AF136" si="395">AE137</f>
        <v>0</v>
      </c>
      <c r="AF136" s="17">
        <f t="shared" si="395"/>
        <v>0</v>
      </c>
      <c r="AG136" s="17">
        <f t="shared" si="210"/>
        <v>5274000</v>
      </c>
      <c r="AH136" s="17">
        <f t="shared" si="294"/>
        <v>0</v>
      </c>
      <c r="AI136" s="17">
        <f t="shared" si="295"/>
        <v>0</v>
      </c>
      <c r="AJ136" s="81">
        <f>AJ137</f>
        <v>0</v>
      </c>
      <c r="AK136" s="17">
        <f t="shared" ref="AK136:AL136" si="396">AK137</f>
        <v>0</v>
      </c>
      <c r="AL136" s="17">
        <f t="shared" si="396"/>
        <v>0</v>
      </c>
      <c r="AM136" s="17">
        <f t="shared" si="214"/>
        <v>5274000</v>
      </c>
      <c r="AN136" s="17">
        <f t="shared" si="297"/>
        <v>0</v>
      </c>
      <c r="AO136" s="17">
        <f t="shared" si="298"/>
        <v>0</v>
      </c>
      <c r="AP136" s="81">
        <f>AP137</f>
        <v>0</v>
      </c>
      <c r="AQ136" s="17">
        <f t="shared" ref="AQ136:AR136" si="397">AQ137</f>
        <v>0</v>
      </c>
      <c r="AR136" s="17">
        <f t="shared" si="397"/>
        <v>0</v>
      </c>
      <c r="AS136" s="17">
        <f t="shared" si="218"/>
        <v>5274000</v>
      </c>
      <c r="AT136" s="17">
        <f t="shared" si="300"/>
        <v>0</v>
      </c>
      <c r="AU136" s="17">
        <f t="shared" si="301"/>
        <v>0</v>
      </c>
    </row>
    <row r="137" spans="1:47" x14ac:dyDescent="0.25">
      <c r="A137" s="71" t="s">
        <v>194</v>
      </c>
      <c r="B137" s="70" t="s">
        <v>196</v>
      </c>
      <c r="C137" s="17"/>
      <c r="D137" s="17"/>
      <c r="E137" s="17"/>
      <c r="F137" s="17"/>
      <c r="G137" s="17"/>
      <c r="H137" s="17"/>
      <c r="I137" s="17"/>
      <c r="J137" s="17"/>
      <c r="K137" s="17"/>
      <c r="L137" s="17">
        <v>2900000</v>
      </c>
      <c r="M137" s="17"/>
      <c r="N137" s="17"/>
      <c r="O137" s="17">
        <f t="shared" si="390"/>
        <v>2900000</v>
      </c>
      <c r="P137" s="17">
        <f t="shared" si="391"/>
        <v>0</v>
      </c>
      <c r="Q137" s="17">
        <f t="shared" si="392"/>
        <v>0</v>
      </c>
      <c r="R137" s="17"/>
      <c r="S137" s="17"/>
      <c r="T137" s="17"/>
      <c r="U137" s="17">
        <f t="shared" si="202"/>
        <v>2900000</v>
      </c>
      <c r="V137" s="17">
        <f t="shared" si="203"/>
        <v>0</v>
      </c>
      <c r="W137" s="17">
        <f t="shared" si="204"/>
        <v>0</v>
      </c>
      <c r="X137" s="81">
        <f>74000+2300000</f>
        <v>2374000</v>
      </c>
      <c r="Y137" s="17"/>
      <c r="Z137" s="17"/>
      <c r="AA137" s="17">
        <f t="shared" si="206"/>
        <v>5274000</v>
      </c>
      <c r="AB137" s="17">
        <f t="shared" si="291"/>
        <v>0</v>
      </c>
      <c r="AC137" s="17">
        <f t="shared" si="292"/>
        <v>0</v>
      </c>
      <c r="AD137" s="81"/>
      <c r="AE137" s="17"/>
      <c r="AF137" s="17"/>
      <c r="AG137" s="17">
        <f t="shared" si="210"/>
        <v>5274000</v>
      </c>
      <c r="AH137" s="17">
        <f t="shared" si="294"/>
        <v>0</v>
      </c>
      <c r="AI137" s="17">
        <f t="shared" si="295"/>
        <v>0</v>
      </c>
      <c r="AJ137" s="81"/>
      <c r="AK137" s="17"/>
      <c r="AL137" s="17"/>
      <c r="AM137" s="17">
        <f t="shared" si="214"/>
        <v>5274000</v>
      </c>
      <c r="AN137" s="17">
        <f t="shared" si="297"/>
        <v>0</v>
      </c>
      <c r="AO137" s="17">
        <f t="shared" si="298"/>
        <v>0</v>
      </c>
      <c r="AP137" s="81"/>
      <c r="AQ137" s="17"/>
      <c r="AR137" s="17"/>
      <c r="AS137" s="17">
        <f t="shared" si="218"/>
        <v>5274000</v>
      </c>
      <c r="AT137" s="17">
        <f t="shared" si="300"/>
        <v>0</v>
      </c>
      <c r="AU137" s="17">
        <f t="shared" si="301"/>
        <v>0</v>
      </c>
    </row>
    <row r="138" spans="1:47" ht="39.6" x14ac:dyDescent="0.25">
      <c r="A138" s="54" t="s">
        <v>150</v>
      </c>
      <c r="B138" s="57" t="s">
        <v>151</v>
      </c>
      <c r="C138" s="17">
        <f>C139</f>
        <v>0</v>
      </c>
      <c r="D138" s="17">
        <f t="shared" ref="D138:H138" si="398">D139</f>
        <v>0</v>
      </c>
      <c r="E138" s="17">
        <f t="shared" si="398"/>
        <v>0</v>
      </c>
      <c r="F138" s="17">
        <f t="shared" si="398"/>
        <v>212204.78</v>
      </c>
      <c r="G138" s="17">
        <f t="shared" si="398"/>
        <v>0</v>
      </c>
      <c r="H138" s="17">
        <f t="shared" si="398"/>
        <v>0</v>
      </c>
      <c r="I138" s="17">
        <f t="shared" ref="I138:I139" si="399">C138+F138</f>
        <v>212204.78</v>
      </c>
      <c r="J138" s="17">
        <f t="shared" ref="J138:J139" si="400">D138+G138</f>
        <v>0</v>
      </c>
      <c r="K138" s="17">
        <f t="shared" ref="K138:K139" si="401">E138+H138</f>
        <v>0</v>
      </c>
      <c r="L138" s="17">
        <f t="shared" ref="L138:N138" si="402">L139</f>
        <v>0</v>
      </c>
      <c r="M138" s="17">
        <f t="shared" si="402"/>
        <v>0</v>
      </c>
      <c r="N138" s="17">
        <f t="shared" si="402"/>
        <v>0</v>
      </c>
      <c r="O138" s="17">
        <f t="shared" si="198"/>
        <v>212204.78</v>
      </c>
      <c r="P138" s="17">
        <f t="shared" si="199"/>
        <v>0</v>
      </c>
      <c r="Q138" s="17">
        <f t="shared" si="200"/>
        <v>0</v>
      </c>
      <c r="R138" s="17">
        <f t="shared" ref="R138:T138" si="403">R139</f>
        <v>0</v>
      </c>
      <c r="S138" s="17">
        <f t="shared" si="403"/>
        <v>0</v>
      </c>
      <c r="T138" s="17">
        <f t="shared" si="403"/>
        <v>0</v>
      </c>
      <c r="U138" s="17">
        <f t="shared" si="202"/>
        <v>212204.78</v>
      </c>
      <c r="V138" s="17">
        <f t="shared" si="203"/>
        <v>0</v>
      </c>
      <c r="W138" s="17">
        <f t="shared" si="204"/>
        <v>0</v>
      </c>
      <c r="X138" s="81">
        <f t="shared" ref="X138:Z138" si="404">X139</f>
        <v>166.67</v>
      </c>
      <c r="Y138" s="17">
        <f t="shared" si="404"/>
        <v>0</v>
      </c>
      <c r="Z138" s="17">
        <f t="shared" si="404"/>
        <v>0</v>
      </c>
      <c r="AA138" s="17">
        <f t="shared" si="206"/>
        <v>212371.45</v>
      </c>
      <c r="AB138" s="17">
        <f t="shared" si="291"/>
        <v>0</v>
      </c>
      <c r="AC138" s="17">
        <f t="shared" si="292"/>
        <v>0</v>
      </c>
      <c r="AD138" s="81">
        <f t="shared" ref="AD138:AF138" si="405">AD139</f>
        <v>0</v>
      </c>
      <c r="AE138" s="17">
        <f t="shared" si="405"/>
        <v>0</v>
      </c>
      <c r="AF138" s="17">
        <f t="shared" si="405"/>
        <v>0</v>
      </c>
      <c r="AG138" s="17">
        <f t="shared" si="210"/>
        <v>212371.45</v>
      </c>
      <c r="AH138" s="17">
        <f t="shared" si="294"/>
        <v>0</v>
      </c>
      <c r="AI138" s="17">
        <f t="shared" si="295"/>
        <v>0</v>
      </c>
      <c r="AJ138" s="81">
        <f t="shared" ref="AJ138:AL138" si="406">AJ139</f>
        <v>0</v>
      </c>
      <c r="AK138" s="17">
        <f t="shared" si="406"/>
        <v>0</v>
      </c>
      <c r="AL138" s="17">
        <f t="shared" si="406"/>
        <v>0</v>
      </c>
      <c r="AM138" s="17">
        <f t="shared" si="214"/>
        <v>212371.45</v>
      </c>
      <c r="AN138" s="17">
        <f t="shared" si="297"/>
        <v>0</v>
      </c>
      <c r="AO138" s="17">
        <f t="shared" si="298"/>
        <v>0</v>
      </c>
      <c r="AP138" s="81">
        <f t="shared" ref="AP138:AR138" si="407">AP139</f>
        <v>0</v>
      </c>
      <c r="AQ138" s="17">
        <f t="shared" si="407"/>
        <v>0</v>
      </c>
      <c r="AR138" s="17">
        <f t="shared" si="407"/>
        <v>0</v>
      </c>
      <c r="AS138" s="17">
        <f t="shared" si="218"/>
        <v>212371.45</v>
      </c>
      <c r="AT138" s="17">
        <f t="shared" si="300"/>
        <v>0</v>
      </c>
      <c r="AU138" s="17">
        <f t="shared" si="301"/>
        <v>0</v>
      </c>
    </row>
    <row r="139" spans="1:47" ht="26.4" x14ac:dyDescent="0.25">
      <c r="A139" s="58" t="s">
        <v>152</v>
      </c>
      <c r="B139" s="59" t="s">
        <v>153</v>
      </c>
      <c r="C139" s="17"/>
      <c r="D139" s="17"/>
      <c r="E139" s="17"/>
      <c r="F139" s="17">
        <f>52302.68+159902.1</f>
        <v>212204.78</v>
      </c>
      <c r="G139" s="17"/>
      <c r="H139" s="17"/>
      <c r="I139" s="17">
        <f t="shared" si="399"/>
        <v>212204.78</v>
      </c>
      <c r="J139" s="17">
        <f t="shared" si="400"/>
        <v>0</v>
      </c>
      <c r="K139" s="17">
        <f t="shared" si="401"/>
        <v>0</v>
      </c>
      <c r="L139" s="17"/>
      <c r="M139" s="17"/>
      <c r="N139" s="17"/>
      <c r="O139" s="17">
        <f t="shared" si="198"/>
        <v>212204.78</v>
      </c>
      <c r="P139" s="17">
        <f t="shared" si="199"/>
        <v>0</v>
      </c>
      <c r="Q139" s="17">
        <f t="shared" si="200"/>
        <v>0</v>
      </c>
      <c r="R139" s="17"/>
      <c r="S139" s="17"/>
      <c r="T139" s="17"/>
      <c r="U139" s="17">
        <f t="shared" si="202"/>
        <v>212204.78</v>
      </c>
      <c r="V139" s="17">
        <f t="shared" si="203"/>
        <v>0</v>
      </c>
      <c r="W139" s="17">
        <f t="shared" si="204"/>
        <v>0</v>
      </c>
      <c r="X139" s="81">
        <v>166.67</v>
      </c>
      <c r="Y139" s="17"/>
      <c r="Z139" s="17"/>
      <c r="AA139" s="17">
        <f t="shared" si="206"/>
        <v>212371.45</v>
      </c>
      <c r="AB139" s="17">
        <f t="shared" si="291"/>
        <v>0</v>
      </c>
      <c r="AC139" s="17">
        <f t="shared" si="292"/>
        <v>0</v>
      </c>
      <c r="AD139" s="81"/>
      <c r="AE139" s="17"/>
      <c r="AF139" s="17"/>
      <c r="AG139" s="17">
        <f t="shared" si="210"/>
        <v>212371.45</v>
      </c>
      <c r="AH139" s="17">
        <f t="shared" si="294"/>
        <v>0</v>
      </c>
      <c r="AI139" s="17">
        <f t="shared" si="295"/>
        <v>0</v>
      </c>
      <c r="AJ139" s="81"/>
      <c r="AK139" s="17"/>
      <c r="AL139" s="17"/>
      <c r="AM139" s="17">
        <f t="shared" si="214"/>
        <v>212371.45</v>
      </c>
      <c r="AN139" s="17">
        <f t="shared" si="297"/>
        <v>0</v>
      </c>
      <c r="AO139" s="17">
        <f t="shared" si="298"/>
        <v>0</v>
      </c>
      <c r="AP139" s="81"/>
      <c r="AQ139" s="17"/>
      <c r="AR139" s="17"/>
      <c r="AS139" s="17">
        <f t="shared" si="218"/>
        <v>212371.45</v>
      </c>
      <c r="AT139" s="17">
        <f t="shared" si="300"/>
        <v>0</v>
      </c>
      <c r="AU139" s="17">
        <f t="shared" si="301"/>
        <v>0</v>
      </c>
    </row>
    <row r="140" spans="1:47" ht="26.4" x14ac:dyDescent="0.25">
      <c r="A140" s="54" t="s">
        <v>146</v>
      </c>
      <c r="B140" s="55" t="s">
        <v>147</v>
      </c>
      <c r="C140" s="17">
        <f>C141+C143+C144</f>
        <v>0</v>
      </c>
      <c r="D140" s="17">
        <f t="shared" ref="D140:H140" si="408">D141+D143+D144</f>
        <v>0</v>
      </c>
      <c r="E140" s="17">
        <f t="shared" si="408"/>
        <v>0</v>
      </c>
      <c r="F140" s="17">
        <f t="shared" si="408"/>
        <v>-440394.78</v>
      </c>
      <c r="G140" s="17">
        <f t="shared" si="408"/>
        <v>0</v>
      </c>
      <c r="H140" s="17">
        <f t="shared" si="408"/>
        <v>0</v>
      </c>
      <c r="I140" s="17">
        <f t="shared" ref="I140:I144" si="409">C140+F140</f>
        <v>-440394.78</v>
      </c>
      <c r="J140" s="17">
        <f t="shared" ref="J140:J144" si="410">D140+G140</f>
        <v>0</v>
      </c>
      <c r="K140" s="17">
        <f t="shared" ref="K140:K144" si="411">E140+H140</f>
        <v>0</v>
      </c>
      <c r="L140" s="17">
        <f t="shared" ref="L140:N140" si="412">L141+L143+L144</f>
        <v>0</v>
      </c>
      <c r="M140" s="17">
        <f t="shared" si="412"/>
        <v>0</v>
      </c>
      <c r="N140" s="17">
        <f t="shared" si="412"/>
        <v>0</v>
      </c>
      <c r="O140" s="17">
        <f t="shared" si="198"/>
        <v>-440394.78</v>
      </c>
      <c r="P140" s="17">
        <f t="shared" si="199"/>
        <v>0</v>
      </c>
      <c r="Q140" s="17">
        <f t="shared" si="200"/>
        <v>0</v>
      </c>
      <c r="R140" s="17">
        <f t="shared" ref="R140:T140" si="413">R141+R143+R144</f>
        <v>-6487.04</v>
      </c>
      <c r="S140" s="17">
        <f t="shared" si="413"/>
        <v>0</v>
      </c>
      <c r="T140" s="17">
        <f t="shared" si="413"/>
        <v>0</v>
      </c>
      <c r="U140" s="17">
        <f t="shared" si="202"/>
        <v>-446881.82</v>
      </c>
      <c r="V140" s="17">
        <f t="shared" si="203"/>
        <v>0</v>
      </c>
      <c r="W140" s="17">
        <f t="shared" si="204"/>
        <v>0</v>
      </c>
      <c r="X140" s="81">
        <f t="shared" ref="X140:Z140" si="414">X141+X143+X144</f>
        <v>-144754.01</v>
      </c>
      <c r="Y140" s="17">
        <f t="shared" si="414"/>
        <v>0</v>
      </c>
      <c r="Z140" s="17">
        <f t="shared" si="414"/>
        <v>0</v>
      </c>
      <c r="AA140" s="17">
        <f t="shared" si="206"/>
        <v>-591635.83000000007</v>
      </c>
      <c r="AB140" s="17">
        <f t="shared" si="291"/>
        <v>0</v>
      </c>
      <c r="AC140" s="17">
        <f t="shared" si="292"/>
        <v>0</v>
      </c>
      <c r="AD140" s="81">
        <f t="shared" ref="AD140:AF140" si="415">AD141+AD143+AD144</f>
        <v>0</v>
      </c>
      <c r="AE140" s="17">
        <f t="shared" si="415"/>
        <v>0</v>
      </c>
      <c r="AF140" s="17">
        <f t="shared" si="415"/>
        <v>0</v>
      </c>
      <c r="AG140" s="17">
        <f t="shared" si="210"/>
        <v>-591635.83000000007</v>
      </c>
      <c r="AH140" s="17">
        <f t="shared" si="294"/>
        <v>0</v>
      </c>
      <c r="AI140" s="17">
        <f t="shared" si="295"/>
        <v>0</v>
      </c>
      <c r="AJ140" s="81">
        <f t="shared" ref="AJ140:AL140" si="416">AJ141+AJ143+AJ144</f>
        <v>0</v>
      </c>
      <c r="AK140" s="17">
        <f t="shared" si="416"/>
        <v>0</v>
      </c>
      <c r="AL140" s="17">
        <f t="shared" si="416"/>
        <v>0</v>
      </c>
      <c r="AM140" s="17">
        <f t="shared" si="214"/>
        <v>-591635.83000000007</v>
      </c>
      <c r="AN140" s="17">
        <f t="shared" si="297"/>
        <v>0</v>
      </c>
      <c r="AO140" s="17">
        <f t="shared" si="298"/>
        <v>0</v>
      </c>
      <c r="AP140" s="81">
        <f>AP141+AP143+AP144+AP142</f>
        <v>-30767.800000000003</v>
      </c>
      <c r="AQ140" s="81">
        <f t="shared" ref="AQ140:AR140" si="417">AQ141+AQ143+AQ144+AQ142</f>
        <v>0</v>
      </c>
      <c r="AR140" s="81">
        <f t="shared" si="417"/>
        <v>0</v>
      </c>
      <c r="AS140" s="17">
        <f t="shared" si="218"/>
        <v>-622403.63000000012</v>
      </c>
      <c r="AT140" s="17">
        <f t="shared" si="300"/>
        <v>0</v>
      </c>
      <c r="AU140" s="17">
        <f t="shared" si="301"/>
        <v>0</v>
      </c>
    </row>
    <row r="141" spans="1:47" ht="52.8" x14ac:dyDescent="0.25">
      <c r="A141" s="58" t="s">
        <v>162</v>
      </c>
      <c r="B141" s="62" t="s">
        <v>161</v>
      </c>
      <c r="C141" s="17"/>
      <c r="D141" s="17"/>
      <c r="E141" s="17"/>
      <c r="F141" s="17">
        <v>-159902.1</v>
      </c>
      <c r="G141" s="17"/>
      <c r="H141" s="17"/>
      <c r="I141" s="17">
        <f t="shared" ref="I141:I143" si="418">C141+F141</f>
        <v>-159902.1</v>
      </c>
      <c r="J141" s="17">
        <f t="shared" ref="J141:J143" si="419">D141+G141</f>
        <v>0</v>
      </c>
      <c r="K141" s="17">
        <f t="shared" ref="K141:K143" si="420">E141+H141</f>
        <v>0</v>
      </c>
      <c r="L141" s="17"/>
      <c r="M141" s="17"/>
      <c r="N141" s="17"/>
      <c r="O141" s="17">
        <f t="shared" si="198"/>
        <v>-159902.1</v>
      </c>
      <c r="P141" s="17">
        <f t="shared" si="199"/>
        <v>0</v>
      </c>
      <c r="Q141" s="17">
        <f t="shared" si="200"/>
        <v>0</v>
      </c>
      <c r="R141" s="17"/>
      <c r="S141" s="17"/>
      <c r="T141" s="17"/>
      <c r="U141" s="17">
        <f t="shared" si="202"/>
        <v>-159902.1</v>
      </c>
      <c r="V141" s="17">
        <f t="shared" si="203"/>
        <v>0</v>
      </c>
      <c r="W141" s="17">
        <f t="shared" si="204"/>
        <v>0</v>
      </c>
      <c r="X141" s="81"/>
      <c r="Y141" s="17"/>
      <c r="Z141" s="17"/>
      <c r="AA141" s="17">
        <f t="shared" si="206"/>
        <v>-159902.1</v>
      </c>
      <c r="AB141" s="17">
        <f t="shared" si="291"/>
        <v>0</v>
      </c>
      <c r="AC141" s="17">
        <f t="shared" si="292"/>
        <v>0</v>
      </c>
      <c r="AD141" s="81"/>
      <c r="AE141" s="17"/>
      <c r="AF141" s="17"/>
      <c r="AG141" s="17">
        <f t="shared" si="210"/>
        <v>-159902.1</v>
      </c>
      <c r="AH141" s="17">
        <f t="shared" si="294"/>
        <v>0</v>
      </c>
      <c r="AI141" s="17">
        <f t="shared" si="295"/>
        <v>0</v>
      </c>
      <c r="AJ141" s="81"/>
      <c r="AK141" s="17"/>
      <c r="AL141" s="17"/>
      <c r="AM141" s="17">
        <f t="shared" si="214"/>
        <v>-159902.1</v>
      </c>
      <c r="AN141" s="17">
        <f t="shared" si="297"/>
        <v>0</v>
      </c>
      <c r="AO141" s="17">
        <f t="shared" si="298"/>
        <v>0</v>
      </c>
      <c r="AP141" s="81"/>
      <c r="AQ141" s="17"/>
      <c r="AR141" s="17"/>
      <c r="AS141" s="17">
        <f t="shared" si="218"/>
        <v>-159902.1</v>
      </c>
      <c r="AT141" s="17">
        <f t="shared" si="300"/>
        <v>0</v>
      </c>
      <c r="AU141" s="17">
        <f t="shared" si="301"/>
        <v>0</v>
      </c>
    </row>
    <row r="142" spans="1:47" ht="39.6" x14ac:dyDescent="0.25">
      <c r="A142" s="58" t="s">
        <v>222</v>
      </c>
      <c r="B142" s="62" t="s">
        <v>223</v>
      </c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81"/>
      <c r="Y142" s="17"/>
      <c r="Z142" s="17"/>
      <c r="AA142" s="17"/>
      <c r="AB142" s="17"/>
      <c r="AC142" s="17"/>
      <c r="AD142" s="81"/>
      <c r="AE142" s="17"/>
      <c r="AF142" s="17"/>
      <c r="AG142" s="17"/>
      <c r="AH142" s="17"/>
      <c r="AI142" s="17"/>
      <c r="AJ142" s="81"/>
      <c r="AK142" s="17"/>
      <c r="AL142" s="17"/>
      <c r="AM142" s="17"/>
      <c r="AN142" s="17"/>
      <c r="AO142" s="17"/>
      <c r="AP142" s="81">
        <v>-18994.2</v>
      </c>
      <c r="AQ142" s="17"/>
      <c r="AR142" s="17"/>
      <c r="AS142" s="17">
        <f t="shared" ref="AS142" si="421">AM142+AP142</f>
        <v>-18994.2</v>
      </c>
      <c r="AT142" s="17">
        <f t="shared" ref="AT142" si="422">AN142+AQ142</f>
        <v>0</v>
      </c>
      <c r="AU142" s="17">
        <f t="shared" ref="AU142" si="423">AO142+AR142</f>
        <v>0</v>
      </c>
    </row>
    <row r="143" spans="1:47" ht="52.8" x14ac:dyDescent="0.25">
      <c r="A143" s="58" t="s">
        <v>164</v>
      </c>
      <c r="B143" s="62" t="s">
        <v>163</v>
      </c>
      <c r="C143" s="17"/>
      <c r="D143" s="17"/>
      <c r="E143" s="17"/>
      <c r="F143" s="17">
        <v>-52302.68</v>
      </c>
      <c r="G143" s="17"/>
      <c r="H143" s="17"/>
      <c r="I143" s="17">
        <f t="shared" si="418"/>
        <v>-52302.68</v>
      </c>
      <c r="J143" s="17">
        <f t="shared" si="419"/>
        <v>0</v>
      </c>
      <c r="K143" s="17">
        <f t="shared" si="420"/>
        <v>0</v>
      </c>
      <c r="L143" s="17"/>
      <c r="M143" s="17"/>
      <c r="N143" s="17"/>
      <c r="O143" s="17">
        <f t="shared" si="198"/>
        <v>-52302.68</v>
      </c>
      <c r="P143" s="17">
        <f t="shared" si="199"/>
        <v>0</v>
      </c>
      <c r="Q143" s="17">
        <f t="shared" si="200"/>
        <v>0</v>
      </c>
      <c r="R143" s="17"/>
      <c r="S143" s="17"/>
      <c r="T143" s="17"/>
      <c r="U143" s="17">
        <f t="shared" si="202"/>
        <v>-52302.68</v>
      </c>
      <c r="V143" s="17">
        <f t="shared" si="203"/>
        <v>0</v>
      </c>
      <c r="W143" s="17">
        <f t="shared" si="204"/>
        <v>0</v>
      </c>
      <c r="X143" s="81"/>
      <c r="Y143" s="17"/>
      <c r="Z143" s="17"/>
      <c r="AA143" s="17">
        <f t="shared" si="206"/>
        <v>-52302.68</v>
      </c>
      <c r="AB143" s="17">
        <f t="shared" si="291"/>
        <v>0</v>
      </c>
      <c r="AC143" s="17">
        <f t="shared" si="292"/>
        <v>0</v>
      </c>
      <c r="AD143" s="81"/>
      <c r="AE143" s="17"/>
      <c r="AF143" s="17"/>
      <c r="AG143" s="17">
        <f t="shared" si="210"/>
        <v>-52302.68</v>
      </c>
      <c r="AH143" s="17">
        <f t="shared" si="294"/>
        <v>0</v>
      </c>
      <c r="AI143" s="17">
        <f t="shared" si="295"/>
        <v>0</v>
      </c>
      <c r="AJ143" s="81"/>
      <c r="AK143" s="17"/>
      <c r="AL143" s="17"/>
      <c r="AM143" s="17">
        <f t="shared" si="214"/>
        <v>-52302.68</v>
      </c>
      <c r="AN143" s="17">
        <f t="shared" si="297"/>
        <v>0</v>
      </c>
      <c r="AO143" s="17">
        <f t="shared" si="298"/>
        <v>0</v>
      </c>
      <c r="AP143" s="81"/>
      <c r="AQ143" s="17"/>
      <c r="AR143" s="17"/>
      <c r="AS143" s="17">
        <f t="shared" si="218"/>
        <v>-52302.68</v>
      </c>
      <c r="AT143" s="17">
        <f t="shared" si="300"/>
        <v>0</v>
      </c>
      <c r="AU143" s="17">
        <f t="shared" si="301"/>
        <v>0</v>
      </c>
    </row>
    <row r="144" spans="1:47" ht="27.75" customHeight="1" x14ac:dyDescent="0.25">
      <c r="A144" s="58" t="s">
        <v>148</v>
      </c>
      <c r="B144" s="56" t="s">
        <v>149</v>
      </c>
      <c r="C144" s="17"/>
      <c r="D144" s="17"/>
      <c r="E144" s="17"/>
      <c r="F144" s="17">
        <v>-228190</v>
      </c>
      <c r="G144" s="17"/>
      <c r="H144" s="17"/>
      <c r="I144" s="17">
        <f t="shared" si="409"/>
        <v>-228190</v>
      </c>
      <c r="J144" s="17">
        <f t="shared" si="410"/>
        <v>0</v>
      </c>
      <c r="K144" s="17">
        <f t="shared" si="411"/>
        <v>0</v>
      </c>
      <c r="L144" s="17"/>
      <c r="M144" s="17"/>
      <c r="N144" s="17"/>
      <c r="O144" s="17">
        <f t="shared" si="198"/>
        <v>-228190</v>
      </c>
      <c r="P144" s="17">
        <f t="shared" si="199"/>
        <v>0</v>
      </c>
      <c r="Q144" s="17">
        <f t="shared" si="200"/>
        <v>0</v>
      </c>
      <c r="R144" s="17">
        <v>-6487.04</v>
      </c>
      <c r="S144" s="17"/>
      <c r="T144" s="17"/>
      <c r="U144" s="17">
        <f t="shared" si="202"/>
        <v>-234677.04</v>
      </c>
      <c r="V144" s="17">
        <f t="shared" si="203"/>
        <v>0</v>
      </c>
      <c r="W144" s="17">
        <f t="shared" si="204"/>
        <v>0</v>
      </c>
      <c r="X144" s="81">
        <f>-166.67-144587.34</f>
        <v>-144754.01</v>
      </c>
      <c r="Y144" s="17"/>
      <c r="Z144" s="17"/>
      <c r="AA144" s="17">
        <f t="shared" si="206"/>
        <v>-379431.05000000005</v>
      </c>
      <c r="AB144" s="17">
        <f t="shared" si="291"/>
        <v>0</v>
      </c>
      <c r="AC144" s="17">
        <f t="shared" si="292"/>
        <v>0</v>
      </c>
      <c r="AD144" s="81"/>
      <c r="AE144" s="17"/>
      <c r="AF144" s="17"/>
      <c r="AG144" s="17">
        <f t="shared" si="210"/>
        <v>-379431.05000000005</v>
      </c>
      <c r="AH144" s="17">
        <f t="shared" si="294"/>
        <v>0</v>
      </c>
      <c r="AI144" s="17">
        <f t="shared" si="295"/>
        <v>0</v>
      </c>
      <c r="AJ144" s="81"/>
      <c r="AK144" s="17"/>
      <c r="AL144" s="17"/>
      <c r="AM144" s="17">
        <f t="shared" si="214"/>
        <v>-379431.05000000005</v>
      </c>
      <c r="AN144" s="17">
        <f t="shared" si="297"/>
        <v>0</v>
      </c>
      <c r="AO144" s="17">
        <f t="shared" si="298"/>
        <v>0</v>
      </c>
      <c r="AP144" s="81">
        <v>-11773.6</v>
      </c>
      <c r="AQ144" s="17"/>
      <c r="AR144" s="17"/>
      <c r="AS144" s="17">
        <f t="shared" si="218"/>
        <v>-391204.65</v>
      </c>
      <c r="AT144" s="17">
        <f t="shared" si="300"/>
        <v>0</v>
      </c>
      <c r="AU144" s="17">
        <f t="shared" si="301"/>
        <v>0</v>
      </c>
    </row>
    <row r="145" spans="1:48" ht="14.1" customHeight="1" x14ac:dyDescent="0.25">
      <c r="A145" s="49" t="s">
        <v>136</v>
      </c>
      <c r="B145" s="50"/>
      <c r="C145" s="51">
        <f t="shared" ref="C145:H145" si="424">C17+C60</f>
        <v>1030802533.14</v>
      </c>
      <c r="D145" s="51">
        <f t="shared" si="424"/>
        <v>1005278892.6</v>
      </c>
      <c r="E145" s="51">
        <f t="shared" si="424"/>
        <v>1012280564.99</v>
      </c>
      <c r="F145" s="51">
        <f t="shared" si="424"/>
        <v>14085244.02</v>
      </c>
      <c r="G145" s="51">
        <f t="shared" si="424"/>
        <v>1652253.6199999999</v>
      </c>
      <c r="H145" s="51">
        <f t="shared" si="424"/>
        <v>80747256.489999995</v>
      </c>
      <c r="I145" s="51">
        <f t="shared" si="309"/>
        <v>1044887777.16</v>
      </c>
      <c r="J145" s="51">
        <f t="shared" si="310"/>
        <v>1006931146.22</v>
      </c>
      <c r="K145" s="51">
        <f t="shared" si="311"/>
        <v>1093027821.48</v>
      </c>
      <c r="L145" s="51">
        <f t="shared" ref="L145:N145" si="425">L17+L60</f>
        <v>18867380.969999999</v>
      </c>
      <c r="M145" s="51">
        <f t="shared" si="425"/>
        <v>2913094.88</v>
      </c>
      <c r="N145" s="51">
        <f t="shared" si="425"/>
        <v>2913094.88</v>
      </c>
      <c r="O145" s="51">
        <f t="shared" si="198"/>
        <v>1063755158.13</v>
      </c>
      <c r="P145" s="51">
        <f t="shared" si="199"/>
        <v>1009844241.1</v>
      </c>
      <c r="Q145" s="51">
        <f t="shared" si="200"/>
        <v>1095940916.3600001</v>
      </c>
      <c r="R145" s="51">
        <f t="shared" ref="R145:T145" si="426">R17+R60</f>
        <v>198472213.83000001</v>
      </c>
      <c r="S145" s="51">
        <f t="shared" si="426"/>
        <v>448519.8</v>
      </c>
      <c r="T145" s="51">
        <f t="shared" si="426"/>
        <v>1337295.69</v>
      </c>
      <c r="U145" s="51">
        <f t="shared" si="202"/>
        <v>1262227371.96</v>
      </c>
      <c r="V145" s="51">
        <f t="shared" si="203"/>
        <v>1010292760.9</v>
      </c>
      <c r="W145" s="51">
        <f t="shared" si="204"/>
        <v>1097278212.0500002</v>
      </c>
      <c r="X145" s="83">
        <f t="shared" ref="X145:Z145" si="427">X17+X60</f>
        <v>12834506.32</v>
      </c>
      <c r="Y145" s="51">
        <f t="shared" si="427"/>
        <v>-199104</v>
      </c>
      <c r="Z145" s="51">
        <f t="shared" si="427"/>
        <v>-199104</v>
      </c>
      <c r="AA145" s="51">
        <f t="shared" si="206"/>
        <v>1275061878.28</v>
      </c>
      <c r="AB145" s="51">
        <f t="shared" si="291"/>
        <v>1010093656.9</v>
      </c>
      <c r="AC145" s="51">
        <f t="shared" si="292"/>
        <v>1097079108.0500002</v>
      </c>
      <c r="AD145" s="83">
        <f t="shared" ref="AD145:AF145" si="428">AD17+AD60</f>
        <v>14069366.1</v>
      </c>
      <c r="AE145" s="51">
        <f t="shared" si="428"/>
        <v>-2113031.9299999997</v>
      </c>
      <c r="AF145" s="51">
        <f t="shared" si="428"/>
        <v>-2044858.83</v>
      </c>
      <c r="AG145" s="51">
        <f t="shared" si="210"/>
        <v>1289131244.3799999</v>
      </c>
      <c r="AH145" s="51">
        <f t="shared" si="294"/>
        <v>1007980624.97</v>
      </c>
      <c r="AI145" s="51">
        <f t="shared" si="295"/>
        <v>1095034249.2200003</v>
      </c>
      <c r="AJ145" s="83">
        <f t="shared" ref="AJ145:AL145" si="429">AJ17+AJ60</f>
        <v>-177061173.91</v>
      </c>
      <c r="AK145" s="51">
        <f t="shared" si="429"/>
        <v>263544442.99000001</v>
      </c>
      <c r="AL145" s="51">
        <f t="shared" si="429"/>
        <v>0</v>
      </c>
      <c r="AM145" s="51">
        <f t="shared" si="214"/>
        <v>1112070070.4699998</v>
      </c>
      <c r="AN145" s="51">
        <f t="shared" si="297"/>
        <v>1271525067.96</v>
      </c>
      <c r="AO145" s="51">
        <f t="shared" si="298"/>
        <v>1095034249.2200003</v>
      </c>
      <c r="AP145" s="83">
        <f t="shared" ref="AP145:AR145" si="430">AP17+AP60</f>
        <v>-13815175.18</v>
      </c>
      <c r="AQ145" s="51">
        <f t="shared" si="430"/>
        <v>13815838.51</v>
      </c>
      <c r="AR145" s="51">
        <f t="shared" si="430"/>
        <v>0</v>
      </c>
      <c r="AS145" s="51">
        <f t="shared" si="218"/>
        <v>1098254895.2899997</v>
      </c>
      <c r="AT145" s="51">
        <f t="shared" si="300"/>
        <v>1285340906.47</v>
      </c>
      <c r="AU145" s="51">
        <f t="shared" si="301"/>
        <v>1095034249.2200003</v>
      </c>
      <c r="AV145" t="s">
        <v>143</v>
      </c>
    </row>
    <row r="146" spans="1:48" x14ac:dyDescent="0.25">
      <c r="A146" s="1"/>
      <c r="B146" s="48"/>
    </row>
  </sheetData>
  <mergeCells count="25">
    <mergeCell ref="AP12:AU12"/>
    <mergeCell ref="AP13:AR13"/>
    <mergeCell ref="AS13:AU13"/>
    <mergeCell ref="A11:AU11"/>
    <mergeCell ref="O13:Q13"/>
    <mergeCell ref="I13:K13"/>
    <mergeCell ref="F12:K12"/>
    <mergeCell ref="AD12:AI12"/>
    <mergeCell ref="AD13:AF13"/>
    <mergeCell ref="AG13:AI13"/>
    <mergeCell ref="AJ12:AO12"/>
    <mergeCell ref="AJ13:AL13"/>
    <mergeCell ref="AM13:AO13"/>
    <mergeCell ref="A13:A14"/>
    <mergeCell ref="B13:B14"/>
    <mergeCell ref="C13:E13"/>
    <mergeCell ref="F13:H13"/>
    <mergeCell ref="X12:AC12"/>
    <mergeCell ref="X13:Z13"/>
    <mergeCell ref="AA13:AC13"/>
    <mergeCell ref="R12:W12"/>
    <mergeCell ref="R13:T13"/>
    <mergeCell ref="U13:W13"/>
    <mergeCell ref="L12:Q12"/>
    <mergeCell ref="L13:N13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2024_реш</vt:lpstr>
      <vt:lpstr>'2024_реш'!Область_печати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Семакова</cp:lastModifiedBy>
  <cp:lastPrinted>2024-12-24T06:08:23Z</cp:lastPrinted>
  <dcterms:created xsi:type="dcterms:W3CDTF">2023-11-15T15:25:28Z</dcterms:created>
  <dcterms:modified xsi:type="dcterms:W3CDTF">2024-12-24T09:06:47Z</dcterms:modified>
</cp:coreProperties>
</file>