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96" yWindow="12" windowWidth="28296" windowHeight="15588"/>
  </bookViews>
  <sheets>
    <sheet name="Лист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Лист1!$A$703:$J$836</definedName>
    <definedName name="_xlnm.Print_Titles" localSheetId="0">Лист1!$13:$14</definedName>
    <definedName name="_xlnm.Print_Area" localSheetId="0">Лист1!$A$1:$AU$836</definedName>
  </definedNames>
  <calcPr calcId="152511"/>
</workbook>
</file>

<file path=xl/calcChain.xml><?xml version="1.0" encoding="utf-8"?>
<calcChain xmlns="http://schemas.openxmlformats.org/spreadsheetml/2006/main">
  <c r="AO735" i="1" l="1"/>
  <c r="AO282" i="1"/>
  <c r="AO222" i="1"/>
  <c r="AO176" i="1"/>
  <c r="AO117" i="1"/>
  <c r="AO46" i="1"/>
  <c r="AO21" i="1"/>
  <c r="AO455" i="1" l="1"/>
  <c r="AO774" i="1"/>
  <c r="AO825" i="1" l="1"/>
  <c r="AO824" i="1" s="1"/>
  <c r="AP629" i="1" l="1"/>
  <c r="AP628" i="1" s="1"/>
  <c r="AS628" i="1" s="1"/>
  <c r="AQ629" i="1"/>
  <c r="AQ628" i="1" s="1"/>
  <c r="AT628" i="1" s="1"/>
  <c r="AO629" i="1"/>
  <c r="AR629" i="1" s="1"/>
  <c r="AO628" i="1"/>
  <c r="AR628" i="1" s="1"/>
  <c r="AR630" i="1"/>
  <c r="AS630" i="1"/>
  <c r="AT630" i="1"/>
  <c r="AS371" i="1"/>
  <c r="AR372" i="1"/>
  <c r="AS372" i="1"/>
  <c r="AT372" i="1"/>
  <c r="AP371" i="1"/>
  <c r="AP370" i="1" s="1"/>
  <c r="AQ371" i="1"/>
  <c r="AQ370" i="1" s="1"/>
  <c r="AT370" i="1" s="1"/>
  <c r="AO371" i="1"/>
  <c r="AR371" i="1" s="1"/>
  <c r="AO370" i="1"/>
  <c r="AR370" i="1" s="1"/>
  <c r="AO205" i="1"/>
  <c r="AT371" i="1" l="1"/>
  <c r="AT629" i="1"/>
  <c r="AS629" i="1"/>
  <c r="AS370" i="1"/>
  <c r="AP141" i="1"/>
  <c r="AP140" i="1" s="1"/>
  <c r="AS140" i="1" s="1"/>
  <c r="AQ141" i="1"/>
  <c r="AQ140" i="1" s="1"/>
  <c r="AT140" i="1" s="1"/>
  <c r="AO141" i="1"/>
  <c r="AR141" i="1" s="1"/>
  <c r="AR142" i="1"/>
  <c r="AS142" i="1"/>
  <c r="AT142" i="1"/>
  <c r="AT141" i="1" l="1"/>
  <c r="AO140" i="1"/>
  <c r="AS141" i="1"/>
  <c r="AP731" i="1"/>
  <c r="AQ731" i="1"/>
  <c r="AO731" i="1"/>
  <c r="AP570" i="1"/>
  <c r="AQ570" i="1"/>
  <c r="AO570" i="1"/>
  <c r="AQ832" i="1"/>
  <c r="AQ831" i="1" s="1"/>
  <c r="AP832" i="1"/>
  <c r="AP831" i="1" s="1"/>
  <c r="AO832" i="1"/>
  <c r="AQ829" i="1"/>
  <c r="AP829" i="1"/>
  <c r="AO829" i="1"/>
  <c r="AQ827" i="1"/>
  <c r="AQ826" i="1" s="1"/>
  <c r="AP827" i="1"/>
  <c r="AO827" i="1"/>
  <c r="AQ824" i="1"/>
  <c r="AP824" i="1"/>
  <c r="AP821" i="1" s="1"/>
  <c r="AQ822" i="1"/>
  <c r="AP822" i="1"/>
  <c r="AO822" i="1"/>
  <c r="AQ821" i="1"/>
  <c r="AQ819" i="1"/>
  <c r="AP819" i="1"/>
  <c r="AO819" i="1"/>
  <c r="AO818" i="1" s="1"/>
  <c r="AQ816" i="1"/>
  <c r="AP816" i="1"/>
  <c r="AO816" i="1"/>
  <c r="AQ814" i="1"/>
  <c r="AP814" i="1"/>
  <c r="AO814" i="1"/>
  <c r="AQ810" i="1"/>
  <c r="AP810" i="1"/>
  <c r="AO810" i="1"/>
  <c r="AQ808" i="1"/>
  <c r="AP808" i="1"/>
  <c r="AO808" i="1"/>
  <c r="AO807" i="1" s="1"/>
  <c r="AQ805" i="1"/>
  <c r="AP805" i="1"/>
  <c r="AP802" i="1" s="1"/>
  <c r="AO805" i="1"/>
  <c r="AQ803" i="1"/>
  <c r="AP803" i="1"/>
  <c r="AO803" i="1"/>
  <c r="AQ802" i="1"/>
  <c r="AQ800" i="1"/>
  <c r="AP800" i="1"/>
  <c r="AO800" i="1"/>
  <c r="AO799" i="1" s="1"/>
  <c r="AQ797" i="1"/>
  <c r="AP797" i="1"/>
  <c r="AO797" i="1"/>
  <c r="AQ795" i="1"/>
  <c r="AP795" i="1"/>
  <c r="AO795" i="1"/>
  <c r="AQ792" i="1"/>
  <c r="AQ791" i="1" s="1"/>
  <c r="AP792" i="1"/>
  <c r="AO792" i="1"/>
  <c r="AO791" i="1" s="1"/>
  <c r="AQ789" i="1"/>
  <c r="AQ788" i="1" s="1"/>
  <c r="AP789" i="1"/>
  <c r="AP788" i="1" s="1"/>
  <c r="AO789" i="1"/>
  <c r="AQ786" i="1"/>
  <c r="AP786" i="1"/>
  <c r="AP785" i="1" s="1"/>
  <c r="AO786" i="1"/>
  <c r="AO785" i="1" s="1"/>
  <c r="AQ783" i="1"/>
  <c r="AP783" i="1"/>
  <c r="AO783" i="1"/>
  <c r="AQ781" i="1"/>
  <c r="AP781" i="1"/>
  <c r="AO781" i="1"/>
  <c r="AQ779" i="1"/>
  <c r="AP779" i="1"/>
  <c r="AO779" i="1"/>
  <c r="AQ776" i="1"/>
  <c r="AQ775" i="1" s="1"/>
  <c r="AP776" i="1"/>
  <c r="AO776" i="1"/>
  <c r="AO775" i="1" s="1"/>
  <c r="AP775" i="1"/>
  <c r="AQ773" i="1"/>
  <c r="AP773" i="1"/>
  <c r="AO773" i="1"/>
  <c r="AQ771" i="1"/>
  <c r="AP771" i="1"/>
  <c r="AO771" i="1"/>
  <c r="AQ769" i="1"/>
  <c r="AP769" i="1"/>
  <c r="AO769" i="1"/>
  <c r="AQ766" i="1"/>
  <c r="AQ765" i="1" s="1"/>
  <c r="AP766" i="1"/>
  <c r="AP765" i="1" s="1"/>
  <c r="AO766" i="1"/>
  <c r="AO765" i="1" s="1"/>
  <c r="AQ763" i="1"/>
  <c r="AP763" i="1"/>
  <c r="AP762" i="1" s="1"/>
  <c r="AO763" i="1"/>
  <c r="AO762" i="1" s="1"/>
  <c r="AQ760" i="1"/>
  <c r="AP760" i="1"/>
  <c r="AO760" i="1"/>
  <c r="AQ757" i="1"/>
  <c r="AQ756" i="1" s="1"/>
  <c r="AP757" i="1"/>
  <c r="AO757" i="1"/>
  <c r="AQ754" i="1"/>
  <c r="AP754" i="1"/>
  <c r="AO754" i="1"/>
  <c r="AQ752" i="1"/>
  <c r="AP752" i="1"/>
  <c r="AO752" i="1"/>
  <c r="AQ750" i="1"/>
  <c r="AP750" i="1"/>
  <c r="AO750" i="1"/>
  <c r="AQ747" i="1"/>
  <c r="AQ746" i="1" s="1"/>
  <c r="AP747" i="1"/>
  <c r="AO747" i="1"/>
  <c r="AQ744" i="1"/>
  <c r="AQ743" i="1" s="1"/>
  <c r="AP744" i="1"/>
  <c r="AP743" i="1" s="1"/>
  <c r="AO744" i="1"/>
  <c r="AO743" i="1" s="1"/>
  <c r="AQ741" i="1"/>
  <c r="AP741" i="1"/>
  <c r="AO741" i="1"/>
  <c r="AQ739" i="1"/>
  <c r="AP739" i="1"/>
  <c r="AO739" i="1"/>
  <c r="AQ737" i="1"/>
  <c r="AP737" i="1"/>
  <c r="AO737" i="1"/>
  <c r="AQ734" i="1"/>
  <c r="AP734" i="1"/>
  <c r="AP733" i="1" s="1"/>
  <c r="AO734" i="1"/>
  <c r="AO733" i="1" s="1"/>
  <c r="AQ729" i="1"/>
  <c r="AP729" i="1"/>
  <c r="AO729" i="1"/>
  <c r="AQ727" i="1"/>
  <c r="AP727" i="1"/>
  <c r="AO727" i="1"/>
  <c r="AQ723" i="1"/>
  <c r="AP723" i="1"/>
  <c r="AP720" i="1" s="1"/>
  <c r="AO723" i="1"/>
  <c r="AO721" i="1"/>
  <c r="AQ717" i="1"/>
  <c r="AP717" i="1"/>
  <c r="AO717" i="1"/>
  <c r="AQ715" i="1"/>
  <c r="AP715" i="1"/>
  <c r="AO715" i="1"/>
  <c r="AQ713" i="1"/>
  <c r="AP713" i="1"/>
  <c r="AQ711" i="1"/>
  <c r="AP711" i="1"/>
  <c r="AO711" i="1"/>
  <c r="AQ708" i="1"/>
  <c r="AP708" i="1"/>
  <c r="AO708" i="1"/>
  <c r="AP707" i="1"/>
  <c r="AQ705" i="1"/>
  <c r="AQ704" i="1" s="1"/>
  <c r="AP705" i="1"/>
  <c r="AO705" i="1"/>
  <c r="AO704" i="1" s="1"/>
  <c r="AQ699" i="1"/>
  <c r="AP699" i="1"/>
  <c r="AO699" i="1"/>
  <c r="AQ697" i="1"/>
  <c r="AP697" i="1"/>
  <c r="AO697" i="1"/>
  <c r="AQ694" i="1"/>
  <c r="AQ693" i="1" s="1"/>
  <c r="AP694" i="1"/>
  <c r="AO694" i="1"/>
  <c r="AO693" i="1" s="1"/>
  <c r="AQ689" i="1"/>
  <c r="AP689" i="1"/>
  <c r="AO689" i="1"/>
  <c r="AQ687" i="1"/>
  <c r="AP687" i="1"/>
  <c r="AO687" i="1"/>
  <c r="AQ684" i="1"/>
  <c r="AP684" i="1"/>
  <c r="AP683" i="1" s="1"/>
  <c r="AO684" i="1"/>
  <c r="AQ681" i="1"/>
  <c r="AQ680" i="1" s="1"/>
  <c r="AP681" i="1"/>
  <c r="AP680" i="1" s="1"/>
  <c r="AO681" i="1"/>
  <c r="AO680" i="1" s="1"/>
  <c r="AQ678" i="1"/>
  <c r="AP678" i="1"/>
  <c r="AP677" i="1" s="1"/>
  <c r="AO678" i="1"/>
  <c r="AO677" i="1"/>
  <c r="AO675" i="1"/>
  <c r="AO674" i="1" s="1"/>
  <c r="AQ674" i="1"/>
  <c r="AP674" i="1"/>
  <c r="AQ671" i="1"/>
  <c r="AP671" i="1"/>
  <c r="AO671" i="1"/>
  <c r="AQ669" i="1"/>
  <c r="AP669" i="1"/>
  <c r="AO669" i="1"/>
  <c r="AQ666" i="1"/>
  <c r="AP666" i="1"/>
  <c r="AP665" i="1" s="1"/>
  <c r="AO666" i="1"/>
  <c r="AQ665" i="1"/>
  <c r="AQ663" i="1"/>
  <c r="AP663" i="1"/>
  <c r="AO663" i="1"/>
  <c r="AO662" i="1" s="1"/>
  <c r="AQ662" i="1"/>
  <c r="AQ660" i="1"/>
  <c r="AP660" i="1"/>
  <c r="AO660" i="1"/>
  <c r="AP659" i="1"/>
  <c r="AQ657" i="1"/>
  <c r="AQ656" i="1" s="1"/>
  <c r="AP657" i="1"/>
  <c r="AO657" i="1"/>
  <c r="AO656" i="1"/>
  <c r="AQ654" i="1"/>
  <c r="AP654" i="1"/>
  <c r="AO654" i="1"/>
  <c r="AQ649" i="1"/>
  <c r="AQ648" i="1" s="1"/>
  <c r="AP649" i="1"/>
  <c r="AO649" i="1"/>
  <c r="AO648" i="1" s="1"/>
  <c r="AQ646" i="1"/>
  <c r="AQ645" i="1" s="1"/>
  <c r="AP646" i="1"/>
  <c r="AP645" i="1" s="1"/>
  <c r="AO646" i="1"/>
  <c r="AQ643" i="1"/>
  <c r="AQ642" i="1" s="1"/>
  <c r="AP643" i="1"/>
  <c r="AO643" i="1"/>
  <c r="AO642" i="1" s="1"/>
  <c r="AO638" i="1"/>
  <c r="AO637" i="1"/>
  <c r="AQ635" i="1"/>
  <c r="AP635" i="1"/>
  <c r="AO635" i="1"/>
  <c r="AO634" i="1" s="1"/>
  <c r="AQ634" i="1"/>
  <c r="AQ632" i="1"/>
  <c r="AP632" i="1"/>
  <c r="AP631" i="1" s="1"/>
  <c r="AO632" i="1"/>
  <c r="AQ626" i="1"/>
  <c r="AQ625" i="1" s="1"/>
  <c r="AP626" i="1"/>
  <c r="AO626" i="1"/>
  <c r="AO625" i="1" s="1"/>
  <c r="AQ623" i="1"/>
  <c r="AQ622" i="1" s="1"/>
  <c r="AP623" i="1"/>
  <c r="AP622" i="1" s="1"/>
  <c r="AO623" i="1"/>
  <c r="AQ618" i="1"/>
  <c r="AQ617" i="1" s="1"/>
  <c r="AP618" i="1"/>
  <c r="AO618" i="1"/>
  <c r="AO617" i="1"/>
  <c r="AQ615" i="1"/>
  <c r="AP615" i="1"/>
  <c r="AP614" i="1" s="1"/>
  <c r="AO615" i="1"/>
  <c r="AQ612" i="1"/>
  <c r="AQ611" i="1" s="1"/>
  <c r="AP612" i="1"/>
  <c r="AO612" i="1"/>
  <c r="AO611" i="1" s="1"/>
  <c r="AQ609" i="1"/>
  <c r="AQ608" i="1" s="1"/>
  <c r="AP609" i="1"/>
  <c r="AP608" i="1" s="1"/>
  <c r="AO609" i="1"/>
  <c r="AQ606" i="1"/>
  <c r="AQ605" i="1" s="1"/>
  <c r="AP606" i="1"/>
  <c r="AO606" i="1"/>
  <c r="AO605" i="1" s="1"/>
  <c r="AQ603" i="1"/>
  <c r="AQ602" i="1" s="1"/>
  <c r="AP603" i="1"/>
  <c r="AP602" i="1" s="1"/>
  <c r="AO603" i="1"/>
  <c r="AQ598" i="1"/>
  <c r="AQ597" i="1" s="1"/>
  <c r="AQ596" i="1" s="1"/>
  <c r="AP598" i="1"/>
  <c r="AO598" i="1"/>
  <c r="AO597" i="1" s="1"/>
  <c r="AO596" i="1" s="1"/>
  <c r="AQ593" i="1"/>
  <c r="AP593" i="1"/>
  <c r="AP592" i="1" s="1"/>
  <c r="AP591" i="1" s="1"/>
  <c r="AO593" i="1"/>
  <c r="AQ588" i="1"/>
  <c r="AQ587" i="1" s="1"/>
  <c r="AP588" i="1"/>
  <c r="AP587" i="1" s="1"/>
  <c r="AO588" i="1"/>
  <c r="AO587" i="1" s="1"/>
  <c r="AQ585" i="1"/>
  <c r="AP585" i="1"/>
  <c r="AP584" i="1" s="1"/>
  <c r="AO585" i="1"/>
  <c r="AQ582" i="1"/>
  <c r="AQ581" i="1" s="1"/>
  <c r="AP582" i="1"/>
  <c r="AO582" i="1"/>
  <c r="AO581" i="1"/>
  <c r="AQ579" i="1"/>
  <c r="AQ578" i="1" s="1"/>
  <c r="AP579" i="1"/>
  <c r="AP578" i="1" s="1"/>
  <c r="AO579" i="1"/>
  <c r="AQ575" i="1"/>
  <c r="AP575" i="1"/>
  <c r="AP574" i="1" s="1"/>
  <c r="AO575" i="1"/>
  <c r="AQ572" i="1"/>
  <c r="AP572" i="1"/>
  <c r="AO572" i="1"/>
  <c r="AQ568" i="1"/>
  <c r="AP568" i="1"/>
  <c r="AO568" i="1"/>
  <c r="AO567" i="1" s="1"/>
  <c r="AQ565" i="1"/>
  <c r="AQ564" i="1" s="1"/>
  <c r="AP565" i="1"/>
  <c r="AO565" i="1"/>
  <c r="AO564" i="1" s="1"/>
  <c r="AQ562" i="1"/>
  <c r="AP562" i="1"/>
  <c r="AP561" i="1" s="1"/>
  <c r="AO562" i="1"/>
  <c r="AQ559" i="1"/>
  <c r="AQ558" i="1" s="1"/>
  <c r="AP559" i="1"/>
  <c r="AO559" i="1"/>
  <c r="AO558" i="1" s="1"/>
  <c r="AQ556" i="1"/>
  <c r="AP556" i="1"/>
  <c r="AP555" i="1" s="1"/>
  <c r="AO556" i="1"/>
  <c r="AQ551" i="1"/>
  <c r="AQ550" i="1" s="1"/>
  <c r="AP551" i="1"/>
  <c r="AP550" i="1" s="1"/>
  <c r="AO551" i="1"/>
  <c r="AO550" i="1" s="1"/>
  <c r="AQ548" i="1"/>
  <c r="AP548" i="1"/>
  <c r="AP547" i="1" s="1"/>
  <c r="AO548" i="1"/>
  <c r="AO547" i="1"/>
  <c r="AQ543" i="1"/>
  <c r="AQ542" i="1" s="1"/>
  <c r="AP543" i="1"/>
  <c r="AP542" i="1" s="1"/>
  <c r="AO543" i="1"/>
  <c r="AO542" i="1" s="1"/>
  <c r="AQ540" i="1"/>
  <c r="AP540" i="1"/>
  <c r="AO540" i="1"/>
  <c r="AQ538" i="1"/>
  <c r="AP538" i="1"/>
  <c r="AO538" i="1"/>
  <c r="AQ533" i="1"/>
  <c r="AP533" i="1"/>
  <c r="AO533" i="1"/>
  <c r="AQ530" i="1"/>
  <c r="AP530" i="1"/>
  <c r="AO530" i="1"/>
  <c r="AQ528" i="1"/>
  <c r="AP528" i="1"/>
  <c r="AO528" i="1"/>
  <c r="AQ525" i="1"/>
  <c r="AQ524" i="1" s="1"/>
  <c r="AP525" i="1"/>
  <c r="AP524" i="1" s="1"/>
  <c r="AO525" i="1"/>
  <c r="AQ522" i="1"/>
  <c r="AQ521" i="1" s="1"/>
  <c r="AP522" i="1"/>
  <c r="AO522" i="1"/>
  <c r="AO521" i="1" s="1"/>
  <c r="AQ517" i="1"/>
  <c r="AQ516" i="1" s="1"/>
  <c r="AP517" i="1"/>
  <c r="AP516" i="1" s="1"/>
  <c r="AP515" i="1" s="1"/>
  <c r="AO517" i="1"/>
  <c r="AQ512" i="1"/>
  <c r="AQ511" i="1" s="1"/>
  <c r="AQ510" i="1" s="1"/>
  <c r="AP512" i="1"/>
  <c r="AO512" i="1"/>
  <c r="AO511" i="1"/>
  <c r="AO510" i="1" s="1"/>
  <c r="AQ507" i="1"/>
  <c r="AP507" i="1"/>
  <c r="AP506" i="1" s="1"/>
  <c r="AP505" i="1" s="1"/>
  <c r="AO507" i="1"/>
  <c r="AO506" i="1" s="1"/>
  <c r="AQ503" i="1"/>
  <c r="AP503" i="1"/>
  <c r="AO503" i="1"/>
  <c r="AQ501" i="1"/>
  <c r="AP501" i="1"/>
  <c r="AO501" i="1"/>
  <c r="AQ495" i="1"/>
  <c r="AQ494" i="1" s="1"/>
  <c r="AQ493" i="1" s="1"/>
  <c r="AP495" i="1"/>
  <c r="AO495" i="1"/>
  <c r="AO494" i="1"/>
  <c r="AO493" i="1" s="1"/>
  <c r="AQ490" i="1"/>
  <c r="AQ489" i="1" s="1"/>
  <c r="AP490" i="1"/>
  <c r="AP489" i="1" s="1"/>
  <c r="AO490" i="1"/>
  <c r="AQ487" i="1"/>
  <c r="AQ486" i="1" s="1"/>
  <c r="AP487" i="1"/>
  <c r="AP486" i="1" s="1"/>
  <c r="AO487" i="1"/>
  <c r="AO486" i="1" s="1"/>
  <c r="AQ484" i="1"/>
  <c r="AP484" i="1"/>
  <c r="AP483" i="1" s="1"/>
  <c r="AO484" i="1"/>
  <c r="AO483" i="1"/>
  <c r="AQ481" i="1"/>
  <c r="AP481" i="1"/>
  <c r="AO481" i="1"/>
  <c r="AQ479" i="1"/>
  <c r="AP479" i="1"/>
  <c r="AO479" i="1"/>
  <c r="AQ476" i="1"/>
  <c r="AP476" i="1"/>
  <c r="AO476" i="1"/>
  <c r="AO475" i="1" s="1"/>
  <c r="AQ475" i="1"/>
  <c r="AQ473" i="1"/>
  <c r="AP473" i="1"/>
  <c r="AP472" i="1" s="1"/>
  <c r="AO473" i="1"/>
  <c r="AQ472" i="1"/>
  <c r="AQ470" i="1"/>
  <c r="AQ469" i="1" s="1"/>
  <c r="AP470" i="1"/>
  <c r="AO470" i="1"/>
  <c r="AO469" i="1" s="1"/>
  <c r="AQ467" i="1"/>
  <c r="AP467" i="1"/>
  <c r="AP466" i="1" s="1"/>
  <c r="AO467" i="1"/>
  <c r="AQ464" i="1"/>
  <c r="AQ463" i="1" s="1"/>
  <c r="AP464" i="1"/>
  <c r="AO464" i="1"/>
  <c r="AO463" i="1" s="1"/>
  <c r="AQ461" i="1"/>
  <c r="AP461" i="1"/>
  <c r="AO461" i="1"/>
  <c r="AQ459" i="1"/>
  <c r="AP459" i="1"/>
  <c r="AO459" i="1"/>
  <c r="AQ454" i="1"/>
  <c r="AP454" i="1"/>
  <c r="AO454" i="1"/>
  <c r="AP453" i="1"/>
  <c r="AP452" i="1" s="1"/>
  <c r="AO453" i="1"/>
  <c r="AQ450" i="1"/>
  <c r="AQ449" i="1" s="1"/>
  <c r="AP450" i="1"/>
  <c r="AO450" i="1"/>
  <c r="AO449" i="1" s="1"/>
  <c r="AP449" i="1"/>
  <c r="AQ447" i="1"/>
  <c r="AP447" i="1"/>
  <c r="AP446" i="1" s="1"/>
  <c r="AO447" i="1"/>
  <c r="AO446" i="1" s="1"/>
  <c r="AQ443" i="1"/>
  <c r="AQ442" i="1" s="1"/>
  <c r="AP443" i="1"/>
  <c r="AO443" i="1"/>
  <c r="AO442" i="1"/>
  <c r="AQ440" i="1"/>
  <c r="AP440" i="1"/>
  <c r="AP439" i="1" s="1"/>
  <c r="AO440" i="1"/>
  <c r="AO439" i="1"/>
  <c r="AQ437" i="1"/>
  <c r="AQ436" i="1" s="1"/>
  <c r="AP437" i="1"/>
  <c r="AO437" i="1"/>
  <c r="AO436" i="1" s="1"/>
  <c r="AQ433" i="1"/>
  <c r="AP433" i="1"/>
  <c r="AO433" i="1"/>
  <c r="AQ431" i="1"/>
  <c r="AP431" i="1"/>
  <c r="AP428" i="1" s="1"/>
  <c r="AO431" i="1"/>
  <c r="AQ429" i="1"/>
  <c r="AP429" i="1"/>
  <c r="AO429" i="1"/>
  <c r="AQ426" i="1"/>
  <c r="AP426" i="1"/>
  <c r="AO426" i="1"/>
  <c r="AQ424" i="1"/>
  <c r="AP424" i="1"/>
  <c r="AO424" i="1"/>
  <c r="AQ422" i="1"/>
  <c r="AP422" i="1"/>
  <c r="AO422" i="1"/>
  <c r="AQ419" i="1"/>
  <c r="AQ418" i="1" s="1"/>
  <c r="AP419" i="1"/>
  <c r="AP418" i="1" s="1"/>
  <c r="AO419" i="1"/>
  <c r="AQ416" i="1"/>
  <c r="AQ415" i="1" s="1"/>
  <c r="AP416" i="1"/>
  <c r="AP415" i="1" s="1"/>
  <c r="AO416" i="1"/>
  <c r="AO415" i="1" s="1"/>
  <c r="AQ410" i="1"/>
  <c r="AP410" i="1"/>
  <c r="AP409" i="1" s="1"/>
  <c r="AO410" i="1"/>
  <c r="AO409" i="1" s="1"/>
  <c r="AQ407" i="1"/>
  <c r="AP407" i="1"/>
  <c r="AO407" i="1"/>
  <c r="AQ405" i="1"/>
  <c r="AP405" i="1"/>
  <c r="AO405" i="1"/>
  <c r="AO404" i="1"/>
  <c r="AQ402" i="1"/>
  <c r="AP402" i="1"/>
  <c r="AO402" i="1"/>
  <c r="AQ400" i="1"/>
  <c r="AP400" i="1"/>
  <c r="AO400" i="1"/>
  <c r="AO399" i="1"/>
  <c r="AQ397" i="1"/>
  <c r="AP397" i="1"/>
  <c r="AO397" i="1"/>
  <c r="AQ395" i="1"/>
  <c r="AP395" i="1"/>
  <c r="AO395" i="1"/>
  <c r="AQ390" i="1"/>
  <c r="AQ389" i="1" s="1"/>
  <c r="AP390" i="1"/>
  <c r="AP389" i="1" s="1"/>
  <c r="AO390" i="1"/>
  <c r="AO389" i="1" s="1"/>
  <c r="AQ387" i="1"/>
  <c r="AQ386" i="1" s="1"/>
  <c r="AP387" i="1"/>
  <c r="AO387" i="1"/>
  <c r="AO386" i="1"/>
  <c r="AQ384" i="1"/>
  <c r="AQ383" i="1" s="1"/>
  <c r="AP384" i="1"/>
  <c r="AO384" i="1"/>
  <c r="AO383" i="1" s="1"/>
  <c r="AP383" i="1"/>
  <c r="AQ381" i="1"/>
  <c r="AQ380" i="1" s="1"/>
  <c r="AP381" i="1"/>
  <c r="AO381" i="1"/>
  <c r="AO380" i="1" s="1"/>
  <c r="AQ378" i="1"/>
  <c r="AP378" i="1"/>
  <c r="AO378" i="1"/>
  <c r="AQ376" i="1"/>
  <c r="AP376" i="1"/>
  <c r="AO376" i="1"/>
  <c r="AQ368" i="1"/>
  <c r="AP368" i="1"/>
  <c r="AP367" i="1" s="1"/>
  <c r="AO368" i="1"/>
  <c r="AO367" i="1" s="1"/>
  <c r="AQ365" i="1"/>
  <c r="AQ364" i="1" s="1"/>
  <c r="AP365" i="1"/>
  <c r="AP364" i="1" s="1"/>
  <c r="AO365" i="1"/>
  <c r="AO364" i="1" s="1"/>
  <c r="AQ362" i="1"/>
  <c r="AP362" i="1"/>
  <c r="AP361" i="1" s="1"/>
  <c r="AO362" i="1"/>
  <c r="AQ358" i="1"/>
  <c r="AP358" i="1"/>
  <c r="AO358" i="1"/>
  <c r="AQ356" i="1"/>
  <c r="AP356" i="1"/>
  <c r="AO356" i="1"/>
  <c r="AQ354" i="1"/>
  <c r="AQ353" i="1" s="1"/>
  <c r="AP354" i="1"/>
  <c r="AO354" i="1"/>
  <c r="AQ351" i="1"/>
  <c r="AQ350" i="1" s="1"/>
  <c r="AP351" i="1"/>
  <c r="AP350" i="1" s="1"/>
  <c r="AO351" i="1"/>
  <c r="AQ348" i="1"/>
  <c r="AP348" i="1"/>
  <c r="AO348" i="1"/>
  <c r="AQ346" i="1"/>
  <c r="AP346" i="1"/>
  <c r="AO346" i="1"/>
  <c r="AQ344" i="1"/>
  <c r="AQ343" i="1" s="1"/>
  <c r="AP344" i="1"/>
  <c r="AO344" i="1"/>
  <c r="AQ341" i="1"/>
  <c r="AP341" i="1"/>
  <c r="AO341" i="1"/>
  <c r="AQ339" i="1"/>
  <c r="AP339" i="1"/>
  <c r="AO339" i="1"/>
  <c r="AQ334" i="1"/>
  <c r="AP334" i="1"/>
  <c r="AP333" i="1" s="1"/>
  <c r="AP332" i="1" s="1"/>
  <c r="AO334" i="1"/>
  <c r="AQ329" i="1"/>
  <c r="AQ328" i="1" s="1"/>
  <c r="AP329" i="1"/>
  <c r="AP328" i="1" s="1"/>
  <c r="AO329" i="1"/>
  <c r="AO328" i="1" s="1"/>
  <c r="AQ326" i="1"/>
  <c r="AP326" i="1"/>
  <c r="AP325" i="1" s="1"/>
  <c r="AO326" i="1"/>
  <c r="AO325" i="1"/>
  <c r="AQ323" i="1"/>
  <c r="AP323" i="1"/>
  <c r="AO323" i="1"/>
  <c r="AQ321" i="1"/>
  <c r="AP321" i="1"/>
  <c r="AO321" i="1"/>
  <c r="AO320" i="1"/>
  <c r="AQ318" i="1"/>
  <c r="AQ317" i="1" s="1"/>
  <c r="AP318" i="1"/>
  <c r="AO318" i="1"/>
  <c r="AO317" i="1" s="1"/>
  <c r="AQ315" i="1"/>
  <c r="AP315" i="1"/>
  <c r="AP314" i="1" s="1"/>
  <c r="AO315" i="1"/>
  <c r="AQ312" i="1"/>
  <c r="AP312" i="1"/>
  <c r="AO312" i="1"/>
  <c r="AQ310" i="1"/>
  <c r="AP310" i="1"/>
  <c r="AO310" i="1"/>
  <c r="AQ307" i="1"/>
  <c r="AQ306" i="1" s="1"/>
  <c r="AP307" i="1"/>
  <c r="AP306" i="1" s="1"/>
  <c r="AO307" i="1"/>
  <c r="AO306" i="1" s="1"/>
  <c r="AQ304" i="1"/>
  <c r="AP304" i="1"/>
  <c r="AP303" i="1" s="1"/>
  <c r="AO304" i="1"/>
  <c r="AQ301" i="1"/>
  <c r="AQ300" i="1" s="1"/>
  <c r="AP301" i="1"/>
  <c r="AO301" i="1"/>
  <c r="AO300" i="1" s="1"/>
  <c r="AQ298" i="1"/>
  <c r="AQ297" i="1" s="1"/>
  <c r="AP298" i="1"/>
  <c r="AP297" i="1" s="1"/>
  <c r="AO298" i="1"/>
  <c r="AQ295" i="1"/>
  <c r="AQ294" i="1" s="1"/>
  <c r="AP295" i="1"/>
  <c r="AP294" i="1" s="1"/>
  <c r="AO295" i="1"/>
  <c r="AO294" i="1" s="1"/>
  <c r="AQ290" i="1"/>
  <c r="AP290" i="1"/>
  <c r="AP289" i="1" s="1"/>
  <c r="AO290" i="1"/>
  <c r="AQ287" i="1"/>
  <c r="AQ286" i="1" s="1"/>
  <c r="AP287" i="1"/>
  <c r="AP286" i="1" s="1"/>
  <c r="AO287" i="1"/>
  <c r="AO286" i="1" s="1"/>
  <c r="AQ284" i="1"/>
  <c r="AP284" i="1"/>
  <c r="AP283" i="1" s="1"/>
  <c r="AO284" i="1"/>
  <c r="AO283" i="1"/>
  <c r="AQ281" i="1"/>
  <c r="AQ280" i="1" s="1"/>
  <c r="AP281" i="1"/>
  <c r="AO281" i="1"/>
  <c r="AQ277" i="1"/>
  <c r="AP277" i="1"/>
  <c r="AP276" i="1" s="1"/>
  <c r="AO277" i="1"/>
  <c r="AO276" i="1" s="1"/>
  <c r="AQ274" i="1"/>
  <c r="AQ273" i="1" s="1"/>
  <c r="AP274" i="1"/>
  <c r="AO274" i="1"/>
  <c r="AO273" i="1" s="1"/>
  <c r="AQ271" i="1"/>
  <c r="AP271" i="1"/>
  <c r="AP270" i="1" s="1"/>
  <c r="AO271" i="1"/>
  <c r="AQ268" i="1"/>
  <c r="AQ267" i="1" s="1"/>
  <c r="AP268" i="1"/>
  <c r="AP267" i="1" s="1"/>
  <c r="AO268" i="1"/>
  <c r="AO267" i="1" s="1"/>
  <c r="AQ264" i="1"/>
  <c r="AP264" i="1"/>
  <c r="AP263" i="1" s="1"/>
  <c r="AO264" i="1"/>
  <c r="AQ261" i="1"/>
  <c r="AQ260" i="1" s="1"/>
  <c r="AP261" i="1"/>
  <c r="AO261" i="1"/>
  <c r="AO260" i="1" s="1"/>
  <c r="AQ258" i="1"/>
  <c r="AP258" i="1"/>
  <c r="AP257" i="1" s="1"/>
  <c r="AO258" i="1"/>
  <c r="AO257" i="1" s="1"/>
  <c r="AQ255" i="1"/>
  <c r="AQ254" i="1" s="1"/>
  <c r="AP255" i="1"/>
  <c r="AO255" i="1"/>
  <c r="AO254" i="1"/>
  <c r="AQ252" i="1"/>
  <c r="AQ251" i="1" s="1"/>
  <c r="AP252" i="1"/>
  <c r="AP251" i="1" s="1"/>
  <c r="AO252" i="1"/>
  <c r="AQ249" i="1"/>
  <c r="AQ248" i="1" s="1"/>
  <c r="AP249" i="1"/>
  <c r="AP248" i="1" s="1"/>
  <c r="AO249" i="1"/>
  <c r="AO248" i="1"/>
  <c r="AQ246" i="1"/>
  <c r="AP246" i="1"/>
  <c r="AP245" i="1" s="1"/>
  <c r="AO246" i="1"/>
  <c r="AQ243" i="1"/>
  <c r="AQ242" i="1" s="1"/>
  <c r="AP243" i="1"/>
  <c r="AO243" i="1"/>
  <c r="AO242" i="1" s="1"/>
  <c r="AQ240" i="1"/>
  <c r="AQ239" i="1" s="1"/>
  <c r="AP240" i="1"/>
  <c r="AP239" i="1" s="1"/>
  <c r="AO240" i="1"/>
  <c r="AQ236" i="1"/>
  <c r="AQ235" i="1" s="1"/>
  <c r="AP236" i="1"/>
  <c r="AO236" i="1"/>
  <c r="AO235" i="1"/>
  <c r="AQ233" i="1"/>
  <c r="AQ232" i="1" s="1"/>
  <c r="AP233" i="1"/>
  <c r="AP232" i="1" s="1"/>
  <c r="AO233" i="1"/>
  <c r="AQ230" i="1"/>
  <c r="AQ229" i="1" s="1"/>
  <c r="AP230" i="1"/>
  <c r="AO230" i="1"/>
  <c r="AO229" i="1" s="1"/>
  <c r="AP229" i="1"/>
  <c r="AQ227" i="1"/>
  <c r="AP227" i="1"/>
  <c r="AP226" i="1" s="1"/>
  <c r="AO227" i="1"/>
  <c r="AQ224" i="1"/>
  <c r="AQ223" i="1" s="1"/>
  <c r="AP224" i="1"/>
  <c r="AO224" i="1"/>
  <c r="AO223" i="1"/>
  <c r="AQ221" i="1"/>
  <c r="AQ220" i="1" s="1"/>
  <c r="AP221" i="1"/>
  <c r="AP220" i="1" s="1"/>
  <c r="AO221" i="1"/>
  <c r="AQ218" i="1"/>
  <c r="AQ217" i="1" s="1"/>
  <c r="AP218" i="1"/>
  <c r="AP217" i="1" s="1"/>
  <c r="AO218" i="1"/>
  <c r="AQ215" i="1"/>
  <c r="AQ214" i="1" s="1"/>
  <c r="AP215" i="1"/>
  <c r="AP214" i="1" s="1"/>
  <c r="AO215" i="1"/>
  <c r="AO214" i="1" s="1"/>
  <c r="AO212" i="1"/>
  <c r="AQ206" i="1"/>
  <c r="AP206" i="1"/>
  <c r="AO206" i="1"/>
  <c r="AO203" i="1" s="1"/>
  <c r="AQ204" i="1"/>
  <c r="AP204" i="1"/>
  <c r="AO204" i="1"/>
  <c r="AQ201" i="1"/>
  <c r="AQ200" i="1" s="1"/>
  <c r="AP201" i="1"/>
  <c r="AO201" i="1"/>
  <c r="AO200" i="1" s="1"/>
  <c r="AQ198" i="1"/>
  <c r="AP198" i="1"/>
  <c r="AO198" i="1"/>
  <c r="AQ196" i="1"/>
  <c r="AP196" i="1"/>
  <c r="AO196" i="1"/>
  <c r="AQ194" i="1"/>
  <c r="AP194" i="1"/>
  <c r="AO194" i="1"/>
  <c r="AP193" i="1"/>
  <c r="AQ190" i="1"/>
  <c r="AQ189" i="1" s="1"/>
  <c r="AP190" i="1"/>
  <c r="AP189" i="1" s="1"/>
  <c r="AO190" i="1"/>
  <c r="AQ187" i="1"/>
  <c r="AQ186" i="1" s="1"/>
  <c r="AP187" i="1"/>
  <c r="AP186" i="1" s="1"/>
  <c r="AO187" i="1"/>
  <c r="AO186" i="1" s="1"/>
  <c r="AQ184" i="1"/>
  <c r="AP184" i="1"/>
  <c r="AP183" i="1" s="1"/>
  <c r="AO184" i="1"/>
  <c r="AO183" i="1" s="1"/>
  <c r="AQ181" i="1"/>
  <c r="AQ180" i="1" s="1"/>
  <c r="AP181" i="1"/>
  <c r="AO181" i="1"/>
  <c r="AO180" i="1" s="1"/>
  <c r="AQ178" i="1"/>
  <c r="AQ177" i="1" s="1"/>
  <c r="AP178" i="1"/>
  <c r="AP177" i="1" s="1"/>
  <c r="AO178" i="1"/>
  <c r="AQ175" i="1"/>
  <c r="AQ174" i="1" s="1"/>
  <c r="AP175" i="1"/>
  <c r="AP174" i="1" s="1"/>
  <c r="AO175" i="1"/>
  <c r="AO174" i="1" s="1"/>
  <c r="AQ172" i="1"/>
  <c r="AP172" i="1"/>
  <c r="AP171" i="1" s="1"/>
  <c r="AO172" i="1"/>
  <c r="AO171" i="1" s="1"/>
  <c r="AQ168" i="1"/>
  <c r="AQ167" i="1" s="1"/>
  <c r="AP168" i="1"/>
  <c r="AP167" i="1" s="1"/>
  <c r="AO168" i="1"/>
  <c r="AO167" i="1" s="1"/>
  <c r="AQ165" i="1"/>
  <c r="AP165" i="1"/>
  <c r="AO165" i="1"/>
  <c r="AQ162" i="1"/>
  <c r="AP162" i="1"/>
  <c r="AO162" i="1"/>
  <c r="AQ160" i="1"/>
  <c r="AP160" i="1"/>
  <c r="AP159" i="1" s="1"/>
  <c r="AO160" i="1"/>
  <c r="AQ156" i="1"/>
  <c r="AQ151" i="1" s="1"/>
  <c r="AP156" i="1"/>
  <c r="AO156" i="1"/>
  <c r="AQ154" i="1"/>
  <c r="AP154" i="1"/>
  <c r="AO154" i="1"/>
  <c r="AO152" i="1"/>
  <c r="AQ149" i="1"/>
  <c r="AP149" i="1"/>
  <c r="AO149" i="1"/>
  <c r="AQ146" i="1"/>
  <c r="AP146" i="1"/>
  <c r="AO146" i="1"/>
  <c r="AQ144" i="1"/>
  <c r="AP144" i="1"/>
  <c r="AO144" i="1"/>
  <c r="AQ137" i="1"/>
  <c r="AQ136" i="1" s="1"/>
  <c r="AP137" i="1"/>
  <c r="AO137" i="1"/>
  <c r="AO136" i="1"/>
  <c r="AQ134" i="1"/>
  <c r="AQ133" i="1" s="1"/>
  <c r="AP134" i="1"/>
  <c r="AP133" i="1" s="1"/>
  <c r="AO134" i="1"/>
  <c r="AQ131" i="1"/>
  <c r="AQ130" i="1" s="1"/>
  <c r="AP131" i="1"/>
  <c r="AO131" i="1"/>
  <c r="AO130" i="1" s="1"/>
  <c r="AQ128" i="1"/>
  <c r="AQ127" i="1" s="1"/>
  <c r="AP128" i="1"/>
  <c r="AP127" i="1" s="1"/>
  <c r="AO128" i="1"/>
  <c r="AO127" i="1" s="1"/>
  <c r="AQ125" i="1"/>
  <c r="AQ124" i="1" s="1"/>
  <c r="AP125" i="1"/>
  <c r="AO125" i="1"/>
  <c r="AQ122" i="1"/>
  <c r="AQ121" i="1" s="1"/>
  <c r="AP122" i="1"/>
  <c r="AP121" i="1" s="1"/>
  <c r="AO122" i="1"/>
  <c r="AO121" i="1"/>
  <c r="AQ119" i="1"/>
  <c r="AQ118" i="1" s="1"/>
  <c r="AP119" i="1"/>
  <c r="AO119" i="1"/>
  <c r="AO118" i="1" s="1"/>
  <c r="AQ116" i="1"/>
  <c r="AQ115" i="1" s="1"/>
  <c r="AP116" i="1"/>
  <c r="AP115" i="1" s="1"/>
  <c r="AO116" i="1"/>
  <c r="AQ113" i="1"/>
  <c r="AP113" i="1"/>
  <c r="AO113" i="1"/>
  <c r="AQ109" i="1"/>
  <c r="AP109" i="1"/>
  <c r="AO109" i="1"/>
  <c r="AQ105" i="1"/>
  <c r="AP105" i="1"/>
  <c r="AP104" i="1" s="1"/>
  <c r="AO105" i="1"/>
  <c r="AO104" i="1" s="1"/>
  <c r="AO102" i="1"/>
  <c r="AQ99" i="1"/>
  <c r="AQ98" i="1" s="1"/>
  <c r="AP99" i="1"/>
  <c r="AP98" i="1" s="1"/>
  <c r="AO99" i="1"/>
  <c r="AQ96" i="1"/>
  <c r="AQ95" i="1" s="1"/>
  <c r="AP96" i="1"/>
  <c r="AP95" i="1" s="1"/>
  <c r="AO96" i="1"/>
  <c r="AO95" i="1" s="1"/>
  <c r="AQ93" i="1"/>
  <c r="AP93" i="1"/>
  <c r="AP92" i="1" s="1"/>
  <c r="AO93" i="1"/>
  <c r="AO92" i="1" s="1"/>
  <c r="AQ90" i="1"/>
  <c r="AQ89" i="1" s="1"/>
  <c r="AP90" i="1"/>
  <c r="AO90" i="1"/>
  <c r="AQ87" i="1"/>
  <c r="AQ86" i="1" s="1"/>
  <c r="AP87" i="1"/>
  <c r="AP86" i="1" s="1"/>
  <c r="AO87" i="1"/>
  <c r="AQ84" i="1"/>
  <c r="AQ83" i="1" s="1"/>
  <c r="AP84" i="1"/>
  <c r="AP83" i="1" s="1"/>
  <c r="AO84" i="1"/>
  <c r="AO83" i="1" s="1"/>
  <c r="AQ81" i="1"/>
  <c r="AP81" i="1"/>
  <c r="AP80" i="1" s="1"/>
  <c r="AO81" i="1"/>
  <c r="AO80" i="1"/>
  <c r="AQ78" i="1"/>
  <c r="AQ77" i="1" s="1"/>
  <c r="AP78" i="1"/>
  <c r="AO78" i="1"/>
  <c r="AO77" i="1"/>
  <c r="AQ75" i="1"/>
  <c r="AP75" i="1"/>
  <c r="AP74" i="1" s="1"/>
  <c r="AO75" i="1"/>
  <c r="AQ72" i="1"/>
  <c r="AQ71" i="1" s="1"/>
  <c r="AP72" i="1"/>
  <c r="AP71" i="1" s="1"/>
  <c r="AO72" i="1"/>
  <c r="AO71" i="1" s="1"/>
  <c r="AQ69" i="1"/>
  <c r="AP69" i="1"/>
  <c r="AP68" i="1" s="1"/>
  <c r="AO69" i="1"/>
  <c r="AO68" i="1"/>
  <c r="AQ66" i="1"/>
  <c r="AQ65" i="1" s="1"/>
  <c r="AP66" i="1"/>
  <c r="AO66" i="1"/>
  <c r="AO65" i="1" s="1"/>
  <c r="AO63" i="1"/>
  <c r="AQ63" i="1"/>
  <c r="AQ62" i="1" s="1"/>
  <c r="AP63" i="1"/>
  <c r="AQ60" i="1"/>
  <c r="AQ59" i="1" s="1"/>
  <c r="AP60" i="1"/>
  <c r="AP59" i="1" s="1"/>
  <c r="AO60" i="1"/>
  <c r="AQ57" i="1"/>
  <c r="AQ56" i="1" s="1"/>
  <c r="AP57" i="1"/>
  <c r="AP56" i="1" s="1"/>
  <c r="AO57" i="1"/>
  <c r="AO56" i="1" s="1"/>
  <c r="AQ54" i="1"/>
  <c r="AP54" i="1"/>
  <c r="AP53" i="1" s="1"/>
  <c r="AO54" i="1"/>
  <c r="AO53" i="1" s="1"/>
  <c r="AQ51" i="1"/>
  <c r="AQ50" i="1" s="1"/>
  <c r="AP51" i="1"/>
  <c r="AO51" i="1"/>
  <c r="AO50" i="1" s="1"/>
  <c r="AO48" i="1"/>
  <c r="AQ48" i="1"/>
  <c r="AQ47" i="1" s="1"/>
  <c r="AP48" i="1"/>
  <c r="AO45" i="1"/>
  <c r="AQ45" i="1"/>
  <c r="AQ44" i="1" s="1"/>
  <c r="AP45" i="1"/>
  <c r="AO42" i="1"/>
  <c r="AQ41" i="1"/>
  <c r="AP41" i="1"/>
  <c r="AO41" i="1"/>
  <c r="AQ38" i="1"/>
  <c r="AQ37" i="1" s="1"/>
  <c r="AP38" i="1"/>
  <c r="AP37" i="1" s="1"/>
  <c r="AO38" i="1"/>
  <c r="AO37" i="1" s="1"/>
  <c r="AQ35" i="1"/>
  <c r="AP35" i="1"/>
  <c r="AP34" i="1" s="1"/>
  <c r="AO35" i="1"/>
  <c r="AQ32" i="1"/>
  <c r="AQ31" i="1" s="1"/>
  <c r="AP32" i="1"/>
  <c r="AO32" i="1"/>
  <c r="AO31" i="1" s="1"/>
  <c r="AO29" i="1"/>
  <c r="AQ29" i="1"/>
  <c r="AQ28" i="1" s="1"/>
  <c r="AP29" i="1"/>
  <c r="AQ26" i="1"/>
  <c r="AP26" i="1"/>
  <c r="AP25" i="1" s="1"/>
  <c r="AO26" i="1"/>
  <c r="AQ25" i="1"/>
  <c r="AQ23" i="1"/>
  <c r="AP23" i="1"/>
  <c r="AP22" i="1" s="1"/>
  <c r="AO23" i="1"/>
  <c r="AQ20" i="1"/>
  <c r="AQ19" i="1" s="1"/>
  <c r="AP20" i="1"/>
  <c r="AO20" i="1"/>
  <c r="AO19" i="1" s="1"/>
  <c r="AP19" i="1"/>
  <c r="AQ726" i="1" l="1"/>
  <c r="AO802" i="1"/>
  <c r="AO813" i="1"/>
  <c r="AQ621" i="1"/>
  <c r="AQ428" i="1"/>
  <c r="AQ668" i="1"/>
  <c r="AP778" i="1"/>
  <c r="AO794" i="1"/>
  <c r="AQ143" i="1"/>
  <c r="AQ139" i="1" s="1"/>
  <c r="AP309" i="1"/>
  <c r="AO375" i="1"/>
  <c r="AO478" i="1"/>
  <c r="AQ778" i="1"/>
  <c r="AO720" i="1"/>
  <c r="AO768" i="1"/>
  <c r="AP546" i="1"/>
  <c r="AR140" i="1"/>
  <c r="AO226" i="1"/>
  <c r="AQ270" i="1"/>
  <c r="AQ314" i="1"/>
  <c r="AQ394" i="1"/>
  <c r="AQ367" i="1"/>
  <c r="AO333" i="1"/>
  <c r="AO332" i="1" s="1"/>
  <c r="AP469" i="1"/>
  <c r="AP521" i="1"/>
  <c r="AO537" i="1"/>
  <c r="AO536" i="1" s="1"/>
  <c r="AO584" i="1"/>
  <c r="AP611" i="1"/>
  <c r="AQ614" i="1"/>
  <c r="AQ601" i="1" s="1"/>
  <c r="AP662" i="1"/>
  <c r="AQ683" i="1"/>
  <c r="AP710" i="1"/>
  <c r="AP807" i="1"/>
  <c r="AQ309" i="1"/>
  <c r="AP494" i="1"/>
  <c r="AO608" i="1"/>
  <c r="AP260" i="1"/>
  <c r="AQ263" i="1"/>
  <c r="AQ289" i="1"/>
  <c r="AP143" i="1"/>
  <c r="AO159" i="1"/>
  <c r="AO158" i="1" s="1"/>
  <c r="AQ338" i="1"/>
  <c r="AO631" i="1"/>
  <c r="AO621" i="1" s="1"/>
  <c r="AP634" i="1"/>
  <c r="AP442" i="1"/>
  <c r="AP435" i="1" s="1"/>
  <c r="AP537" i="1"/>
  <c r="AP536" i="1" s="1"/>
  <c r="AO555" i="1"/>
  <c r="AQ807" i="1"/>
  <c r="AP826" i="1"/>
  <c r="AO361" i="1"/>
  <c r="AQ458" i="1"/>
  <c r="AP500" i="1"/>
  <c r="AQ527" i="1"/>
  <c r="AQ520" i="1" s="1"/>
  <c r="AP558" i="1"/>
  <c r="AO602" i="1"/>
  <c r="AP605" i="1"/>
  <c r="AQ421" i="1"/>
  <c r="AQ414" i="1" s="1"/>
  <c r="AQ686" i="1"/>
  <c r="AQ736" i="1"/>
  <c r="AQ500" i="1"/>
  <c r="AQ561" i="1"/>
  <c r="AQ574" i="1"/>
  <c r="AP642" i="1"/>
  <c r="AP693" i="1"/>
  <c r="AO759" i="1"/>
  <c r="AP768" i="1"/>
  <c r="AQ785" i="1"/>
  <c r="AQ768" i="1"/>
  <c r="AO821" i="1"/>
  <c r="AO659" i="1"/>
  <c r="AQ733" i="1"/>
  <c r="AP794" i="1"/>
  <c r="AP799" i="1"/>
  <c r="AP818" i="1"/>
  <c r="AQ22" i="1"/>
  <c r="AP130" i="1"/>
  <c r="AQ74" i="1"/>
  <c r="AO124" i="1"/>
  <c r="AO115" i="1"/>
  <c r="AO89" i="1"/>
  <c r="AO34" i="1"/>
  <c r="AO592" i="1"/>
  <c r="AO466" i="1"/>
  <c r="AO394" i="1"/>
  <c r="AO393" i="1" s="1"/>
  <c r="AO303" i="1"/>
  <c r="AO280" i="1"/>
  <c r="AO245" i="1"/>
  <c r="AO101" i="1"/>
  <c r="AO62" i="1"/>
  <c r="AO28" i="1"/>
  <c r="AO44" i="1"/>
  <c r="AO47" i="1"/>
  <c r="AO143" i="1"/>
  <c r="AO297" i="1"/>
  <c r="AQ320" i="1"/>
  <c r="AO338" i="1"/>
  <c r="AO343" i="1"/>
  <c r="AO350" i="1"/>
  <c r="AQ361" i="1"/>
  <c r="AQ337" i="1" s="1"/>
  <c r="AO108" i="1"/>
  <c r="AP158" i="1"/>
  <c r="AQ203" i="1"/>
  <c r="AO211" i="1"/>
  <c r="AP273" i="1"/>
  <c r="AP266" i="1" s="1"/>
  <c r="AQ276" i="1"/>
  <c r="AP317" i="1"/>
  <c r="AP338" i="1"/>
  <c r="AP343" i="1"/>
  <c r="AP353" i="1"/>
  <c r="AP337" i="1" s="1"/>
  <c r="AP375" i="1"/>
  <c r="AP399" i="1"/>
  <c r="AQ446" i="1"/>
  <c r="AP478" i="1"/>
  <c r="AQ483" i="1"/>
  <c r="AQ506" i="1"/>
  <c r="AO527" i="1"/>
  <c r="AQ567" i="1"/>
  <c r="AO574" i="1"/>
  <c r="AO683" i="1"/>
  <c r="AP254" i="1"/>
  <c r="AO289" i="1"/>
  <c r="AQ333" i="1"/>
  <c r="AO25" i="1"/>
  <c r="AP44" i="1"/>
  <c r="AP47" i="1"/>
  <c r="AP50" i="1"/>
  <c r="AQ53" i="1"/>
  <c r="AO59" i="1"/>
  <c r="AP62" i="1"/>
  <c r="AP65" i="1"/>
  <c r="AQ68" i="1"/>
  <c r="AO74" i="1"/>
  <c r="AP77" i="1"/>
  <c r="AQ80" i="1"/>
  <c r="AO86" i="1"/>
  <c r="AP89" i="1"/>
  <c r="AQ92" i="1"/>
  <c r="AO98" i="1"/>
  <c r="AQ104" i="1"/>
  <c r="AP108" i="1"/>
  <c r="AO133" i="1"/>
  <c r="AP136" i="1"/>
  <c r="AP151" i="1"/>
  <c r="AO177" i="1"/>
  <c r="AP180" i="1"/>
  <c r="AQ183" i="1"/>
  <c r="AO193" i="1"/>
  <c r="AP200" i="1"/>
  <c r="AO220" i="1"/>
  <c r="AP223" i="1"/>
  <c r="AQ226" i="1"/>
  <c r="AP300" i="1"/>
  <c r="AQ303" i="1"/>
  <c r="AP320" i="1"/>
  <c r="AQ325" i="1"/>
  <c r="AP386" i="1"/>
  <c r="AP436" i="1"/>
  <c r="AQ439" i="1"/>
  <c r="AQ499" i="1"/>
  <c r="AO524" i="1"/>
  <c r="AQ547" i="1"/>
  <c r="AO217" i="1"/>
  <c r="AO251" i="1"/>
  <c r="AQ257" i="1"/>
  <c r="AO353" i="1"/>
  <c r="AO591" i="1"/>
  <c r="AO22" i="1"/>
  <c r="AP28" i="1"/>
  <c r="AP31" i="1"/>
  <c r="AQ34" i="1"/>
  <c r="AQ108" i="1"/>
  <c r="AP118" i="1"/>
  <c r="AP124" i="1"/>
  <c r="AO151" i="1"/>
  <c r="AQ159" i="1"/>
  <c r="AQ171" i="1"/>
  <c r="AO189" i="1"/>
  <c r="AP203" i="1"/>
  <c r="AO232" i="1"/>
  <c r="AP235" i="1"/>
  <c r="AO239" i="1"/>
  <c r="AP242" i="1"/>
  <c r="AQ245" i="1"/>
  <c r="AO263" i="1"/>
  <c r="AO270" i="1"/>
  <c r="AO266" i="1" s="1"/>
  <c r="AP280" i="1"/>
  <c r="AQ283" i="1"/>
  <c r="AO309" i="1"/>
  <c r="AO314" i="1"/>
  <c r="AP380" i="1"/>
  <c r="AO516" i="1"/>
  <c r="AQ193" i="1"/>
  <c r="AQ375" i="1"/>
  <c r="AQ374" i="1" s="1"/>
  <c r="AP404" i="1"/>
  <c r="AQ409" i="1"/>
  <c r="AO418" i="1"/>
  <c r="AO421" i="1"/>
  <c r="AO428" i="1"/>
  <c r="AO452" i="1"/>
  <c r="AO489" i="1"/>
  <c r="AP493" i="1"/>
  <c r="AO500" i="1"/>
  <c r="AP499" i="1"/>
  <c r="AP527" i="1"/>
  <c r="AP564" i="1"/>
  <c r="AO578" i="1"/>
  <c r="AQ592" i="1"/>
  <c r="AO668" i="1"/>
  <c r="AQ399" i="1"/>
  <c r="AP421" i="1"/>
  <c r="AP445" i="1"/>
  <c r="AQ453" i="1"/>
  <c r="AO458" i="1"/>
  <c r="AP463" i="1"/>
  <c r="AQ466" i="1"/>
  <c r="AQ478" i="1"/>
  <c r="AQ515" i="1"/>
  <c r="AQ537" i="1"/>
  <c r="AQ555" i="1"/>
  <c r="AO665" i="1"/>
  <c r="AQ749" i="1"/>
  <c r="AQ759" i="1"/>
  <c r="AO374" i="1"/>
  <c r="AP394" i="1"/>
  <c r="AQ404" i="1"/>
  <c r="AO435" i="1"/>
  <c r="AO445" i="1"/>
  <c r="AP458" i="1"/>
  <c r="AO472" i="1"/>
  <c r="AP475" i="1"/>
  <c r="AO505" i="1"/>
  <c r="AP511" i="1"/>
  <c r="AO546" i="1"/>
  <c r="AO561" i="1"/>
  <c r="AP581" i="1"/>
  <c r="AQ584" i="1"/>
  <c r="AP597" i="1"/>
  <c r="AO686" i="1"/>
  <c r="AO673" i="1" s="1"/>
  <c r="AP567" i="1"/>
  <c r="AO614" i="1"/>
  <c r="AP617" i="1"/>
  <c r="AO622" i="1"/>
  <c r="AP625" i="1"/>
  <c r="AP621" i="1" s="1"/>
  <c r="AQ631" i="1"/>
  <c r="AO645" i="1"/>
  <c r="AP668" i="1"/>
  <c r="AP686" i="1"/>
  <c r="AQ696" i="1"/>
  <c r="AQ692" i="1" s="1"/>
  <c r="AP736" i="1"/>
  <c r="AQ641" i="1"/>
  <c r="AO707" i="1"/>
  <c r="AP756" i="1"/>
  <c r="AP648" i="1"/>
  <c r="AP656" i="1"/>
  <c r="AQ659" i="1"/>
  <c r="AQ677" i="1"/>
  <c r="AP704" i="1"/>
  <c r="AQ710" i="1"/>
  <c r="AO726" i="1"/>
  <c r="AP746" i="1"/>
  <c r="AP696" i="1"/>
  <c r="AO696" i="1"/>
  <c r="AQ707" i="1"/>
  <c r="AO713" i="1"/>
  <c r="AP726" i="1"/>
  <c r="AO778" i="1"/>
  <c r="AO788" i="1"/>
  <c r="AP791" i="1"/>
  <c r="AQ794" i="1"/>
  <c r="AQ818" i="1"/>
  <c r="AP813" i="1"/>
  <c r="AO826" i="1"/>
  <c r="AO831" i="1"/>
  <c r="AO736" i="1"/>
  <c r="AO746" i="1"/>
  <c r="AO749" i="1"/>
  <c r="AP749" i="1"/>
  <c r="AO756" i="1"/>
  <c r="AP759" i="1"/>
  <c r="AQ762" i="1"/>
  <c r="AQ799" i="1"/>
  <c r="AQ813" i="1"/>
  <c r="AQ720" i="1"/>
  <c r="AI714" i="1"/>
  <c r="AP139" i="1" l="1"/>
  <c r="AO337" i="1"/>
  <c r="AP601" i="1"/>
  <c r="AO139" i="1"/>
  <c r="AO601" i="1"/>
  <c r="AP18" i="1"/>
  <c r="AP703" i="1"/>
  <c r="AQ653" i="1"/>
  <c r="AQ673" i="1"/>
  <c r="AQ536" i="1"/>
  <c r="AP374" i="1"/>
  <c r="AQ293" i="1"/>
  <c r="AO40" i="1"/>
  <c r="AP653" i="1"/>
  <c r="AP393" i="1"/>
  <c r="AP692" i="1"/>
  <c r="AO515" i="1"/>
  <c r="AO293" i="1"/>
  <c r="AP279" i="1"/>
  <c r="AQ238" i="1"/>
  <c r="AP192" i="1"/>
  <c r="AQ170" i="1"/>
  <c r="AP107" i="1"/>
  <c r="AO279" i="1"/>
  <c r="AP673" i="1"/>
  <c r="AQ554" i="1"/>
  <c r="AQ505" i="1"/>
  <c r="AP238" i="1"/>
  <c r="AQ18" i="1"/>
  <c r="AP414" i="1"/>
  <c r="AP498" i="1"/>
  <c r="AO238" i="1"/>
  <c r="AQ546" i="1"/>
  <c r="AO692" i="1"/>
  <c r="AO710" i="1"/>
  <c r="AP510" i="1"/>
  <c r="AP457" i="1"/>
  <c r="AO457" i="1"/>
  <c r="AQ393" i="1"/>
  <c r="AQ591" i="1"/>
  <c r="AP520" i="1"/>
  <c r="AO499" i="1"/>
  <c r="AO414" i="1"/>
  <c r="AO210" i="1"/>
  <c r="AO641" i="1"/>
  <c r="AO554" i="1"/>
  <c r="AO520" i="1"/>
  <c r="AQ457" i="1"/>
  <c r="AQ210" i="1"/>
  <c r="AO192" i="1"/>
  <c r="AO170" i="1"/>
  <c r="AP40" i="1"/>
  <c r="AP293" i="1"/>
  <c r="AQ279" i="1"/>
  <c r="AQ703" i="1"/>
  <c r="AO107" i="1"/>
  <c r="AQ266" i="1"/>
  <c r="AQ40" i="1"/>
  <c r="AO18" i="1"/>
  <c r="AP596" i="1"/>
  <c r="AQ452" i="1"/>
  <c r="AQ192" i="1"/>
  <c r="AQ435" i="1"/>
  <c r="AP210" i="1"/>
  <c r="AQ332" i="1"/>
  <c r="AO653" i="1"/>
  <c r="AP641" i="1"/>
  <c r="AP554" i="1"/>
  <c r="AQ158" i="1"/>
  <c r="AQ107" i="1"/>
  <c r="AQ445" i="1"/>
  <c r="AP170" i="1"/>
  <c r="AL811" i="1"/>
  <c r="AR811" i="1" s="1"/>
  <c r="AI810" i="1"/>
  <c r="AI575" i="1"/>
  <c r="AL576" i="1"/>
  <c r="AR576" i="1" s="1"/>
  <c r="AO209" i="1" l="1"/>
  <c r="AQ652" i="1"/>
  <c r="AO413" i="1"/>
  <c r="AP413" i="1"/>
  <c r="AQ498" i="1"/>
  <c r="AQ209" i="1"/>
  <c r="AP209" i="1"/>
  <c r="AQ17" i="1"/>
  <c r="AO652" i="1"/>
  <c r="AO703" i="1"/>
  <c r="AP17" i="1"/>
  <c r="AO17" i="1"/>
  <c r="AO498" i="1"/>
  <c r="AQ413" i="1"/>
  <c r="AP652" i="1"/>
  <c r="AN731" i="1"/>
  <c r="AT731" i="1" s="1"/>
  <c r="AN732" i="1"/>
  <c r="AT732" i="1" s="1"/>
  <c r="AM731" i="1"/>
  <c r="AS731" i="1" s="1"/>
  <c r="AM732" i="1"/>
  <c r="AS732" i="1" s="1"/>
  <c r="AL731" i="1"/>
  <c r="AR731" i="1" s="1"/>
  <c r="AL732" i="1"/>
  <c r="AR732" i="1" s="1"/>
  <c r="AN721" i="1"/>
  <c r="AT721" i="1" s="1"/>
  <c r="AN722" i="1"/>
  <c r="AT722" i="1" s="1"/>
  <c r="AM721" i="1"/>
  <c r="AS721" i="1" s="1"/>
  <c r="AM722" i="1"/>
  <c r="AS722" i="1" s="1"/>
  <c r="AL722" i="1"/>
  <c r="AR722" i="1" s="1"/>
  <c r="AI721" i="1"/>
  <c r="AL721" i="1" s="1"/>
  <c r="AR721" i="1" s="1"/>
  <c r="AN637" i="1"/>
  <c r="AT637" i="1" s="1"/>
  <c r="AN638" i="1"/>
  <c r="AT638" i="1" s="1"/>
  <c r="AN639" i="1"/>
  <c r="AT639" i="1" s="1"/>
  <c r="AM637" i="1"/>
  <c r="AS637" i="1" s="1"/>
  <c r="AM638" i="1"/>
  <c r="AS638" i="1" s="1"/>
  <c r="AM639" i="1"/>
  <c r="AS639" i="1" s="1"/>
  <c r="AL639" i="1"/>
  <c r="AR639" i="1" s="1"/>
  <c r="AI638" i="1"/>
  <c r="AI637" i="1" s="1"/>
  <c r="AL637" i="1" s="1"/>
  <c r="AR637" i="1" s="1"/>
  <c r="AN570" i="1"/>
  <c r="AT570" i="1" s="1"/>
  <c r="AN571" i="1"/>
  <c r="AT571" i="1" s="1"/>
  <c r="AM570" i="1"/>
  <c r="AS570" i="1" s="1"/>
  <c r="AM571" i="1"/>
  <c r="AS571" i="1" s="1"/>
  <c r="AL570" i="1"/>
  <c r="AR570" i="1" s="1"/>
  <c r="AL571" i="1"/>
  <c r="AR571" i="1" s="1"/>
  <c r="AI219" i="1"/>
  <c r="AN211" i="1"/>
  <c r="AT211" i="1" s="1"/>
  <c r="AN212" i="1"/>
  <c r="AT212" i="1" s="1"/>
  <c r="AN213" i="1"/>
  <c r="AT213" i="1" s="1"/>
  <c r="AM211" i="1"/>
  <c r="AS211" i="1" s="1"/>
  <c r="AM212" i="1"/>
  <c r="AS212" i="1" s="1"/>
  <c r="AM213" i="1"/>
  <c r="AS213" i="1" s="1"/>
  <c r="AL213" i="1"/>
  <c r="AR213" i="1" s="1"/>
  <c r="AI212" i="1"/>
  <c r="AL212" i="1" s="1"/>
  <c r="AR212" i="1" s="1"/>
  <c r="AI195" i="1"/>
  <c r="AN101" i="1"/>
  <c r="AT101" i="1" s="1"/>
  <c r="AN102" i="1"/>
  <c r="AT102" i="1" s="1"/>
  <c r="AN103" i="1"/>
  <c r="AT103" i="1" s="1"/>
  <c r="AM101" i="1"/>
  <c r="AS101" i="1" s="1"/>
  <c r="AM102" i="1"/>
  <c r="AS102" i="1" s="1"/>
  <c r="AM103" i="1"/>
  <c r="AS103" i="1" s="1"/>
  <c r="AL103" i="1"/>
  <c r="AR103" i="1" s="1"/>
  <c r="AI102" i="1"/>
  <c r="AL102" i="1" s="1"/>
  <c r="AR102" i="1" s="1"/>
  <c r="AI64" i="1"/>
  <c r="AI49" i="1"/>
  <c r="AI46" i="1"/>
  <c r="AI30" i="1"/>
  <c r="AI24" i="1"/>
  <c r="AI211" i="1" l="1"/>
  <c r="AL211" i="1" s="1"/>
  <c r="AR211" i="1" s="1"/>
  <c r="AL638" i="1"/>
  <c r="AR638" i="1" s="1"/>
  <c r="AQ16" i="1"/>
  <c r="AP16" i="1"/>
  <c r="AO16" i="1"/>
  <c r="AI101" i="1"/>
  <c r="AL101" i="1" s="1"/>
  <c r="AR101" i="1" s="1"/>
  <c r="AK838" i="1"/>
  <c r="AJ838" i="1"/>
  <c r="AI838" i="1"/>
  <c r="AK832" i="1"/>
  <c r="AK831" i="1" s="1"/>
  <c r="AJ832" i="1"/>
  <c r="AI832" i="1"/>
  <c r="AK829" i="1"/>
  <c r="AJ829" i="1"/>
  <c r="AI829" i="1"/>
  <c r="AK827" i="1"/>
  <c r="AK826" i="1" s="1"/>
  <c r="AJ827" i="1"/>
  <c r="AJ826" i="1" s="1"/>
  <c r="AI827" i="1"/>
  <c r="AK824" i="1"/>
  <c r="AJ824" i="1"/>
  <c r="AI824" i="1"/>
  <c r="AK822" i="1"/>
  <c r="AJ822" i="1"/>
  <c r="AI822" i="1"/>
  <c r="AK819" i="1"/>
  <c r="AK818" i="1" s="1"/>
  <c r="AJ819" i="1"/>
  <c r="AJ818" i="1" s="1"/>
  <c r="AI819" i="1"/>
  <c r="AI818" i="1" s="1"/>
  <c r="AK816" i="1"/>
  <c r="AJ816" i="1"/>
  <c r="AI816" i="1"/>
  <c r="AK814" i="1"/>
  <c r="AJ814" i="1"/>
  <c r="AI814" i="1"/>
  <c r="AK810" i="1"/>
  <c r="AJ810" i="1"/>
  <c r="AK808" i="1"/>
  <c r="AJ808" i="1"/>
  <c r="AJ807" i="1" s="1"/>
  <c r="AI808" i="1"/>
  <c r="AK805" i="1"/>
  <c r="AJ805" i="1"/>
  <c r="AI805" i="1"/>
  <c r="AK803" i="1"/>
  <c r="AJ803" i="1"/>
  <c r="AI803" i="1"/>
  <c r="AK800" i="1"/>
  <c r="AJ800" i="1"/>
  <c r="AJ799" i="1" s="1"/>
  <c r="AI800" i="1"/>
  <c r="AI799" i="1" s="1"/>
  <c r="AK797" i="1"/>
  <c r="AJ797" i="1"/>
  <c r="AI797" i="1"/>
  <c r="AK795" i="1"/>
  <c r="AJ795" i="1"/>
  <c r="AI795" i="1"/>
  <c r="AK792" i="1"/>
  <c r="AK791" i="1" s="1"/>
  <c r="AJ792" i="1"/>
  <c r="AI792" i="1"/>
  <c r="AI791" i="1" s="1"/>
  <c r="AK789" i="1"/>
  <c r="AK788" i="1" s="1"/>
  <c r="AJ789" i="1"/>
  <c r="AJ788" i="1" s="1"/>
  <c r="AI789" i="1"/>
  <c r="AK786" i="1"/>
  <c r="AK785" i="1" s="1"/>
  <c r="AJ786" i="1"/>
  <c r="AJ785" i="1" s="1"/>
  <c r="AI786" i="1"/>
  <c r="AI785" i="1" s="1"/>
  <c r="AK783" i="1"/>
  <c r="AJ783" i="1"/>
  <c r="AI783" i="1"/>
  <c r="AK781" i="1"/>
  <c r="AJ781" i="1"/>
  <c r="AI781" i="1"/>
  <c r="AK779" i="1"/>
  <c r="AJ779" i="1"/>
  <c r="AI779" i="1"/>
  <c r="AK776" i="1"/>
  <c r="AK775" i="1" s="1"/>
  <c r="AJ776" i="1"/>
  <c r="AJ775" i="1" s="1"/>
  <c r="AI776" i="1"/>
  <c r="AI775" i="1" s="1"/>
  <c r="AK773" i="1"/>
  <c r="AJ773" i="1"/>
  <c r="AI773" i="1"/>
  <c r="AK771" i="1"/>
  <c r="AJ771" i="1"/>
  <c r="AI771" i="1"/>
  <c r="AK769" i="1"/>
  <c r="AJ769" i="1"/>
  <c r="AI769" i="1"/>
  <c r="AK766" i="1"/>
  <c r="AJ766" i="1"/>
  <c r="AJ765" i="1" s="1"/>
  <c r="AI766" i="1"/>
  <c r="AI765" i="1" s="1"/>
  <c r="AK763" i="1"/>
  <c r="AJ763" i="1"/>
  <c r="AJ762" i="1" s="1"/>
  <c r="AI763" i="1"/>
  <c r="AK760" i="1"/>
  <c r="AK759" i="1" s="1"/>
  <c r="AJ760" i="1"/>
  <c r="AI760" i="1"/>
  <c r="AI759" i="1" s="1"/>
  <c r="AK757" i="1"/>
  <c r="AK756" i="1" s="1"/>
  <c r="AJ757" i="1"/>
  <c r="AJ756" i="1" s="1"/>
  <c r="AI757" i="1"/>
  <c r="AK754" i="1"/>
  <c r="AJ754" i="1"/>
  <c r="AI754" i="1"/>
  <c r="AK752" i="1"/>
  <c r="AJ752" i="1"/>
  <c r="AI752" i="1"/>
  <c r="AK750" i="1"/>
  <c r="AJ750" i="1"/>
  <c r="AI750" i="1"/>
  <c r="AK747" i="1"/>
  <c r="AK746" i="1" s="1"/>
  <c r="AJ747" i="1"/>
  <c r="AJ746" i="1" s="1"/>
  <c r="AI747" i="1"/>
  <c r="AK744" i="1"/>
  <c r="AK743" i="1" s="1"/>
  <c r="AJ744" i="1"/>
  <c r="AJ743" i="1" s="1"/>
  <c r="AI744" i="1"/>
  <c r="AI743" i="1" s="1"/>
  <c r="AK741" i="1"/>
  <c r="AJ741" i="1"/>
  <c r="AI741" i="1"/>
  <c r="AK739" i="1"/>
  <c r="AJ739" i="1"/>
  <c r="AI739" i="1"/>
  <c r="AK737" i="1"/>
  <c r="AJ737" i="1"/>
  <c r="AI737" i="1"/>
  <c r="AK734" i="1"/>
  <c r="AK733" i="1" s="1"/>
  <c r="AJ734" i="1"/>
  <c r="AI734" i="1"/>
  <c r="AI733" i="1" s="1"/>
  <c r="AJ733" i="1"/>
  <c r="AK729" i="1"/>
  <c r="AJ729" i="1"/>
  <c r="AI729" i="1"/>
  <c r="AI726" i="1" s="1"/>
  <c r="AK727" i="1"/>
  <c r="AJ727" i="1"/>
  <c r="AI727" i="1"/>
  <c r="AK723" i="1"/>
  <c r="AK720" i="1" s="1"/>
  <c r="AJ723" i="1"/>
  <c r="AI723" i="1"/>
  <c r="AI720" i="1" s="1"/>
  <c r="AK717" i="1"/>
  <c r="AJ717" i="1"/>
  <c r="AI717" i="1"/>
  <c r="AK715" i="1"/>
  <c r="AJ715" i="1"/>
  <c r="AI715" i="1"/>
  <c r="AK713" i="1"/>
  <c r="AJ713" i="1"/>
  <c r="AI713" i="1"/>
  <c r="AK711" i="1"/>
  <c r="AJ711" i="1"/>
  <c r="AI711" i="1"/>
  <c r="AK708" i="1"/>
  <c r="AK707" i="1" s="1"/>
  <c r="AJ708" i="1"/>
  <c r="AI708" i="1"/>
  <c r="AI707" i="1" s="1"/>
  <c r="AK705" i="1"/>
  <c r="AK704" i="1" s="1"/>
  <c r="AJ705" i="1"/>
  <c r="AJ704" i="1" s="1"/>
  <c r="AI705" i="1"/>
  <c r="AK699" i="1"/>
  <c r="AJ699" i="1"/>
  <c r="AI699" i="1"/>
  <c r="AK697" i="1"/>
  <c r="AJ697" i="1"/>
  <c r="AJ696" i="1" s="1"/>
  <c r="AI697" i="1"/>
  <c r="AK694" i="1"/>
  <c r="AJ694" i="1"/>
  <c r="AJ693" i="1" s="1"/>
  <c r="AI694" i="1"/>
  <c r="AK689" i="1"/>
  <c r="AJ689" i="1"/>
  <c r="AI689" i="1"/>
  <c r="AK687" i="1"/>
  <c r="AJ687" i="1"/>
  <c r="AI687" i="1"/>
  <c r="AK684" i="1"/>
  <c r="AJ684" i="1"/>
  <c r="AJ683" i="1" s="1"/>
  <c r="AI684" i="1"/>
  <c r="AI683" i="1" s="1"/>
  <c r="AK681" i="1"/>
  <c r="AK680" i="1" s="1"/>
  <c r="AJ681" i="1"/>
  <c r="AI681" i="1"/>
  <c r="AI680" i="1" s="1"/>
  <c r="AK678" i="1"/>
  <c r="AK677" i="1" s="1"/>
  <c r="AJ678" i="1"/>
  <c r="AJ677" i="1" s="1"/>
  <c r="AI678" i="1"/>
  <c r="AI675" i="1"/>
  <c r="AI674" i="1" s="1"/>
  <c r="AK674" i="1"/>
  <c r="AJ674" i="1"/>
  <c r="AK671" i="1"/>
  <c r="AJ671" i="1"/>
  <c r="AI671" i="1"/>
  <c r="AK669" i="1"/>
  <c r="AJ669" i="1"/>
  <c r="AI669" i="1"/>
  <c r="AI668" i="1" s="1"/>
  <c r="AK666" i="1"/>
  <c r="AJ666" i="1"/>
  <c r="AJ665" i="1" s="1"/>
  <c r="AI666" i="1"/>
  <c r="AI665" i="1" s="1"/>
  <c r="AK663" i="1"/>
  <c r="AK662" i="1" s="1"/>
  <c r="AJ663" i="1"/>
  <c r="AI663" i="1"/>
  <c r="AI662" i="1" s="1"/>
  <c r="AK660" i="1"/>
  <c r="AK659" i="1" s="1"/>
  <c r="AJ660" i="1"/>
  <c r="AJ659" i="1" s="1"/>
  <c r="AI660" i="1"/>
  <c r="AK657" i="1"/>
  <c r="AK656" i="1" s="1"/>
  <c r="AJ657" i="1"/>
  <c r="AJ656" i="1" s="1"/>
  <c r="AI657" i="1"/>
  <c r="AI656" i="1" s="1"/>
  <c r="AK654" i="1"/>
  <c r="AJ654" i="1"/>
  <c r="AI654" i="1"/>
  <c r="AK649" i="1"/>
  <c r="AK648" i="1" s="1"/>
  <c r="AJ649" i="1"/>
  <c r="AJ648" i="1" s="1"/>
  <c r="AI649" i="1"/>
  <c r="AI648" i="1" s="1"/>
  <c r="AK646" i="1"/>
  <c r="AJ646" i="1"/>
  <c r="AJ645" i="1" s="1"/>
  <c r="AI646" i="1"/>
  <c r="AK643" i="1"/>
  <c r="AK642" i="1" s="1"/>
  <c r="AJ643" i="1"/>
  <c r="AI643" i="1"/>
  <c r="AK635" i="1"/>
  <c r="AJ635" i="1"/>
  <c r="AJ634" i="1" s="1"/>
  <c r="AI635" i="1"/>
  <c r="AK632" i="1"/>
  <c r="AK631" i="1" s="1"/>
  <c r="AJ632" i="1"/>
  <c r="AI632" i="1"/>
  <c r="AI631" i="1" s="1"/>
  <c r="AK626" i="1"/>
  <c r="AK625" i="1" s="1"/>
  <c r="AJ626" i="1"/>
  <c r="AJ625" i="1" s="1"/>
  <c r="AI626" i="1"/>
  <c r="AK623" i="1"/>
  <c r="AK622" i="1" s="1"/>
  <c r="AJ623" i="1"/>
  <c r="AJ622" i="1" s="1"/>
  <c r="AI623" i="1"/>
  <c r="AI622" i="1" s="1"/>
  <c r="AK618" i="1"/>
  <c r="AJ618" i="1"/>
  <c r="AJ617" i="1" s="1"/>
  <c r="AI618" i="1"/>
  <c r="AK615" i="1"/>
  <c r="AK614" i="1" s="1"/>
  <c r="AJ615" i="1"/>
  <c r="AJ614" i="1" s="1"/>
  <c r="AI615" i="1"/>
  <c r="AI614" i="1" s="1"/>
  <c r="AK612" i="1"/>
  <c r="AJ612" i="1"/>
  <c r="AJ611" i="1" s="1"/>
  <c r="AI612" i="1"/>
  <c r="AI611" i="1" s="1"/>
  <c r="AK609" i="1"/>
  <c r="AK608" i="1" s="1"/>
  <c r="AJ609" i="1"/>
  <c r="AI609" i="1"/>
  <c r="AI608" i="1" s="1"/>
  <c r="AK606" i="1"/>
  <c r="AK605" i="1" s="1"/>
  <c r="AJ606" i="1"/>
  <c r="AJ605" i="1" s="1"/>
  <c r="AI606" i="1"/>
  <c r="AK603" i="1"/>
  <c r="AK602" i="1" s="1"/>
  <c r="AJ603" i="1"/>
  <c r="AJ602" i="1" s="1"/>
  <c r="AI603" i="1"/>
  <c r="AI602" i="1" s="1"/>
  <c r="AK598" i="1"/>
  <c r="AK597" i="1" s="1"/>
  <c r="AJ598" i="1"/>
  <c r="AJ597" i="1" s="1"/>
  <c r="AJ596" i="1" s="1"/>
  <c r="AI598" i="1"/>
  <c r="AK593" i="1"/>
  <c r="AK592" i="1" s="1"/>
  <c r="AJ593" i="1"/>
  <c r="AI593" i="1"/>
  <c r="AK588" i="1"/>
  <c r="AJ588" i="1"/>
  <c r="AJ587" i="1" s="1"/>
  <c r="AI588" i="1"/>
  <c r="AK585" i="1"/>
  <c r="AK584" i="1" s="1"/>
  <c r="AJ585" i="1"/>
  <c r="AI585" i="1"/>
  <c r="AI584" i="1"/>
  <c r="AK582" i="1"/>
  <c r="AK581" i="1" s="1"/>
  <c r="AJ582" i="1"/>
  <c r="AJ581" i="1" s="1"/>
  <c r="AI582" i="1"/>
  <c r="AK579" i="1"/>
  <c r="AK578" i="1" s="1"/>
  <c r="AJ579" i="1"/>
  <c r="AI579" i="1"/>
  <c r="AI578" i="1" s="1"/>
  <c r="AK575" i="1"/>
  <c r="AJ575" i="1"/>
  <c r="AJ574" i="1" s="1"/>
  <c r="AI574" i="1"/>
  <c r="AK572" i="1"/>
  <c r="AJ572" i="1"/>
  <c r="AI572" i="1"/>
  <c r="AK568" i="1"/>
  <c r="AJ568" i="1"/>
  <c r="AI568" i="1"/>
  <c r="AK565" i="1"/>
  <c r="AK564" i="1" s="1"/>
  <c r="AJ565" i="1"/>
  <c r="AJ564" i="1" s="1"/>
  <c r="AI565" i="1"/>
  <c r="AK562" i="1"/>
  <c r="AK561" i="1" s="1"/>
  <c r="AJ562" i="1"/>
  <c r="AI562" i="1"/>
  <c r="AI561" i="1" s="1"/>
  <c r="AK559" i="1"/>
  <c r="AJ559" i="1"/>
  <c r="AJ558" i="1" s="1"/>
  <c r="AI559" i="1"/>
  <c r="AK556" i="1"/>
  <c r="AK555" i="1" s="1"/>
  <c r="AJ556" i="1"/>
  <c r="AI556" i="1"/>
  <c r="AI555" i="1" s="1"/>
  <c r="AK551" i="1"/>
  <c r="AJ551" i="1"/>
  <c r="AJ550" i="1" s="1"/>
  <c r="AI551" i="1"/>
  <c r="AK548" i="1"/>
  <c r="AK547" i="1" s="1"/>
  <c r="AJ548" i="1"/>
  <c r="AI548" i="1"/>
  <c r="AK543" i="1"/>
  <c r="AJ543" i="1"/>
  <c r="AI543" i="1"/>
  <c r="AI542" i="1" s="1"/>
  <c r="AK540" i="1"/>
  <c r="AJ540" i="1"/>
  <c r="AI540" i="1"/>
  <c r="AK538" i="1"/>
  <c r="AJ538" i="1"/>
  <c r="AI538" i="1"/>
  <c r="AK533" i="1"/>
  <c r="AJ533" i="1"/>
  <c r="AI533" i="1"/>
  <c r="AK530" i="1"/>
  <c r="AJ530" i="1"/>
  <c r="AI530" i="1"/>
  <c r="AK528" i="1"/>
  <c r="AJ528" i="1"/>
  <c r="AI528" i="1"/>
  <c r="AJ527" i="1"/>
  <c r="AK525" i="1"/>
  <c r="AJ525" i="1"/>
  <c r="AJ524" i="1" s="1"/>
  <c r="AI525" i="1"/>
  <c r="AI524" i="1"/>
  <c r="AK522" i="1"/>
  <c r="AJ522" i="1"/>
  <c r="AI522" i="1"/>
  <c r="AI521" i="1" s="1"/>
  <c r="AK517" i="1"/>
  <c r="AJ517" i="1"/>
  <c r="AJ516" i="1" s="1"/>
  <c r="AI517" i="1"/>
  <c r="AI516" i="1" s="1"/>
  <c r="AK512" i="1"/>
  <c r="AK511" i="1" s="1"/>
  <c r="AJ512" i="1"/>
  <c r="AJ511" i="1" s="1"/>
  <c r="AI512" i="1"/>
  <c r="AK507" i="1"/>
  <c r="AK506" i="1" s="1"/>
  <c r="AJ507" i="1"/>
  <c r="AI507" i="1"/>
  <c r="AK503" i="1"/>
  <c r="AJ503" i="1"/>
  <c r="AI503" i="1"/>
  <c r="AK501" i="1"/>
  <c r="AJ501" i="1"/>
  <c r="AI501" i="1"/>
  <c r="AK495" i="1"/>
  <c r="AJ495" i="1"/>
  <c r="AI495" i="1"/>
  <c r="AI494" i="1" s="1"/>
  <c r="AK490" i="1"/>
  <c r="AJ490" i="1"/>
  <c r="AI490" i="1"/>
  <c r="AI489" i="1" s="1"/>
  <c r="AI487" i="1"/>
  <c r="AI486" i="1" s="1"/>
  <c r="AK487" i="1"/>
  <c r="AJ487" i="1"/>
  <c r="AJ486" i="1" s="1"/>
  <c r="AK484" i="1"/>
  <c r="AJ484" i="1"/>
  <c r="AI484" i="1"/>
  <c r="AK481" i="1"/>
  <c r="AJ481" i="1"/>
  <c r="AI481" i="1"/>
  <c r="AK479" i="1"/>
  <c r="AJ479" i="1"/>
  <c r="AI479" i="1"/>
  <c r="AK476" i="1"/>
  <c r="AK475" i="1" s="1"/>
  <c r="AJ476" i="1"/>
  <c r="AI476" i="1"/>
  <c r="AK473" i="1"/>
  <c r="AK472" i="1" s="1"/>
  <c r="AJ473" i="1"/>
  <c r="AJ472" i="1" s="1"/>
  <c r="AI473" i="1"/>
  <c r="AK470" i="1"/>
  <c r="AJ470" i="1"/>
  <c r="AJ469" i="1" s="1"/>
  <c r="AI470" i="1"/>
  <c r="AI469" i="1" s="1"/>
  <c r="AK467" i="1"/>
  <c r="AJ467" i="1"/>
  <c r="AI467" i="1"/>
  <c r="AI466" i="1" s="1"/>
  <c r="AK464" i="1"/>
  <c r="AK463" i="1" s="1"/>
  <c r="AJ464" i="1"/>
  <c r="AI464" i="1"/>
  <c r="AK461" i="1"/>
  <c r="AJ461" i="1"/>
  <c r="AI461" i="1"/>
  <c r="AK459" i="1"/>
  <c r="AJ459" i="1"/>
  <c r="AI459" i="1"/>
  <c r="AK454" i="1"/>
  <c r="AK453" i="1" s="1"/>
  <c r="AK452" i="1" s="1"/>
  <c r="AJ454" i="1"/>
  <c r="AJ453" i="1" s="1"/>
  <c r="AJ452" i="1" s="1"/>
  <c r="AI454" i="1"/>
  <c r="AI453" i="1" s="1"/>
  <c r="AK450" i="1"/>
  <c r="AK449" i="1" s="1"/>
  <c r="AJ450" i="1"/>
  <c r="AI450" i="1"/>
  <c r="AK447" i="1"/>
  <c r="AK446" i="1" s="1"/>
  <c r="AJ447" i="1"/>
  <c r="AI447" i="1"/>
  <c r="AK443" i="1"/>
  <c r="AJ443" i="1"/>
  <c r="AJ442" i="1" s="1"/>
  <c r="AI443" i="1"/>
  <c r="AI442" i="1"/>
  <c r="AK440" i="1"/>
  <c r="AK439" i="1" s="1"/>
  <c r="AJ440" i="1"/>
  <c r="AJ439" i="1" s="1"/>
  <c r="AI440" i="1"/>
  <c r="AI439" i="1" s="1"/>
  <c r="AK437" i="1"/>
  <c r="AK436" i="1" s="1"/>
  <c r="AJ437" i="1"/>
  <c r="AJ436" i="1" s="1"/>
  <c r="AI437" i="1"/>
  <c r="AK433" i="1"/>
  <c r="AJ433" i="1"/>
  <c r="AI433" i="1"/>
  <c r="AK431" i="1"/>
  <c r="AJ431" i="1"/>
  <c r="AI431" i="1"/>
  <c r="AK429" i="1"/>
  <c r="AK428" i="1" s="1"/>
  <c r="AJ429" i="1"/>
  <c r="AI429" i="1"/>
  <c r="AK426" i="1"/>
  <c r="AJ426" i="1"/>
  <c r="AI426" i="1"/>
  <c r="AK424" i="1"/>
  <c r="AJ424" i="1"/>
  <c r="AI424" i="1"/>
  <c r="AK422" i="1"/>
  <c r="AJ422" i="1"/>
  <c r="AI422" i="1"/>
  <c r="AK419" i="1"/>
  <c r="AJ419" i="1"/>
  <c r="AJ418" i="1" s="1"/>
  <c r="AI419" i="1"/>
  <c r="AI418" i="1" s="1"/>
  <c r="AK416" i="1"/>
  <c r="AK415" i="1" s="1"/>
  <c r="AJ416" i="1"/>
  <c r="AJ415" i="1" s="1"/>
  <c r="AI416" i="1"/>
  <c r="AI415" i="1"/>
  <c r="AK410" i="1"/>
  <c r="AJ410" i="1"/>
  <c r="AJ409" i="1" s="1"/>
  <c r="AI410" i="1"/>
  <c r="AK407" i="1"/>
  <c r="AK404" i="1" s="1"/>
  <c r="AJ407" i="1"/>
  <c r="AI407" i="1"/>
  <c r="AK405" i="1"/>
  <c r="AJ405" i="1"/>
  <c r="AI405" i="1"/>
  <c r="AK402" i="1"/>
  <c r="AJ402" i="1"/>
  <c r="AI402" i="1"/>
  <c r="AK400" i="1"/>
  <c r="AJ400" i="1"/>
  <c r="AJ399" i="1" s="1"/>
  <c r="AI400" i="1"/>
  <c r="AK397" i="1"/>
  <c r="AJ397" i="1"/>
  <c r="AI397" i="1"/>
  <c r="AK395" i="1"/>
  <c r="AJ395" i="1"/>
  <c r="AI395" i="1"/>
  <c r="AK394" i="1"/>
  <c r="AK390" i="1"/>
  <c r="AK389" i="1" s="1"/>
  <c r="AJ390" i="1"/>
  <c r="AI390" i="1"/>
  <c r="AI389" i="1" s="1"/>
  <c r="AK387" i="1"/>
  <c r="AJ387" i="1"/>
  <c r="AJ386" i="1" s="1"/>
  <c r="AI387" i="1"/>
  <c r="AI386" i="1" s="1"/>
  <c r="AK384" i="1"/>
  <c r="AK383" i="1" s="1"/>
  <c r="AJ384" i="1"/>
  <c r="AI384" i="1"/>
  <c r="AK381" i="1"/>
  <c r="AK380" i="1" s="1"/>
  <c r="AJ381" i="1"/>
  <c r="AJ380" i="1" s="1"/>
  <c r="AI381" i="1"/>
  <c r="AK378" i="1"/>
  <c r="AJ378" i="1"/>
  <c r="AI378" i="1"/>
  <c r="AK376" i="1"/>
  <c r="AJ376" i="1"/>
  <c r="AI376" i="1"/>
  <c r="AK368" i="1"/>
  <c r="AK367" i="1" s="1"/>
  <c r="AJ368" i="1"/>
  <c r="AI368" i="1"/>
  <c r="AI367" i="1"/>
  <c r="AK365" i="1"/>
  <c r="AK364" i="1" s="1"/>
  <c r="AJ365" i="1"/>
  <c r="AI365" i="1"/>
  <c r="AI364" i="1" s="1"/>
  <c r="AK362" i="1"/>
  <c r="AK361" i="1" s="1"/>
  <c r="AJ362" i="1"/>
  <c r="AJ361" i="1" s="1"/>
  <c r="AI362" i="1"/>
  <c r="AK358" i="1"/>
  <c r="AJ358" i="1"/>
  <c r="AI358" i="1"/>
  <c r="AK356" i="1"/>
  <c r="AJ356" i="1"/>
  <c r="AI356" i="1"/>
  <c r="AK354" i="1"/>
  <c r="AJ354" i="1"/>
  <c r="AI354" i="1"/>
  <c r="AK351" i="1"/>
  <c r="AK350" i="1" s="1"/>
  <c r="AJ351" i="1"/>
  <c r="AJ350" i="1" s="1"/>
  <c r="AI351" i="1"/>
  <c r="AI350" i="1" s="1"/>
  <c r="AK348" i="1"/>
  <c r="AJ348" i="1"/>
  <c r="AI348" i="1"/>
  <c r="AK346" i="1"/>
  <c r="AJ346" i="1"/>
  <c r="AI346" i="1"/>
  <c r="AK344" i="1"/>
  <c r="AJ344" i="1"/>
  <c r="AI344" i="1"/>
  <c r="AK341" i="1"/>
  <c r="AJ341" i="1"/>
  <c r="AI341" i="1"/>
  <c r="AK339" i="1"/>
  <c r="AJ339" i="1"/>
  <c r="AI339" i="1"/>
  <c r="AK334" i="1"/>
  <c r="AK333" i="1" s="1"/>
  <c r="AK332" i="1" s="1"/>
  <c r="AJ334" i="1"/>
  <c r="AI334" i="1"/>
  <c r="AI333" i="1" s="1"/>
  <c r="AI332" i="1" s="1"/>
  <c r="AK329" i="1"/>
  <c r="AJ329" i="1"/>
  <c r="AJ328" i="1" s="1"/>
  <c r="AI329" i="1"/>
  <c r="AK326" i="1"/>
  <c r="AK325" i="1" s="1"/>
  <c r="AJ326" i="1"/>
  <c r="AI326" i="1"/>
  <c r="AI325" i="1" s="1"/>
  <c r="AK323" i="1"/>
  <c r="AJ323" i="1"/>
  <c r="AI323" i="1"/>
  <c r="AK321" i="1"/>
  <c r="AJ321" i="1"/>
  <c r="AI321" i="1"/>
  <c r="AK318" i="1"/>
  <c r="AK317" i="1" s="1"/>
  <c r="AJ318" i="1"/>
  <c r="AJ317" i="1" s="1"/>
  <c r="AI318" i="1"/>
  <c r="AK315" i="1"/>
  <c r="AK314" i="1" s="1"/>
  <c r="AJ315" i="1"/>
  <c r="AJ314" i="1" s="1"/>
  <c r="AI315" i="1"/>
  <c r="AI314" i="1" s="1"/>
  <c r="AK312" i="1"/>
  <c r="AJ312" i="1"/>
  <c r="AJ309" i="1" s="1"/>
  <c r="AI312" i="1"/>
  <c r="AK310" i="1"/>
  <c r="AJ310" i="1"/>
  <c r="AI310" i="1"/>
  <c r="AK307" i="1"/>
  <c r="AJ307" i="1"/>
  <c r="AJ306" i="1" s="1"/>
  <c r="AI307" i="1"/>
  <c r="AK304" i="1"/>
  <c r="AK303" i="1" s="1"/>
  <c r="AJ304" i="1"/>
  <c r="AI304" i="1"/>
  <c r="AI303" i="1" s="1"/>
  <c r="AK301" i="1"/>
  <c r="AK300" i="1" s="1"/>
  <c r="AJ301" i="1"/>
  <c r="AJ300" i="1" s="1"/>
  <c r="AI301" i="1"/>
  <c r="AK298" i="1"/>
  <c r="AK297" i="1" s="1"/>
  <c r="AJ298" i="1"/>
  <c r="AI298" i="1"/>
  <c r="AI297" i="1"/>
  <c r="AK295" i="1"/>
  <c r="AJ295" i="1"/>
  <c r="AJ294" i="1" s="1"/>
  <c r="AI295" i="1"/>
  <c r="AK290" i="1"/>
  <c r="AK289" i="1" s="1"/>
  <c r="AJ290" i="1"/>
  <c r="AJ289" i="1" s="1"/>
  <c r="AI290" i="1"/>
  <c r="AI289" i="1" s="1"/>
  <c r="AK287" i="1"/>
  <c r="AJ287" i="1"/>
  <c r="AJ286" i="1" s="1"/>
  <c r="AI287" i="1"/>
  <c r="AI286" i="1" s="1"/>
  <c r="AK284" i="1"/>
  <c r="AK283" i="1" s="1"/>
  <c r="AJ284" i="1"/>
  <c r="AI284" i="1"/>
  <c r="AI283" i="1" s="1"/>
  <c r="AK281" i="1"/>
  <c r="AK280" i="1" s="1"/>
  <c r="AJ281" i="1"/>
  <c r="AJ280" i="1" s="1"/>
  <c r="AI281" i="1"/>
  <c r="AK277" i="1"/>
  <c r="AK276" i="1" s="1"/>
  <c r="AJ277" i="1"/>
  <c r="AI277" i="1"/>
  <c r="AI276" i="1" s="1"/>
  <c r="AK274" i="1"/>
  <c r="AK273" i="1" s="1"/>
  <c r="AJ274" i="1"/>
  <c r="AJ273" i="1" s="1"/>
  <c r="AI274" i="1"/>
  <c r="AK271" i="1"/>
  <c r="AK270" i="1" s="1"/>
  <c r="AJ271" i="1"/>
  <c r="AJ270" i="1" s="1"/>
  <c r="AI271" i="1"/>
  <c r="AI270" i="1" s="1"/>
  <c r="AK268" i="1"/>
  <c r="AJ268" i="1"/>
  <c r="AJ267" i="1" s="1"/>
  <c r="AI268" i="1"/>
  <c r="AI267" i="1" s="1"/>
  <c r="AK264" i="1"/>
  <c r="AK263" i="1" s="1"/>
  <c r="AJ264" i="1"/>
  <c r="AI264" i="1"/>
  <c r="AI263" i="1" s="1"/>
  <c r="AK261" i="1"/>
  <c r="AJ261" i="1"/>
  <c r="AJ260" i="1" s="1"/>
  <c r="AI261" i="1"/>
  <c r="AI260" i="1" s="1"/>
  <c r="AK258" i="1"/>
  <c r="AK257" i="1" s="1"/>
  <c r="AJ258" i="1"/>
  <c r="AI258" i="1"/>
  <c r="AI257" i="1" s="1"/>
  <c r="AK255" i="1"/>
  <c r="AK254" i="1" s="1"/>
  <c r="AJ255" i="1"/>
  <c r="AJ254" i="1" s="1"/>
  <c r="AI255" i="1"/>
  <c r="AK252" i="1"/>
  <c r="AK251" i="1" s="1"/>
  <c r="AJ252" i="1"/>
  <c r="AI252" i="1"/>
  <c r="AI251" i="1" s="1"/>
  <c r="AK249" i="1"/>
  <c r="AJ249" i="1"/>
  <c r="AJ248" i="1" s="1"/>
  <c r="AI249" i="1"/>
  <c r="AI248" i="1" s="1"/>
  <c r="AK246" i="1"/>
  <c r="AK245" i="1" s="1"/>
  <c r="AJ246" i="1"/>
  <c r="AI246" i="1"/>
  <c r="AI245" i="1" s="1"/>
  <c r="AK243" i="1"/>
  <c r="AK242" i="1" s="1"/>
  <c r="AJ243" i="1"/>
  <c r="AJ242" i="1" s="1"/>
  <c r="AI243" i="1"/>
  <c r="AK240" i="1"/>
  <c r="AK239" i="1" s="1"/>
  <c r="AJ240" i="1"/>
  <c r="AJ239" i="1" s="1"/>
  <c r="AI240" i="1"/>
  <c r="AI239" i="1"/>
  <c r="AK236" i="1"/>
  <c r="AK235" i="1" s="1"/>
  <c r="AJ236" i="1"/>
  <c r="AJ235" i="1" s="1"/>
  <c r="AI236" i="1"/>
  <c r="AK233" i="1"/>
  <c r="AK232" i="1" s="1"/>
  <c r="AJ233" i="1"/>
  <c r="AJ232" i="1" s="1"/>
  <c r="AI233" i="1"/>
  <c r="AK230" i="1"/>
  <c r="AK229" i="1" s="1"/>
  <c r="AJ230" i="1"/>
  <c r="AJ229" i="1" s="1"/>
  <c r="AI230" i="1"/>
  <c r="AI229" i="1" s="1"/>
  <c r="AK227" i="1"/>
  <c r="AJ227" i="1"/>
  <c r="AJ226" i="1" s="1"/>
  <c r="AI227" i="1"/>
  <c r="AI226" i="1" s="1"/>
  <c r="AK224" i="1"/>
  <c r="AK223" i="1" s="1"/>
  <c r="AJ224" i="1"/>
  <c r="AI224" i="1"/>
  <c r="AI223" i="1" s="1"/>
  <c r="AK221" i="1"/>
  <c r="AK220" i="1" s="1"/>
  <c r="AJ221" i="1"/>
  <c r="AJ220" i="1" s="1"/>
  <c r="AI221" i="1"/>
  <c r="AK218" i="1"/>
  <c r="AK217" i="1" s="1"/>
  <c r="AJ218" i="1"/>
  <c r="AJ217" i="1" s="1"/>
  <c r="AI218" i="1"/>
  <c r="AI217" i="1" s="1"/>
  <c r="AK215" i="1"/>
  <c r="AJ215" i="1"/>
  <c r="AJ214" i="1" s="1"/>
  <c r="AI215" i="1"/>
  <c r="AK206" i="1"/>
  <c r="AJ206" i="1"/>
  <c r="AI206" i="1"/>
  <c r="AK204" i="1"/>
  <c r="AJ204" i="1"/>
  <c r="AI204" i="1"/>
  <c r="AI203" i="1" s="1"/>
  <c r="AK201" i="1"/>
  <c r="AK200" i="1" s="1"/>
  <c r="AJ201" i="1"/>
  <c r="AI201" i="1"/>
  <c r="AI200" i="1" s="1"/>
  <c r="AK198" i="1"/>
  <c r="AJ198" i="1"/>
  <c r="AI198" i="1"/>
  <c r="AK196" i="1"/>
  <c r="AJ196" i="1"/>
  <c r="AI196" i="1"/>
  <c r="AK194" i="1"/>
  <c r="AJ194" i="1"/>
  <c r="AI194" i="1"/>
  <c r="AK190" i="1"/>
  <c r="AK189" i="1" s="1"/>
  <c r="AJ190" i="1"/>
  <c r="AJ189" i="1" s="1"/>
  <c r="AI190" i="1"/>
  <c r="AI189" i="1" s="1"/>
  <c r="AK187" i="1"/>
  <c r="AJ187" i="1"/>
  <c r="AJ186" i="1" s="1"/>
  <c r="AI187" i="1"/>
  <c r="AK184" i="1"/>
  <c r="AK183" i="1" s="1"/>
  <c r="AJ184" i="1"/>
  <c r="AI184" i="1"/>
  <c r="AI183" i="1" s="1"/>
  <c r="AK181" i="1"/>
  <c r="AK180" i="1" s="1"/>
  <c r="AJ181" i="1"/>
  <c r="AJ180" i="1" s="1"/>
  <c r="AI181" i="1"/>
  <c r="AK178" i="1"/>
  <c r="AK177" i="1" s="1"/>
  <c r="AJ178" i="1"/>
  <c r="AJ177" i="1" s="1"/>
  <c r="AI178" i="1"/>
  <c r="AI177" i="1" s="1"/>
  <c r="AK175" i="1"/>
  <c r="AJ175" i="1"/>
  <c r="AJ174" i="1" s="1"/>
  <c r="AI175" i="1"/>
  <c r="AK172" i="1"/>
  <c r="AK171" i="1" s="1"/>
  <c r="AJ172" i="1"/>
  <c r="AJ171" i="1" s="1"/>
  <c r="AI172" i="1"/>
  <c r="AI171" i="1" s="1"/>
  <c r="AK168" i="1"/>
  <c r="AK167" i="1" s="1"/>
  <c r="AJ168" i="1"/>
  <c r="AI168" i="1"/>
  <c r="AI167" i="1" s="1"/>
  <c r="AK165" i="1"/>
  <c r="AJ165" i="1"/>
  <c r="AI165" i="1"/>
  <c r="AK162" i="1"/>
  <c r="AJ162" i="1"/>
  <c r="AI162" i="1"/>
  <c r="AK160" i="1"/>
  <c r="AK159" i="1" s="1"/>
  <c r="AJ160" i="1"/>
  <c r="AI160" i="1"/>
  <c r="AK156" i="1"/>
  <c r="AK151" i="1" s="1"/>
  <c r="AJ156" i="1"/>
  <c r="AI156" i="1"/>
  <c r="AK154" i="1"/>
  <c r="AJ154" i="1"/>
  <c r="AI154" i="1"/>
  <c r="AI152" i="1"/>
  <c r="AK149" i="1"/>
  <c r="AJ149" i="1"/>
  <c r="AI149" i="1"/>
  <c r="AK146" i="1"/>
  <c r="AJ146" i="1"/>
  <c r="AI146" i="1"/>
  <c r="AK144" i="1"/>
  <c r="AJ144" i="1"/>
  <c r="AI144" i="1"/>
  <c r="AK137" i="1"/>
  <c r="AK136" i="1" s="1"/>
  <c r="AJ137" i="1"/>
  <c r="AI137" i="1"/>
  <c r="AI136" i="1" s="1"/>
  <c r="AK134" i="1"/>
  <c r="AK133" i="1" s="1"/>
  <c r="AJ134" i="1"/>
  <c r="AJ133" i="1" s="1"/>
  <c r="AI134" i="1"/>
  <c r="AK131" i="1"/>
  <c r="AK130" i="1" s="1"/>
  <c r="AJ131" i="1"/>
  <c r="AJ130" i="1" s="1"/>
  <c r="AI131" i="1"/>
  <c r="AI130" i="1" s="1"/>
  <c r="AK128" i="1"/>
  <c r="AJ128" i="1"/>
  <c r="AJ127" i="1" s="1"/>
  <c r="AI128" i="1"/>
  <c r="AI127" i="1" s="1"/>
  <c r="AI125" i="1"/>
  <c r="AK125" i="1"/>
  <c r="AJ125" i="1"/>
  <c r="AJ124" i="1" s="1"/>
  <c r="AI122" i="1"/>
  <c r="AK122" i="1"/>
  <c r="AJ122" i="1"/>
  <c r="AJ121" i="1" s="1"/>
  <c r="AK119" i="1"/>
  <c r="AK118" i="1" s="1"/>
  <c r="AJ119" i="1"/>
  <c r="AI119" i="1"/>
  <c r="AK116" i="1"/>
  <c r="AK115" i="1" s="1"/>
  <c r="AJ116" i="1"/>
  <c r="AJ115" i="1" s="1"/>
  <c r="AI116" i="1"/>
  <c r="AK113" i="1"/>
  <c r="AJ113" i="1"/>
  <c r="AI113" i="1"/>
  <c r="AK109" i="1"/>
  <c r="AJ109" i="1"/>
  <c r="AI109" i="1"/>
  <c r="AI108" i="1" s="1"/>
  <c r="AK105" i="1"/>
  <c r="AK104" i="1" s="1"/>
  <c r="AJ105" i="1"/>
  <c r="AJ104" i="1" s="1"/>
  <c r="AI105" i="1"/>
  <c r="AI104" i="1" s="1"/>
  <c r="AK99" i="1"/>
  <c r="AJ99" i="1"/>
  <c r="AJ98" i="1" s="1"/>
  <c r="AI99" i="1"/>
  <c r="AI98" i="1" s="1"/>
  <c r="AK96" i="1"/>
  <c r="AK95" i="1" s="1"/>
  <c r="AJ96" i="1"/>
  <c r="AI96" i="1"/>
  <c r="AI95" i="1" s="1"/>
  <c r="AK93" i="1"/>
  <c r="AK92" i="1" s="1"/>
  <c r="AJ93" i="1"/>
  <c r="AJ92" i="1" s="1"/>
  <c r="AI93" i="1"/>
  <c r="AK90" i="1"/>
  <c r="AK89" i="1" s="1"/>
  <c r="AJ90" i="1"/>
  <c r="AJ89" i="1" s="1"/>
  <c r="AI90" i="1"/>
  <c r="AI89" i="1" s="1"/>
  <c r="AK87" i="1"/>
  <c r="AJ87" i="1"/>
  <c r="AJ86" i="1" s="1"/>
  <c r="AI87" i="1"/>
  <c r="AI86" i="1" s="1"/>
  <c r="AK84" i="1"/>
  <c r="AK83" i="1" s="1"/>
  <c r="AJ84" i="1"/>
  <c r="AI84" i="1"/>
  <c r="AI83" i="1" s="1"/>
  <c r="AK81" i="1"/>
  <c r="AK80" i="1" s="1"/>
  <c r="AJ81" i="1"/>
  <c r="AI81" i="1"/>
  <c r="AK78" i="1"/>
  <c r="AK77" i="1" s="1"/>
  <c r="AJ78" i="1"/>
  <c r="AJ77" i="1" s="1"/>
  <c r="AI78" i="1"/>
  <c r="AI77" i="1" s="1"/>
  <c r="AK75" i="1"/>
  <c r="AJ75" i="1"/>
  <c r="AJ74" i="1" s="1"/>
  <c r="AI75" i="1"/>
  <c r="AI74" i="1" s="1"/>
  <c r="AK72" i="1"/>
  <c r="AK71" i="1" s="1"/>
  <c r="AJ72" i="1"/>
  <c r="AI72" i="1"/>
  <c r="AI71" i="1" s="1"/>
  <c r="AK69" i="1"/>
  <c r="AK68" i="1" s="1"/>
  <c r="AJ69" i="1"/>
  <c r="AJ68" i="1" s="1"/>
  <c r="AI69" i="1"/>
  <c r="AK66" i="1"/>
  <c r="AK65" i="1" s="1"/>
  <c r="AJ66" i="1"/>
  <c r="AI66" i="1"/>
  <c r="AI65" i="1" s="1"/>
  <c r="AK63" i="1"/>
  <c r="AJ63" i="1"/>
  <c r="AJ62" i="1" s="1"/>
  <c r="AI63" i="1"/>
  <c r="AI62" i="1" s="1"/>
  <c r="AK60" i="1"/>
  <c r="AK59" i="1" s="1"/>
  <c r="AJ60" i="1"/>
  <c r="AI60" i="1"/>
  <c r="AK57" i="1"/>
  <c r="AK56" i="1" s="1"/>
  <c r="AJ57" i="1"/>
  <c r="AJ56" i="1" s="1"/>
  <c r="AI57" i="1"/>
  <c r="AK54" i="1"/>
  <c r="AK53" i="1" s="1"/>
  <c r="AJ54" i="1"/>
  <c r="AJ53" i="1" s="1"/>
  <c r="AI54" i="1"/>
  <c r="AI53" i="1"/>
  <c r="AK51" i="1"/>
  <c r="AJ51" i="1"/>
  <c r="AJ50" i="1" s="1"/>
  <c r="AI51" i="1"/>
  <c r="AI50" i="1" s="1"/>
  <c r="AK48" i="1"/>
  <c r="AK47" i="1" s="1"/>
  <c r="AJ48" i="1"/>
  <c r="AI48" i="1"/>
  <c r="AI47" i="1" s="1"/>
  <c r="AK45" i="1"/>
  <c r="AK44" i="1" s="1"/>
  <c r="AJ45" i="1"/>
  <c r="AJ44" i="1" s="1"/>
  <c r="AI45" i="1"/>
  <c r="AI42" i="1"/>
  <c r="AI41" i="1" s="1"/>
  <c r="AK41" i="1"/>
  <c r="AJ41" i="1"/>
  <c r="AK38" i="1"/>
  <c r="AJ38" i="1"/>
  <c r="AJ37" i="1" s="1"/>
  <c r="AI38" i="1"/>
  <c r="AI37" i="1" s="1"/>
  <c r="AK35" i="1"/>
  <c r="AK34" i="1" s="1"/>
  <c r="AJ35" i="1"/>
  <c r="AI35" i="1"/>
  <c r="AI34" i="1" s="1"/>
  <c r="AK32" i="1"/>
  <c r="AK31" i="1" s="1"/>
  <c r="AJ32" i="1"/>
  <c r="AJ31" i="1" s="1"/>
  <c r="AI32" i="1"/>
  <c r="AK29" i="1"/>
  <c r="AK28" i="1" s="1"/>
  <c r="AJ29" i="1"/>
  <c r="AJ28" i="1" s="1"/>
  <c r="AI29" i="1"/>
  <c r="AK26" i="1"/>
  <c r="AJ26" i="1"/>
  <c r="AJ25" i="1" s="1"/>
  <c r="AI26" i="1"/>
  <c r="AK23" i="1"/>
  <c r="AK22" i="1" s="1"/>
  <c r="AJ23" i="1"/>
  <c r="AI23" i="1"/>
  <c r="AI22" i="1" s="1"/>
  <c r="AK20" i="1"/>
  <c r="AK19" i="1" s="1"/>
  <c r="AJ20" i="1"/>
  <c r="AJ19" i="1" s="1"/>
  <c r="AI20" i="1"/>
  <c r="AJ404" i="1" l="1"/>
  <c r="AK458" i="1"/>
  <c r="AJ794" i="1"/>
  <c r="AI802" i="1"/>
  <c r="AI813" i="1"/>
  <c r="AK821" i="1"/>
  <c r="AJ500" i="1"/>
  <c r="AJ686" i="1"/>
  <c r="AK736" i="1"/>
  <c r="AJ802" i="1"/>
  <c r="AI151" i="1"/>
  <c r="AI404" i="1"/>
  <c r="AK726" i="1"/>
  <c r="AI794" i="1"/>
  <c r="AJ692" i="1"/>
  <c r="AK143" i="1"/>
  <c r="AI567" i="1"/>
  <c r="AK749" i="1"/>
  <c r="AJ159" i="1"/>
  <c r="AJ813" i="1"/>
  <c r="AP836" i="1"/>
  <c r="AO836" i="1"/>
  <c r="AQ836" i="1"/>
  <c r="AI807" i="1"/>
  <c r="AI696" i="1"/>
  <c r="AK445" i="1"/>
  <c r="AI159" i="1"/>
  <c r="AJ263" i="1"/>
  <c r="AI214" i="1"/>
  <c r="AK343" i="1"/>
  <c r="AJ389" i="1"/>
  <c r="AK418" i="1"/>
  <c r="AJ449" i="1"/>
  <c r="AI478" i="1"/>
  <c r="AI500" i="1"/>
  <c r="AJ578" i="1"/>
  <c r="AI294" i="1"/>
  <c r="AI394" i="1"/>
  <c r="AJ489" i="1"/>
  <c r="AK527" i="1"/>
  <c r="AI550" i="1"/>
  <c r="AI309" i="1"/>
  <c r="AK338" i="1"/>
  <c r="AJ143" i="1"/>
  <c r="AJ251" i="1"/>
  <c r="AJ297" i="1"/>
  <c r="AI306" i="1"/>
  <c r="AK353" i="1"/>
  <c r="AK375" i="1"/>
  <c r="AK399" i="1"/>
  <c r="AI421" i="1"/>
  <c r="AI558" i="1"/>
  <c r="AI634" i="1"/>
  <c r="AK807" i="1"/>
  <c r="AJ338" i="1"/>
  <c r="AJ343" i="1"/>
  <c r="AJ353" i="1"/>
  <c r="AJ375" i="1"/>
  <c r="AI446" i="1"/>
  <c r="AI483" i="1"/>
  <c r="AI537" i="1"/>
  <c r="AI536" i="1" s="1"/>
  <c r="AK574" i="1"/>
  <c r="AK320" i="1"/>
  <c r="AI452" i="1"/>
  <c r="AJ561" i="1"/>
  <c r="AJ726" i="1"/>
  <c r="AK567" i="1"/>
  <c r="AI749" i="1"/>
  <c r="AI587" i="1"/>
  <c r="AK617" i="1"/>
  <c r="AJ668" i="1"/>
  <c r="AI710" i="1"/>
  <c r="AK813" i="1"/>
  <c r="AI686" i="1"/>
  <c r="AK768" i="1"/>
  <c r="AJ710" i="1"/>
  <c r="AK765" i="1"/>
  <c r="AK802" i="1"/>
  <c r="AJ736" i="1"/>
  <c r="AI28" i="1"/>
  <c r="AJ65" i="1"/>
  <c r="AI762" i="1"/>
  <c r="AI645" i="1"/>
  <c r="AI449" i="1"/>
  <c r="AI428" i="1"/>
  <c r="AI409" i="1"/>
  <c r="AI383" i="1"/>
  <c r="AI328" i="1"/>
  <c r="AI320" i="1"/>
  <c r="AI193" i="1"/>
  <c r="AI186" i="1"/>
  <c r="AI174" i="1"/>
  <c r="AI118" i="1"/>
  <c r="AJ80" i="1"/>
  <c r="AI59" i="1"/>
  <c r="AI25" i="1"/>
  <c r="AI121" i="1"/>
  <c r="AI124" i="1"/>
  <c r="AI254" i="1"/>
  <c r="AJ325" i="1"/>
  <c r="AK328" i="1"/>
  <c r="AK558" i="1"/>
  <c r="AJ108" i="1"/>
  <c r="AI158" i="1"/>
  <c r="AK203" i="1"/>
  <c r="AI235" i="1"/>
  <c r="AI242" i="1"/>
  <c r="AJ245" i="1"/>
  <c r="AK248" i="1"/>
  <c r="AI273" i="1"/>
  <c r="AJ276" i="1"/>
  <c r="AJ266" i="1" s="1"/>
  <c r="AI280" i="1"/>
  <c r="AJ283" i="1"/>
  <c r="AK286" i="1"/>
  <c r="AK279" i="1" s="1"/>
  <c r="AK294" i="1"/>
  <c r="AJ320" i="1"/>
  <c r="AI338" i="1"/>
  <c r="AI343" i="1"/>
  <c r="AI353" i="1"/>
  <c r="AI361" i="1"/>
  <c r="AJ364" i="1"/>
  <c r="AK386" i="1"/>
  <c r="AJ394" i="1"/>
  <c r="AJ428" i="1"/>
  <c r="AJ446" i="1"/>
  <c r="AK537" i="1"/>
  <c r="AJ193" i="1"/>
  <c r="AK260" i="1"/>
  <c r="AI375" i="1"/>
  <c r="AI564" i="1"/>
  <c r="AI19" i="1"/>
  <c r="AJ22" i="1"/>
  <c r="AK25" i="1"/>
  <c r="AI31" i="1"/>
  <c r="AJ34" i="1"/>
  <c r="AK37" i="1"/>
  <c r="AI44" i="1"/>
  <c r="AJ47" i="1"/>
  <c r="AK50" i="1"/>
  <c r="AI56" i="1"/>
  <c r="AJ59" i="1"/>
  <c r="AK62" i="1"/>
  <c r="AI68" i="1"/>
  <c r="AJ71" i="1"/>
  <c r="AK74" i="1"/>
  <c r="AI80" i="1"/>
  <c r="AJ83" i="1"/>
  <c r="AK86" i="1"/>
  <c r="AI92" i="1"/>
  <c r="AJ95" i="1"/>
  <c r="AK98" i="1"/>
  <c r="AK108" i="1"/>
  <c r="AI115" i="1"/>
  <c r="AJ118" i="1"/>
  <c r="AK121" i="1"/>
  <c r="AK124" i="1"/>
  <c r="AK127" i="1"/>
  <c r="AI133" i="1"/>
  <c r="AJ136" i="1"/>
  <c r="AK139" i="1"/>
  <c r="AI143" i="1"/>
  <c r="AK174" i="1"/>
  <c r="AI192" i="1"/>
  <c r="AK193" i="1"/>
  <c r="AJ200" i="1"/>
  <c r="AK214" i="1"/>
  <c r="AJ223" i="1"/>
  <c r="AK226" i="1"/>
  <c r="AI300" i="1"/>
  <c r="AJ303" i="1"/>
  <c r="AK306" i="1"/>
  <c r="AJ367" i="1"/>
  <c r="AI380" i="1"/>
  <c r="AJ383" i="1"/>
  <c r="AK421" i="1"/>
  <c r="AI436" i="1"/>
  <c r="AK442" i="1"/>
  <c r="AK435" i="1" s="1"/>
  <c r="AJ592" i="1"/>
  <c r="AJ257" i="1"/>
  <c r="AK267" i="1"/>
  <c r="AI317" i="1"/>
  <c r="AK668" i="1"/>
  <c r="AJ720" i="1"/>
  <c r="AJ749" i="1"/>
  <c r="AJ151" i="1"/>
  <c r="AK158" i="1"/>
  <c r="AJ167" i="1"/>
  <c r="AI180" i="1"/>
  <c r="AJ183" i="1"/>
  <c r="AK186" i="1"/>
  <c r="AJ203" i="1"/>
  <c r="AI220" i="1"/>
  <c r="AI232" i="1"/>
  <c r="AK309" i="1"/>
  <c r="AJ333" i="1"/>
  <c r="AI399" i="1"/>
  <c r="AK409" i="1"/>
  <c r="AK393" i="1" s="1"/>
  <c r="AJ435" i="1"/>
  <c r="AI511" i="1"/>
  <c r="AJ547" i="1"/>
  <c r="AJ421" i="1"/>
  <c r="AJ458" i="1"/>
  <c r="AJ463" i="1"/>
  <c r="AJ475" i="1"/>
  <c r="AJ515" i="1"/>
  <c r="AJ537" i="1"/>
  <c r="AJ555" i="1"/>
  <c r="AJ567" i="1"/>
  <c r="AJ831" i="1"/>
  <c r="AK483" i="1"/>
  <c r="AI493" i="1"/>
  <c r="AK494" i="1"/>
  <c r="AJ499" i="1"/>
  <c r="AJ506" i="1"/>
  <c r="AK550" i="1"/>
  <c r="AI581" i="1"/>
  <c r="AJ584" i="1"/>
  <c r="AI605" i="1"/>
  <c r="AI617" i="1"/>
  <c r="AK466" i="1"/>
  <c r="AI472" i="1"/>
  <c r="AK478" i="1"/>
  <c r="AK510" i="1"/>
  <c r="AK521" i="1"/>
  <c r="AI527" i="1"/>
  <c r="AK542" i="1"/>
  <c r="AI458" i="1"/>
  <c r="AI463" i="1"/>
  <c r="AJ466" i="1"/>
  <c r="AK469" i="1"/>
  <c r="AI475" i="1"/>
  <c r="AJ478" i="1"/>
  <c r="AJ483" i="1"/>
  <c r="AK486" i="1"/>
  <c r="AK489" i="1"/>
  <c r="AJ494" i="1"/>
  <c r="AI499" i="1"/>
  <c r="AK500" i="1"/>
  <c r="AK505" i="1"/>
  <c r="AI506" i="1"/>
  <c r="AJ510" i="1"/>
  <c r="AI515" i="1"/>
  <c r="AK516" i="1"/>
  <c r="AJ521" i="1"/>
  <c r="AK524" i="1"/>
  <c r="AJ542" i="1"/>
  <c r="AI547" i="1"/>
  <c r="AK634" i="1"/>
  <c r="AK645" i="1"/>
  <c r="AI659" i="1"/>
  <c r="AJ662" i="1"/>
  <c r="AK665" i="1"/>
  <c r="AJ680" i="1"/>
  <c r="AK683" i="1"/>
  <c r="AK693" i="1"/>
  <c r="AJ768" i="1"/>
  <c r="AK596" i="1"/>
  <c r="AK611" i="1"/>
  <c r="AJ631" i="1"/>
  <c r="AJ642" i="1"/>
  <c r="AI677" i="1"/>
  <c r="AK686" i="1"/>
  <c r="AI756" i="1"/>
  <c r="AK762" i="1"/>
  <c r="AJ778" i="1"/>
  <c r="AJ821" i="1"/>
  <c r="AK587" i="1"/>
  <c r="AI597" i="1"/>
  <c r="AJ608" i="1"/>
  <c r="AI625" i="1"/>
  <c r="AJ653" i="1"/>
  <c r="AI736" i="1"/>
  <c r="AI746" i="1"/>
  <c r="AJ759" i="1"/>
  <c r="AK591" i="1"/>
  <c r="AI592" i="1"/>
  <c r="AI642" i="1"/>
  <c r="AI693" i="1"/>
  <c r="AI704" i="1"/>
  <c r="AJ707" i="1"/>
  <c r="AK710" i="1"/>
  <c r="AK778" i="1"/>
  <c r="AI788" i="1"/>
  <c r="AJ791" i="1"/>
  <c r="AK794" i="1"/>
  <c r="AI826" i="1"/>
  <c r="AK696" i="1"/>
  <c r="AI768" i="1"/>
  <c r="AI778" i="1"/>
  <c r="AK799" i="1"/>
  <c r="AI821" i="1"/>
  <c r="AI831" i="1"/>
  <c r="AD623" i="1"/>
  <c r="AD622" i="1" s="1"/>
  <c r="AG622" i="1" s="1"/>
  <c r="AM622" i="1" s="1"/>
  <c r="AS622" i="1" s="1"/>
  <c r="AE623" i="1"/>
  <c r="AE622" i="1" s="1"/>
  <c r="AH622" i="1" s="1"/>
  <c r="AN622" i="1" s="1"/>
  <c r="AT622" i="1" s="1"/>
  <c r="AC623" i="1"/>
  <c r="AC622" i="1" s="1"/>
  <c r="AF622" i="1" s="1"/>
  <c r="AL622" i="1" s="1"/>
  <c r="AR622" i="1" s="1"/>
  <c r="AF624" i="1"/>
  <c r="AL624" i="1" s="1"/>
  <c r="AR624" i="1" s="1"/>
  <c r="AG624" i="1"/>
  <c r="AM624" i="1" s="1"/>
  <c r="AS624" i="1" s="1"/>
  <c r="AH624" i="1"/>
  <c r="AN624" i="1" s="1"/>
  <c r="AT624" i="1" s="1"/>
  <c r="AI554" i="1" l="1"/>
  <c r="AI621" i="1"/>
  <c r="AH623" i="1"/>
  <c r="AN623" i="1" s="1"/>
  <c r="AT623" i="1" s="1"/>
  <c r="AI703" i="1"/>
  <c r="AI393" i="1"/>
  <c r="AI210" i="1"/>
  <c r="AK673" i="1"/>
  <c r="AJ210" i="1"/>
  <c r="AI414" i="1"/>
  <c r="AF623" i="1"/>
  <c r="AL623" i="1" s="1"/>
  <c r="AR623" i="1" s="1"/>
  <c r="AI40" i="1"/>
  <c r="AI238" i="1"/>
  <c r="AK621" i="1"/>
  <c r="AK18" i="1"/>
  <c r="AI266" i="1"/>
  <c r="AJ18" i="1"/>
  <c r="AK337" i="1"/>
  <c r="AI445" i="1"/>
  <c r="AI293" i="1"/>
  <c r="AJ703" i="1"/>
  <c r="AJ520" i="1"/>
  <c r="AJ536" i="1"/>
  <c r="AI510" i="1"/>
  <c r="AK703" i="1"/>
  <c r="AJ601" i="1"/>
  <c r="AI673" i="1"/>
  <c r="AJ621" i="1"/>
  <c r="AK601" i="1"/>
  <c r="AI653" i="1"/>
  <c r="AK641" i="1"/>
  <c r="AI601" i="1"/>
  <c r="AK546" i="1"/>
  <c r="AK515" i="1"/>
  <c r="AI457" i="1"/>
  <c r="AI520" i="1"/>
  <c r="AI435" i="1"/>
  <c r="AI139" i="1"/>
  <c r="AI107" i="1"/>
  <c r="AJ170" i="1"/>
  <c r="AJ337" i="1"/>
  <c r="AJ293" i="1"/>
  <c r="AI279" i="1"/>
  <c r="AJ238" i="1"/>
  <c r="AI546" i="1"/>
  <c r="AJ493" i="1"/>
  <c r="AK266" i="1"/>
  <c r="AK499" i="1"/>
  <c r="AK457" i="1"/>
  <c r="AK554" i="1"/>
  <c r="AJ505" i="1"/>
  <c r="AK493" i="1"/>
  <c r="AJ546" i="1"/>
  <c r="AJ332" i="1"/>
  <c r="AI170" i="1"/>
  <c r="AJ591" i="1"/>
  <c r="AK414" i="1"/>
  <c r="AK107" i="1"/>
  <c r="AJ445" i="1"/>
  <c r="AJ393" i="1"/>
  <c r="AJ107" i="1"/>
  <c r="AJ139" i="1"/>
  <c r="AI692" i="1"/>
  <c r="AK692" i="1"/>
  <c r="AI505" i="1"/>
  <c r="AJ554" i="1"/>
  <c r="AJ457" i="1"/>
  <c r="AJ40" i="1"/>
  <c r="AI641" i="1"/>
  <c r="AI591" i="1"/>
  <c r="AI596" i="1"/>
  <c r="AJ641" i="1"/>
  <c r="AJ673" i="1"/>
  <c r="AJ652" i="1" s="1"/>
  <c r="AK653" i="1"/>
  <c r="AK520" i="1"/>
  <c r="AJ414" i="1"/>
  <c r="AJ158" i="1"/>
  <c r="AI374" i="1"/>
  <c r="AK210" i="1"/>
  <c r="AK192" i="1"/>
  <c r="AK170" i="1"/>
  <c r="AI18" i="1"/>
  <c r="AJ192" i="1"/>
  <c r="AK536" i="1"/>
  <c r="AK374" i="1"/>
  <c r="AI337" i="1"/>
  <c r="AK293" i="1"/>
  <c r="AJ279" i="1"/>
  <c r="AK238" i="1"/>
  <c r="AK40" i="1"/>
  <c r="AJ374" i="1"/>
  <c r="AG623" i="1"/>
  <c r="AM623" i="1" s="1"/>
  <c r="AS623" i="1" s="1"/>
  <c r="AC161" i="1"/>
  <c r="AE838" i="1"/>
  <c r="AD838" i="1"/>
  <c r="AI413" i="1" l="1"/>
  <c r="AJ498" i="1"/>
  <c r="AK17" i="1"/>
  <c r="AI17" i="1"/>
  <c r="AI652" i="1"/>
  <c r="AK209" i="1"/>
  <c r="AK413" i="1"/>
  <c r="AK498" i="1"/>
  <c r="AI209" i="1"/>
  <c r="AJ209" i="1"/>
  <c r="AK652" i="1"/>
  <c r="AJ413" i="1"/>
  <c r="AI498" i="1"/>
  <c r="AJ17" i="1"/>
  <c r="AC838" i="1"/>
  <c r="AJ16" i="1" l="1"/>
  <c r="AI16" i="1"/>
  <c r="AK16" i="1"/>
  <c r="AF833" i="1"/>
  <c r="AL833" i="1" s="1"/>
  <c r="AR833" i="1" s="1"/>
  <c r="AG833" i="1"/>
  <c r="AM833" i="1" s="1"/>
  <c r="AS833" i="1" s="1"/>
  <c r="AH833" i="1"/>
  <c r="AN833" i="1" s="1"/>
  <c r="AT833" i="1" s="1"/>
  <c r="AD832" i="1"/>
  <c r="AD831" i="1" s="1"/>
  <c r="AG831" i="1" s="1"/>
  <c r="AM831" i="1" s="1"/>
  <c r="AS831" i="1" s="1"/>
  <c r="AE832" i="1"/>
  <c r="AE831" i="1" s="1"/>
  <c r="AH831" i="1" s="1"/>
  <c r="AN831" i="1" s="1"/>
  <c r="AT831" i="1" s="1"/>
  <c r="AC832" i="1"/>
  <c r="AC831" i="1" s="1"/>
  <c r="AF831" i="1" s="1"/>
  <c r="AL831" i="1" s="1"/>
  <c r="AR831" i="1" s="1"/>
  <c r="AF777" i="1"/>
  <c r="AL777" i="1" s="1"/>
  <c r="AR777" i="1" s="1"/>
  <c r="AG777" i="1"/>
  <c r="AM777" i="1" s="1"/>
  <c r="AS777" i="1" s="1"/>
  <c r="AH777" i="1"/>
  <c r="AN777" i="1" s="1"/>
  <c r="AT777" i="1" s="1"/>
  <c r="AD776" i="1"/>
  <c r="AD775" i="1" s="1"/>
  <c r="AG775" i="1" s="1"/>
  <c r="AM775" i="1" s="1"/>
  <c r="AS775" i="1" s="1"/>
  <c r="AE776" i="1"/>
  <c r="AE775" i="1" s="1"/>
  <c r="AH775" i="1" s="1"/>
  <c r="AN775" i="1" s="1"/>
  <c r="AT775" i="1" s="1"/>
  <c r="AC776" i="1"/>
  <c r="AC775" i="1" s="1"/>
  <c r="AF775" i="1" s="1"/>
  <c r="AL775" i="1" s="1"/>
  <c r="AR775" i="1" s="1"/>
  <c r="AD649" i="1"/>
  <c r="AD648" i="1" s="1"/>
  <c r="AG648" i="1" s="1"/>
  <c r="AM648" i="1" s="1"/>
  <c r="AS648" i="1" s="1"/>
  <c r="AE649" i="1"/>
  <c r="AE648" i="1" s="1"/>
  <c r="AH648" i="1" s="1"/>
  <c r="AN648" i="1" s="1"/>
  <c r="AT648" i="1" s="1"/>
  <c r="AC649" i="1"/>
  <c r="AC648" i="1" s="1"/>
  <c r="AF648" i="1" s="1"/>
  <c r="AL648" i="1" s="1"/>
  <c r="AR648" i="1" s="1"/>
  <c r="AF650" i="1"/>
  <c r="AL650" i="1" s="1"/>
  <c r="AR650" i="1" s="1"/>
  <c r="AG650" i="1"/>
  <c r="AM650" i="1" s="1"/>
  <c r="AS650" i="1" s="1"/>
  <c r="AH650" i="1"/>
  <c r="AN650" i="1" s="1"/>
  <c r="AT650" i="1" s="1"/>
  <c r="AF586" i="1"/>
  <c r="AL586" i="1" s="1"/>
  <c r="AR586" i="1" s="1"/>
  <c r="AG586" i="1"/>
  <c r="AM586" i="1" s="1"/>
  <c r="AS586" i="1" s="1"/>
  <c r="AH586" i="1"/>
  <c r="AN586" i="1" s="1"/>
  <c r="AT586" i="1" s="1"/>
  <c r="AD585" i="1"/>
  <c r="AD584" i="1" s="1"/>
  <c r="AG584" i="1" s="1"/>
  <c r="AM584" i="1" s="1"/>
  <c r="AS584" i="1" s="1"/>
  <c r="AE585" i="1"/>
  <c r="AE584" i="1" s="1"/>
  <c r="AH584" i="1" s="1"/>
  <c r="AN584" i="1" s="1"/>
  <c r="AT584" i="1" s="1"/>
  <c r="AC585" i="1"/>
  <c r="AC584" i="1" s="1"/>
  <c r="AF584" i="1" s="1"/>
  <c r="AL584" i="1" s="1"/>
  <c r="AR584" i="1" s="1"/>
  <c r="AF589" i="1"/>
  <c r="AL589" i="1" s="1"/>
  <c r="AR589" i="1" s="1"/>
  <c r="AG589" i="1"/>
  <c r="AM589" i="1" s="1"/>
  <c r="AS589" i="1" s="1"/>
  <c r="AH589" i="1"/>
  <c r="AN589" i="1" s="1"/>
  <c r="AT589" i="1" s="1"/>
  <c r="AD588" i="1"/>
  <c r="AD587" i="1" s="1"/>
  <c r="AG587" i="1" s="1"/>
  <c r="AM587" i="1" s="1"/>
  <c r="AS587" i="1" s="1"/>
  <c r="AE588" i="1"/>
  <c r="AE587" i="1" s="1"/>
  <c r="AH587" i="1" s="1"/>
  <c r="AN587" i="1" s="1"/>
  <c r="AT587" i="1" s="1"/>
  <c r="AC588" i="1"/>
  <c r="AF588" i="1" s="1"/>
  <c r="AL588" i="1" s="1"/>
  <c r="AR588" i="1" s="1"/>
  <c r="AF583" i="1"/>
  <c r="AL583" i="1" s="1"/>
  <c r="AR583" i="1" s="1"/>
  <c r="AG583" i="1"/>
  <c r="AM583" i="1" s="1"/>
  <c r="AS583" i="1" s="1"/>
  <c r="AH583" i="1"/>
  <c r="AN583" i="1" s="1"/>
  <c r="AT583" i="1" s="1"/>
  <c r="AD582" i="1"/>
  <c r="AD581" i="1" s="1"/>
  <c r="AG581" i="1" s="1"/>
  <c r="AM581" i="1" s="1"/>
  <c r="AS581" i="1" s="1"/>
  <c r="AE582" i="1"/>
  <c r="AE581" i="1" s="1"/>
  <c r="AH581" i="1" s="1"/>
  <c r="AN581" i="1" s="1"/>
  <c r="AT581" i="1" s="1"/>
  <c r="AC582" i="1"/>
  <c r="AF582" i="1" s="1"/>
  <c r="AL582" i="1" s="1"/>
  <c r="AR582" i="1" s="1"/>
  <c r="AC581" i="1"/>
  <c r="AF581" i="1" s="1"/>
  <c r="AL581" i="1" s="1"/>
  <c r="AR581" i="1" s="1"/>
  <c r="AF577" i="1"/>
  <c r="AL577" i="1" s="1"/>
  <c r="AR577" i="1" s="1"/>
  <c r="AG577" i="1"/>
  <c r="AM577" i="1" s="1"/>
  <c r="AS577" i="1" s="1"/>
  <c r="AH577" i="1"/>
  <c r="AN577" i="1" s="1"/>
  <c r="AT577" i="1" s="1"/>
  <c r="AD575" i="1"/>
  <c r="AD574" i="1" s="1"/>
  <c r="AG574" i="1" s="1"/>
  <c r="AM574" i="1" s="1"/>
  <c r="AS574" i="1" s="1"/>
  <c r="AE575" i="1"/>
  <c r="AE574" i="1" s="1"/>
  <c r="AH574" i="1" s="1"/>
  <c r="AN574" i="1" s="1"/>
  <c r="AT574" i="1" s="1"/>
  <c r="AC575" i="1"/>
  <c r="AF575" i="1" s="1"/>
  <c r="AL575" i="1" s="1"/>
  <c r="AR575" i="1" s="1"/>
  <c r="AC574" i="1"/>
  <c r="AF574" i="1" s="1"/>
  <c r="AL574" i="1" s="1"/>
  <c r="AR574" i="1" s="1"/>
  <c r="AF491" i="1"/>
  <c r="AL491" i="1" s="1"/>
  <c r="AR491" i="1" s="1"/>
  <c r="AG491" i="1"/>
  <c r="AM491" i="1" s="1"/>
  <c r="AS491" i="1" s="1"/>
  <c r="AH491" i="1"/>
  <c r="AN491" i="1" s="1"/>
  <c r="AT491" i="1" s="1"/>
  <c r="AD490" i="1"/>
  <c r="AD489" i="1" s="1"/>
  <c r="AG489" i="1" s="1"/>
  <c r="AM489" i="1" s="1"/>
  <c r="AS489" i="1" s="1"/>
  <c r="AE490" i="1"/>
  <c r="AE489" i="1" s="1"/>
  <c r="AH489" i="1" s="1"/>
  <c r="AN489" i="1" s="1"/>
  <c r="AT489" i="1" s="1"/>
  <c r="AC490" i="1"/>
  <c r="AC489" i="1" s="1"/>
  <c r="AF489" i="1" s="1"/>
  <c r="AL489" i="1" s="1"/>
  <c r="AR489" i="1" s="1"/>
  <c r="AC488" i="1"/>
  <c r="AF438" i="1"/>
  <c r="AL438" i="1" s="1"/>
  <c r="AR438" i="1" s="1"/>
  <c r="AG438" i="1"/>
  <c r="AM438" i="1" s="1"/>
  <c r="AS438" i="1" s="1"/>
  <c r="AH438" i="1"/>
  <c r="AN438" i="1" s="1"/>
  <c r="AT438" i="1" s="1"/>
  <c r="AD437" i="1"/>
  <c r="AD436" i="1" s="1"/>
  <c r="AG436" i="1" s="1"/>
  <c r="AM436" i="1" s="1"/>
  <c r="AS436" i="1" s="1"/>
  <c r="AE437" i="1"/>
  <c r="AE436" i="1" s="1"/>
  <c r="AH436" i="1" s="1"/>
  <c r="AN436" i="1" s="1"/>
  <c r="AT436" i="1" s="1"/>
  <c r="AC437" i="1"/>
  <c r="AC436" i="1" s="1"/>
  <c r="AF436" i="1" s="1"/>
  <c r="AL436" i="1" s="1"/>
  <c r="AR436" i="1" s="1"/>
  <c r="AF377" i="1"/>
  <c r="AL377" i="1" s="1"/>
  <c r="AR377" i="1" s="1"/>
  <c r="AG377" i="1"/>
  <c r="AM377" i="1" s="1"/>
  <c r="AS377" i="1" s="1"/>
  <c r="AH377" i="1"/>
  <c r="AN377" i="1" s="1"/>
  <c r="AT377" i="1" s="1"/>
  <c r="AF379" i="1"/>
  <c r="AL379" i="1" s="1"/>
  <c r="AR379" i="1" s="1"/>
  <c r="AG379" i="1"/>
  <c r="AM379" i="1" s="1"/>
  <c r="AS379" i="1" s="1"/>
  <c r="AH379" i="1"/>
  <c r="AN379" i="1" s="1"/>
  <c r="AT379" i="1" s="1"/>
  <c r="AD378" i="1"/>
  <c r="AG378" i="1" s="1"/>
  <c r="AM378" i="1" s="1"/>
  <c r="AS378" i="1" s="1"/>
  <c r="AE378" i="1"/>
  <c r="AH378" i="1" s="1"/>
  <c r="AN378" i="1" s="1"/>
  <c r="AT378" i="1" s="1"/>
  <c r="AD376" i="1"/>
  <c r="AE376" i="1"/>
  <c r="AC378" i="1"/>
  <c r="AF378" i="1" s="1"/>
  <c r="AL378" i="1" s="1"/>
  <c r="AR378" i="1" s="1"/>
  <c r="AC376" i="1"/>
  <c r="AF376" i="1" s="1"/>
  <c r="AL376" i="1" s="1"/>
  <c r="AR376" i="1" s="1"/>
  <c r="AC366" i="1"/>
  <c r="AF322" i="1"/>
  <c r="AL322" i="1" s="1"/>
  <c r="AR322" i="1" s="1"/>
  <c r="AG322" i="1"/>
  <c r="AM322" i="1" s="1"/>
  <c r="AS322" i="1" s="1"/>
  <c r="AH322" i="1"/>
  <c r="AN322" i="1" s="1"/>
  <c r="AT322" i="1" s="1"/>
  <c r="AD321" i="1"/>
  <c r="AG321" i="1" s="1"/>
  <c r="AM321" i="1" s="1"/>
  <c r="AS321" i="1" s="1"/>
  <c r="AE321" i="1"/>
  <c r="AH321" i="1" s="1"/>
  <c r="AN321" i="1" s="1"/>
  <c r="AT321" i="1" s="1"/>
  <c r="AC321" i="1"/>
  <c r="AF321" i="1" s="1"/>
  <c r="AL321" i="1" s="1"/>
  <c r="AR321" i="1" s="1"/>
  <c r="AF305" i="1"/>
  <c r="AL305" i="1" s="1"/>
  <c r="AR305" i="1" s="1"/>
  <c r="AG305" i="1"/>
  <c r="AM305" i="1" s="1"/>
  <c r="AS305" i="1" s="1"/>
  <c r="AH305" i="1"/>
  <c r="AN305" i="1" s="1"/>
  <c r="AT305" i="1" s="1"/>
  <c r="AD304" i="1"/>
  <c r="AD303" i="1" s="1"/>
  <c r="AG303" i="1" s="1"/>
  <c r="AM303" i="1" s="1"/>
  <c r="AS303" i="1" s="1"/>
  <c r="AE304" i="1"/>
  <c r="AE303" i="1" s="1"/>
  <c r="AH303" i="1" s="1"/>
  <c r="AN303" i="1" s="1"/>
  <c r="AT303" i="1" s="1"/>
  <c r="AC304" i="1"/>
  <c r="AC303" i="1" s="1"/>
  <c r="AF303" i="1" s="1"/>
  <c r="AL303" i="1" s="1"/>
  <c r="AR303" i="1" s="1"/>
  <c r="AF299" i="1"/>
  <c r="AL299" i="1" s="1"/>
  <c r="AR299" i="1" s="1"/>
  <c r="AG299" i="1"/>
  <c r="AM299" i="1" s="1"/>
  <c r="AS299" i="1" s="1"/>
  <c r="AH299" i="1"/>
  <c r="AN299" i="1" s="1"/>
  <c r="AT299" i="1" s="1"/>
  <c r="AD298" i="1"/>
  <c r="AD297" i="1" s="1"/>
  <c r="AG297" i="1" s="1"/>
  <c r="AM297" i="1" s="1"/>
  <c r="AS297" i="1" s="1"/>
  <c r="AE298" i="1"/>
  <c r="AE297" i="1" s="1"/>
  <c r="AH297" i="1" s="1"/>
  <c r="AN297" i="1" s="1"/>
  <c r="AT297" i="1" s="1"/>
  <c r="AC298" i="1"/>
  <c r="AC297" i="1" s="1"/>
  <c r="AF297" i="1" s="1"/>
  <c r="AL297" i="1" s="1"/>
  <c r="AR297" i="1" s="1"/>
  <c r="AC234" i="1"/>
  <c r="AF199" i="1"/>
  <c r="AL199" i="1" s="1"/>
  <c r="AR199" i="1" s="1"/>
  <c r="AG199" i="1"/>
  <c r="AM199" i="1" s="1"/>
  <c r="AS199" i="1" s="1"/>
  <c r="AH199" i="1"/>
  <c r="AN199" i="1" s="1"/>
  <c r="AT199" i="1" s="1"/>
  <c r="AD198" i="1"/>
  <c r="AG198" i="1" s="1"/>
  <c r="AM198" i="1" s="1"/>
  <c r="AS198" i="1" s="1"/>
  <c r="AE198" i="1"/>
  <c r="AH198" i="1" s="1"/>
  <c r="AN198" i="1" s="1"/>
  <c r="AT198" i="1" s="1"/>
  <c r="AC198" i="1"/>
  <c r="AF198" i="1" s="1"/>
  <c r="AL198" i="1" s="1"/>
  <c r="AR198" i="1" s="1"/>
  <c r="AC173" i="1"/>
  <c r="AC126" i="1"/>
  <c r="AC123" i="1"/>
  <c r="AF70" i="1"/>
  <c r="AL70" i="1" s="1"/>
  <c r="AR70" i="1" s="1"/>
  <c r="AG70" i="1"/>
  <c r="AM70" i="1" s="1"/>
  <c r="AS70" i="1" s="1"/>
  <c r="AH70" i="1"/>
  <c r="AN70" i="1" s="1"/>
  <c r="AT70" i="1" s="1"/>
  <c r="AD69" i="1"/>
  <c r="AD68" i="1" s="1"/>
  <c r="AG68" i="1" s="1"/>
  <c r="AM68" i="1" s="1"/>
  <c r="AS68" i="1" s="1"/>
  <c r="AE69" i="1"/>
  <c r="AE68" i="1" s="1"/>
  <c r="AH68" i="1" s="1"/>
  <c r="AN68" i="1" s="1"/>
  <c r="AT68" i="1" s="1"/>
  <c r="AC69" i="1"/>
  <c r="AC68" i="1" s="1"/>
  <c r="AF68" i="1" s="1"/>
  <c r="AL68" i="1" s="1"/>
  <c r="AR68" i="1" s="1"/>
  <c r="AF27" i="1"/>
  <c r="AL27" i="1" s="1"/>
  <c r="AR27" i="1" s="1"/>
  <c r="AG27" i="1"/>
  <c r="AM27" i="1" s="1"/>
  <c r="AS27" i="1" s="1"/>
  <c r="AH27" i="1"/>
  <c r="AN27" i="1" s="1"/>
  <c r="AT27" i="1" s="1"/>
  <c r="AD26" i="1"/>
  <c r="AD25" i="1" s="1"/>
  <c r="AG25" i="1" s="1"/>
  <c r="AM25" i="1" s="1"/>
  <c r="AS25" i="1" s="1"/>
  <c r="AE26" i="1"/>
  <c r="AE25" i="1" s="1"/>
  <c r="AH25" i="1" s="1"/>
  <c r="AN25" i="1" s="1"/>
  <c r="AT25" i="1" s="1"/>
  <c r="AC26" i="1"/>
  <c r="AC25" i="1" s="1"/>
  <c r="AF25" i="1" s="1"/>
  <c r="AL25" i="1" s="1"/>
  <c r="AR25" i="1" s="1"/>
  <c r="AD375" i="1" l="1"/>
  <c r="AG375" i="1" s="1"/>
  <c r="AM375" i="1" s="1"/>
  <c r="AS375" i="1" s="1"/>
  <c r="AC587" i="1"/>
  <c r="AF587" i="1" s="1"/>
  <c r="AL587" i="1" s="1"/>
  <c r="AR587" i="1" s="1"/>
  <c r="AF649" i="1"/>
  <c r="AL649" i="1" s="1"/>
  <c r="AR649" i="1" s="1"/>
  <c r="AH832" i="1"/>
  <c r="AN832" i="1" s="1"/>
  <c r="AT832" i="1" s="1"/>
  <c r="AG832" i="1"/>
  <c r="AM832" i="1" s="1"/>
  <c r="AS832" i="1" s="1"/>
  <c r="AF832" i="1"/>
  <c r="AL832" i="1" s="1"/>
  <c r="AR832" i="1" s="1"/>
  <c r="AE375" i="1"/>
  <c r="AH375" i="1" s="1"/>
  <c r="AN375" i="1" s="1"/>
  <c r="AT375" i="1" s="1"/>
  <c r="AI836" i="1"/>
  <c r="AK836" i="1"/>
  <c r="AJ836" i="1"/>
  <c r="AF69" i="1"/>
  <c r="AL69" i="1" s="1"/>
  <c r="AR69" i="1" s="1"/>
  <c r="AH298" i="1"/>
  <c r="AN298" i="1" s="1"/>
  <c r="AT298" i="1" s="1"/>
  <c r="AG437" i="1"/>
  <c r="AM437" i="1" s="1"/>
  <c r="AS437" i="1" s="1"/>
  <c r="AG588" i="1"/>
  <c r="AM588" i="1" s="1"/>
  <c r="AS588" i="1" s="1"/>
  <c r="AG585" i="1"/>
  <c r="AM585" i="1" s="1"/>
  <c r="AS585" i="1" s="1"/>
  <c r="AF776" i="1"/>
  <c r="AL776" i="1" s="1"/>
  <c r="AR776" i="1" s="1"/>
  <c r="AF298" i="1"/>
  <c r="AL298" i="1" s="1"/>
  <c r="AR298" i="1" s="1"/>
  <c r="AH376" i="1"/>
  <c r="AN376" i="1" s="1"/>
  <c r="AT376" i="1" s="1"/>
  <c r="AF437" i="1"/>
  <c r="AL437" i="1" s="1"/>
  <c r="AR437" i="1" s="1"/>
  <c r="AG582" i="1"/>
  <c r="AM582" i="1" s="1"/>
  <c r="AS582" i="1" s="1"/>
  <c r="AF585" i="1"/>
  <c r="AL585" i="1" s="1"/>
  <c r="AR585" i="1" s="1"/>
  <c r="AH26" i="1"/>
  <c r="AN26" i="1" s="1"/>
  <c r="AT26" i="1" s="1"/>
  <c r="AF304" i="1"/>
  <c r="AL304" i="1" s="1"/>
  <c r="AR304" i="1" s="1"/>
  <c r="AG376" i="1"/>
  <c r="AM376" i="1" s="1"/>
  <c r="AS376" i="1" s="1"/>
  <c r="AH490" i="1"/>
  <c r="AN490" i="1" s="1"/>
  <c r="AT490" i="1" s="1"/>
  <c r="AH776" i="1"/>
  <c r="AN776" i="1" s="1"/>
  <c r="AT776" i="1" s="1"/>
  <c r="AF26" i="1"/>
  <c r="AL26" i="1" s="1"/>
  <c r="AR26" i="1" s="1"/>
  <c r="AH69" i="1"/>
  <c r="AN69" i="1" s="1"/>
  <c r="AT69" i="1" s="1"/>
  <c r="AF490" i="1"/>
  <c r="AL490" i="1" s="1"/>
  <c r="AR490" i="1" s="1"/>
  <c r="AH588" i="1"/>
  <c r="AN588" i="1" s="1"/>
  <c r="AT588" i="1" s="1"/>
  <c r="AH585" i="1"/>
  <c r="AN585" i="1" s="1"/>
  <c r="AT585" i="1" s="1"/>
  <c r="AG776" i="1"/>
  <c r="AM776" i="1" s="1"/>
  <c r="AS776" i="1" s="1"/>
  <c r="AH649" i="1"/>
  <c r="AN649" i="1" s="1"/>
  <c r="AT649" i="1" s="1"/>
  <c r="AG649" i="1"/>
  <c r="AM649" i="1" s="1"/>
  <c r="AS649" i="1" s="1"/>
  <c r="AG26" i="1"/>
  <c r="AM26" i="1" s="1"/>
  <c r="AS26" i="1" s="1"/>
  <c r="AG69" i="1"/>
  <c r="AM69" i="1" s="1"/>
  <c r="AS69" i="1" s="1"/>
  <c r="AG298" i="1"/>
  <c r="AM298" i="1" s="1"/>
  <c r="AS298" i="1" s="1"/>
  <c r="AH304" i="1"/>
  <c r="AN304" i="1" s="1"/>
  <c r="AT304" i="1" s="1"/>
  <c r="AG490" i="1"/>
  <c r="AM490" i="1" s="1"/>
  <c r="AS490" i="1" s="1"/>
  <c r="AH575" i="1"/>
  <c r="AN575" i="1" s="1"/>
  <c r="AT575" i="1" s="1"/>
  <c r="AG304" i="1"/>
  <c r="AM304" i="1" s="1"/>
  <c r="AS304" i="1" s="1"/>
  <c r="AG575" i="1"/>
  <c r="AM575" i="1" s="1"/>
  <c r="AS575" i="1" s="1"/>
  <c r="AH582" i="1"/>
  <c r="AN582" i="1" s="1"/>
  <c r="AT582" i="1" s="1"/>
  <c r="AH437" i="1"/>
  <c r="AN437" i="1" s="1"/>
  <c r="AT437" i="1" s="1"/>
  <c r="AC375" i="1"/>
  <c r="AF375" i="1" s="1"/>
  <c r="AL375" i="1" s="1"/>
  <c r="AR375" i="1" s="1"/>
  <c r="Z532" i="1"/>
  <c r="AF532" i="1" s="1"/>
  <c r="AL532" i="1" s="1"/>
  <c r="AR532" i="1" s="1"/>
  <c r="AA532" i="1"/>
  <c r="AG532" i="1" s="1"/>
  <c r="AM532" i="1" s="1"/>
  <c r="AS532" i="1" s="1"/>
  <c r="AB532" i="1"/>
  <c r="AH532" i="1" s="1"/>
  <c r="AN532" i="1" s="1"/>
  <c r="AT532" i="1" s="1"/>
  <c r="AA152" i="1" l="1"/>
  <c r="AG152" i="1" s="1"/>
  <c r="AM152" i="1" s="1"/>
  <c r="AS152" i="1" s="1"/>
  <c r="AB152" i="1"/>
  <c r="AH152" i="1" s="1"/>
  <c r="AN152" i="1" s="1"/>
  <c r="AT152" i="1" s="1"/>
  <c r="Z153" i="1"/>
  <c r="AF153" i="1" s="1"/>
  <c r="AL153" i="1" s="1"/>
  <c r="AR153" i="1" s="1"/>
  <c r="AA153" i="1"/>
  <c r="AG153" i="1" s="1"/>
  <c r="AM153" i="1" s="1"/>
  <c r="AS153" i="1" s="1"/>
  <c r="AB153" i="1"/>
  <c r="AH153" i="1" s="1"/>
  <c r="AN153" i="1" s="1"/>
  <c r="AT153" i="1" s="1"/>
  <c r="AE829" i="1"/>
  <c r="AD829" i="1"/>
  <c r="AC829" i="1"/>
  <c r="AC826" i="1" s="1"/>
  <c r="AE827" i="1"/>
  <c r="AD827" i="1"/>
  <c r="AC827" i="1"/>
  <c r="AE824" i="1"/>
  <c r="AD824" i="1"/>
  <c r="AC824" i="1"/>
  <c r="AE822" i="1"/>
  <c r="AD822" i="1"/>
  <c r="AC822" i="1"/>
  <c r="AE819" i="1"/>
  <c r="AE818" i="1" s="1"/>
  <c r="AD819" i="1"/>
  <c r="AC819" i="1"/>
  <c r="AC818" i="1" s="1"/>
  <c r="AE816" i="1"/>
  <c r="AD816" i="1"/>
  <c r="AD813" i="1" s="1"/>
  <c r="AC816" i="1"/>
  <c r="AE814" i="1"/>
  <c r="AE813" i="1" s="1"/>
  <c r="AD814" i="1"/>
  <c r="AC814" i="1"/>
  <c r="AE810" i="1"/>
  <c r="AD810" i="1"/>
  <c r="AC810" i="1"/>
  <c r="AE808" i="1"/>
  <c r="AD808" i="1"/>
  <c r="AC808" i="1"/>
  <c r="AE805" i="1"/>
  <c r="AD805" i="1"/>
  <c r="AC805" i="1"/>
  <c r="AE803" i="1"/>
  <c r="AD803" i="1"/>
  <c r="AC803" i="1"/>
  <c r="AE800" i="1"/>
  <c r="AE799" i="1" s="1"/>
  <c r="AD800" i="1"/>
  <c r="AD799" i="1" s="1"/>
  <c r="AC800" i="1"/>
  <c r="AE797" i="1"/>
  <c r="AD797" i="1"/>
  <c r="AC797" i="1"/>
  <c r="AE795" i="1"/>
  <c r="AD795" i="1"/>
  <c r="AC795" i="1"/>
  <c r="AE792" i="1"/>
  <c r="AD792" i="1"/>
  <c r="AC792" i="1"/>
  <c r="AC791" i="1" s="1"/>
  <c r="AE789" i="1"/>
  <c r="AE788" i="1" s="1"/>
  <c r="AD789" i="1"/>
  <c r="AD788" i="1" s="1"/>
  <c r="AC789" i="1"/>
  <c r="AC788" i="1" s="1"/>
  <c r="AE786" i="1"/>
  <c r="AE785" i="1" s="1"/>
  <c r="AD786" i="1"/>
  <c r="AD785" i="1" s="1"/>
  <c r="AC786" i="1"/>
  <c r="AE783" i="1"/>
  <c r="AD783" i="1"/>
  <c r="AC783" i="1"/>
  <c r="AE781" i="1"/>
  <c r="AD781" i="1"/>
  <c r="AC781" i="1"/>
  <c r="AE779" i="1"/>
  <c r="AD779" i="1"/>
  <c r="AC779" i="1"/>
  <c r="AE773" i="1"/>
  <c r="AD773" i="1"/>
  <c r="AC773" i="1"/>
  <c r="AE771" i="1"/>
  <c r="AD771" i="1"/>
  <c r="AC771" i="1"/>
  <c r="AE769" i="1"/>
  <c r="AD769" i="1"/>
  <c r="AC769" i="1"/>
  <c r="AE766" i="1"/>
  <c r="AE765" i="1" s="1"/>
  <c r="AD766" i="1"/>
  <c r="AD765" i="1" s="1"/>
  <c r="AC766" i="1"/>
  <c r="AC765" i="1" s="1"/>
  <c r="AE763" i="1"/>
  <c r="AE762" i="1" s="1"/>
  <c r="AD763" i="1"/>
  <c r="AD762" i="1" s="1"/>
  <c r="AC763" i="1"/>
  <c r="AE760" i="1"/>
  <c r="AE759" i="1" s="1"/>
  <c r="AD760" i="1"/>
  <c r="AC760" i="1"/>
  <c r="AC759" i="1" s="1"/>
  <c r="AE757" i="1"/>
  <c r="AD757" i="1"/>
  <c r="AD756" i="1" s="1"/>
  <c r="AC757" i="1"/>
  <c r="AE754" i="1"/>
  <c r="AD754" i="1"/>
  <c r="AC754" i="1"/>
  <c r="AE752" i="1"/>
  <c r="AD752" i="1"/>
  <c r="AC752" i="1"/>
  <c r="AE750" i="1"/>
  <c r="AD750" i="1"/>
  <c r="AC750" i="1"/>
  <c r="AE747" i="1"/>
  <c r="AE746" i="1" s="1"/>
  <c r="AD747" i="1"/>
  <c r="AC747" i="1"/>
  <c r="AC746" i="1" s="1"/>
  <c r="AE744" i="1"/>
  <c r="AD744" i="1"/>
  <c r="AD743" i="1" s="1"/>
  <c r="AC744" i="1"/>
  <c r="AE741" i="1"/>
  <c r="AD741" i="1"/>
  <c r="AC741" i="1"/>
  <c r="AE739" i="1"/>
  <c r="AD739" i="1"/>
  <c r="AC739" i="1"/>
  <c r="AE737" i="1"/>
  <c r="AD737" i="1"/>
  <c r="AC737" i="1"/>
  <c r="AE734" i="1"/>
  <c r="AD734" i="1"/>
  <c r="AD733" i="1" s="1"/>
  <c r="AC734" i="1"/>
  <c r="AE729" i="1"/>
  <c r="AE726" i="1" s="1"/>
  <c r="AD729" i="1"/>
  <c r="AC729" i="1"/>
  <c r="AE727" i="1"/>
  <c r="AD727" i="1"/>
  <c r="AC727" i="1"/>
  <c r="AE723" i="1"/>
  <c r="AE720" i="1" s="1"/>
  <c r="AD723" i="1"/>
  <c r="AD720" i="1" s="1"/>
  <c r="AC723" i="1"/>
  <c r="AE717" i="1"/>
  <c r="AD717" i="1"/>
  <c r="AC717" i="1"/>
  <c r="AE715" i="1"/>
  <c r="AD715" i="1"/>
  <c r="AC715" i="1"/>
  <c r="AE713" i="1"/>
  <c r="AD713" i="1"/>
  <c r="AC713" i="1"/>
  <c r="AE711" i="1"/>
  <c r="AD711" i="1"/>
  <c r="AC711" i="1"/>
  <c r="AE708" i="1"/>
  <c r="AE707" i="1" s="1"/>
  <c r="AD708" i="1"/>
  <c r="AC708" i="1"/>
  <c r="AC707" i="1" s="1"/>
  <c r="AE705" i="1"/>
  <c r="AE704" i="1" s="1"/>
  <c r="AD705" i="1"/>
  <c r="AC705" i="1"/>
  <c r="AC704" i="1" s="1"/>
  <c r="AE699" i="1"/>
  <c r="AD699" i="1"/>
  <c r="AC699" i="1"/>
  <c r="AE697" i="1"/>
  <c r="AD697" i="1"/>
  <c r="AC697" i="1"/>
  <c r="AE694" i="1"/>
  <c r="AE693" i="1" s="1"/>
  <c r="AD694" i="1"/>
  <c r="AD693" i="1" s="1"/>
  <c r="AC694" i="1"/>
  <c r="AE689" i="1"/>
  <c r="AD689" i="1"/>
  <c r="AC689" i="1"/>
  <c r="AE687" i="1"/>
  <c r="AD687" i="1"/>
  <c r="AC687" i="1"/>
  <c r="AE684" i="1"/>
  <c r="AE683" i="1" s="1"/>
  <c r="AD684" i="1"/>
  <c r="AC684" i="1"/>
  <c r="AE681" i="1"/>
  <c r="AD681" i="1"/>
  <c r="AD680" i="1" s="1"/>
  <c r="AC681" i="1"/>
  <c r="AE678" i="1"/>
  <c r="AD678" i="1"/>
  <c r="AD677" i="1" s="1"/>
  <c r="AC678" i="1"/>
  <c r="AC677" i="1" s="1"/>
  <c r="AC675" i="1"/>
  <c r="AE674" i="1"/>
  <c r="AD674" i="1"/>
  <c r="AE671" i="1"/>
  <c r="AD671" i="1"/>
  <c r="AC671" i="1"/>
  <c r="AE669" i="1"/>
  <c r="AD669" i="1"/>
  <c r="AC669" i="1"/>
  <c r="AE666" i="1"/>
  <c r="AE665" i="1" s="1"/>
  <c r="AD666" i="1"/>
  <c r="AC666" i="1"/>
  <c r="AE663" i="1"/>
  <c r="AD663" i="1"/>
  <c r="AD662" i="1" s="1"/>
  <c r="AC663" i="1"/>
  <c r="AE660" i="1"/>
  <c r="AD660" i="1"/>
  <c r="AD659" i="1" s="1"/>
  <c r="AC660" i="1"/>
  <c r="AC659" i="1" s="1"/>
  <c r="AE657" i="1"/>
  <c r="AE656" i="1" s="1"/>
  <c r="AD657" i="1"/>
  <c r="AC657" i="1"/>
  <c r="AC656" i="1" s="1"/>
  <c r="AE654" i="1"/>
  <c r="AD654" i="1"/>
  <c r="AC654" i="1"/>
  <c r="AE646" i="1"/>
  <c r="AE645" i="1" s="1"/>
  <c r="AD646" i="1"/>
  <c r="AC646" i="1"/>
  <c r="AC645" i="1" s="1"/>
  <c r="AE643" i="1"/>
  <c r="AE642" i="1" s="1"/>
  <c r="AD643" i="1"/>
  <c r="AD642" i="1" s="1"/>
  <c r="AC643" i="1"/>
  <c r="AE635" i="1"/>
  <c r="AE634" i="1" s="1"/>
  <c r="AD635" i="1"/>
  <c r="AD634" i="1" s="1"/>
  <c r="AC635" i="1"/>
  <c r="AC634" i="1" s="1"/>
  <c r="AE632" i="1"/>
  <c r="AD632" i="1"/>
  <c r="AD631" i="1" s="1"/>
  <c r="AC632" i="1"/>
  <c r="AC631" i="1" s="1"/>
  <c r="AE626" i="1"/>
  <c r="AE625" i="1" s="1"/>
  <c r="AD626" i="1"/>
  <c r="AC626" i="1"/>
  <c r="AC625" i="1" s="1"/>
  <c r="AE618" i="1"/>
  <c r="AD618" i="1"/>
  <c r="AD617" i="1" s="1"/>
  <c r="AC618" i="1"/>
  <c r="AC617" i="1" s="1"/>
  <c r="AE615" i="1"/>
  <c r="AE614" i="1" s="1"/>
  <c r="AD615" i="1"/>
  <c r="AC615" i="1"/>
  <c r="AC614" i="1" s="1"/>
  <c r="AE612" i="1"/>
  <c r="AD612" i="1"/>
  <c r="AD611" i="1" s="1"/>
  <c r="AC612" i="1"/>
  <c r="AE609" i="1"/>
  <c r="AE608" i="1" s="1"/>
  <c r="AD609" i="1"/>
  <c r="AD608" i="1" s="1"/>
  <c r="AC609" i="1"/>
  <c r="AC608" i="1" s="1"/>
  <c r="AE606" i="1"/>
  <c r="AD606" i="1"/>
  <c r="AD605" i="1" s="1"/>
  <c r="AC606" i="1"/>
  <c r="AC605" i="1" s="1"/>
  <c r="AE603" i="1"/>
  <c r="AE602" i="1" s="1"/>
  <c r="AD603" i="1"/>
  <c r="AC603" i="1"/>
  <c r="AE598" i="1"/>
  <c r="AD598" i="1"/>
  <c r="AD597" i="1" s="1"/>
  <c r="AD596" i="1" s="1"/>
  <c r="AC598" i="1"/>
  <c r="AC597" i="1" s="1"/>
  <c r="AE593" i="1"/>
  <c r="AE592" i="1" s="1"/>
  <c r="AE591" i="1" s="1"/>
  <c r="AD593" i="1"/>
  <c r="AD592" i="1" s="1"/>
  <c r="AC593" i="1"/>
  <c r="AC592" i="1" s="1"/>
  <c r="AE579" i="1"/>
  <c r="AE578" i="1" s="1"/>
  <c r="AD579" i="1"/>
  <c r="AD578" i="1" s="1"/>
  <c r="AC579" i="1"/>
  <c r="AE572" i="1"/>
  <c r="AD572" i="1"/>
  <c r="AC572" i="1"/>
  <c r="AE568" i="1"/>
  <c r="AD568" i="1"/>
  <c r="AC568" i="1"/>
  <c r="AE565" i="1"/>
  <c r="AE564" i="1" s="1"/>
  <c r="AD565" i="1"/>
  <c r="AD564" i="1" s="1"/>
  <c r="AC565" i="1"/>
  <c r="AC564" i="1" s="1"/>
  <c r="AE562" i="1"/>
  <c r="AD562" i="1"/>
  <c r="AD561" i="1" s="1"/>
  <c r="AC562" i="1"/>
  <c r="AC561" i="1" s="1"/>
  <c r="AE559" i="1"/>
  <c r="AE558" i="1" s="1"/>
  <c r="AD559" i="1"/>
  <c r="AC559" i="1"/>
  <c r="AE556" i="1"/>
  <c r="AD556" i="1"/>
  <c r="AD555" i="1" s="1"/>
  <c r="AC556" i="1"/>
  <c r="AE551" i="1"/>
  <c r="AE550" i="1" s="1"/>
  <c r="AD551" i="1"/>
  <c r="AC551" i="1"/>
  <c r="AC550" i="1" s="1"/>
  <c r="AE548" i="1"/>
  <c r="AE547" i="1" s="1"/>
  <c r="AD548" i="1"/>
  <c r="AD547" i="1" s="1"/>
  <c r="AC548" i="1"/>
  <c r="AE543" i="1"/>
  <c r="AE542" i="1" s="1"/>
  <c r="AD543" i="1"/>
  <c r="AC543" i="1"/>
  <c r="AC542" i="1" s="1"/>
  <c r="AE540" i="1"/>
  <c r="AD540" i="1"/>
  <c r="AC540" i="1"/>
  <c r="AE538" i="1"/>
  <c r="AD538" i="1"/>
  <c r="AC538" i="1"/>
  <c r="AE533" i="1"/>
  <c r="AD533" i="1"/>
  <c r="AC533" i="1"/>
  <c r="AE530" i="1"/>
  <c r="AD530" i="1"/>
  <c r="AC530" i="1"/>
  <c r="AE528" i="1"/>
  <c r="AD528" i="1"/>
  <c r="AC528" i="1"/>
  <c r="AE525" i="1"/>
  <c r="AE524" i="1" s="1"/>
  <c r="AD525" i="1"/>
  <c r="AD524" i="1" s="1"/>
  <c r="AC525" i="1"/>
  <c r="AE522" i="1"/>
  <c r="AD522" i="1"/>
  <c r="AD521" i="1" s="1"/>
  <c r="AC522" i="1"/>
  <c r="AE517" i="1"/>
  <c r="AE516" i="1" s="1"/>
  <c r="AE515" i="1" s="1"/>
  <c r="AD517" i="1"/>
  <c r="AD516" i="1" s="1"/>
  <c r="AC517" i="1"/>
  <c r="AC516" i="1" s="1"/>
  <c r="AC515" i="1" s="1"/>
  <c r="AE512" i="1"/>
  <c r="AE511" i="1" s="1"/>
  <c r="AE510" i="1" s="1"/>
  <c r="AD512" i="1"/>
  <c r="AD511" i="1" s="1"/>
  <c r="AD510" i="1" s="1"/>
  <c r="AC512" i="1"/>
  <c r="AC511" i="1" s="1"/>
  <c r="AC510" i="1" s="1"/>
  <c r="AE507" i="1"/>
  <c r="AE506" i="1" s="1"/>
  <c r="AE505" i="1" s="1"/>
  <c r="AD507" i="1"/>
  <c r="AC507" i="1"/>
  <c r="AC506" i="1" s="1"/>
  <c r="AC505" i="1" s="1"/>
  <c r="AE503" i="1"/>
  <c r="AD503" i="1"/>
  <c r="AC503" i="1"/>
  <c r="AE501" i="1"/>
  <c r="AD501" i="1"/>
  <c r="AC501" i="1"/>
  <c r="AE495" i="1"/>
  <c r="AD495" i="1"/>
  <c r="AD494" i="1" s="1"/>
  <c r="AD493" i="1" s="1"/>
  <c r="AC495" i="1"/>
  <c r="AC494" i="1" s="1"/>
  <c r="AE487" i="1"/>
  <c r="AE486" i="1" s="1"/>
  <c r="AD487" i="1"/>
  <c r="AD486" i="1" s="1"/>
  <c r="AC487" i="1"/>
  <c r="AC486" i="1" s="1"/>
  <c r="AE484" i="1"/>
  <c r="AD484" i="1"/>
  <c r="AD483" i="1" s="1"/>
  <c r="AC484" i="1"/>
  <c r="AC483" i="1" s="1"/>
  <c r="AE481" i="1"/>
  <c r="AD481" i="1"/>
  <c r="AC481" i="1"/>
  <c r="AE479" i="1"/>
  <c r="AD479" i="1"/>
  <c r="AC479" i="1"/>
  <c r="AE476" i="1"/>
  <c r="AE475" i="1" s="1"/>
  <c r="AD476" i="1"/>
  <c r="AC476" i="1"/>
  <c r="AC475" i="1" s="1"/>
  <c r="AE473" i="1"/>
  <c r="AE472" i="1" s="1"/>
  <c r="AD473" i="1"/>
  <c r="AD472" i="1" s="1"/>
  <c r="AC473" i="1"/>
  <c r="AE470" i="1"/>
  <c r="AE469" i="1" s="1"/>
  <c r="AD470" i="1"/>
  <c r="AD469" i="1" s="1"/>
  <c r="AC470" i="1"/>
  <c r="AC469" i="1" s="1"/>
  <c r="AE467" i="1"/>
  <c r="AD467" i="1"/>
  <c r="AD466" i="1" s="1"/>
  <c r="AC467" i="1"/>
  <c r="AC466" i="1" s="1"/>
  <c r="AE464" i="1"/>
  <c r="AE463" i="1" s="1"/>
  <c r="AD464" i="1"/>
  <c r="AC464" i="1"/>
  <c r="AC463" i="1" s="1"/>
  <c r="AE461" i="1"/>
  <c r="AD461" i="1"/>
  <c r="AC461" i="1"/>
  <c r="AE459" i="1"/>
  <c r="AD459" i="1"/>
  <c r="AC459" i="1"/>
  <c r="AE454" i="1"/>
  <c r="AD454" i="1"/>
  <c r="AD453" i="1" s="1"/>
  <c r="AD452" i="1" s="1"/>
  <c r="AC454" i="1"/>
  <c r="AC453" i="1" s="1"/>
  <c r="AE450" i="1"/>
  <c r="AE449" i="1" s="1"/>
  <c r="AD450" i="1"/>
  <c r="AD449" i="1" s="1"/>
  <c r="AC450" i="1"/>
  <c r="AC449" i="1" s="1"/>
  <c r="AE447" i="1"/>
  <c r="AD447" i="1"/>
  <c r="AD446" i="1" s="1"/>
  <c r="AC447" i="1"/>
  <c r="AC446" i="1" s="1"/>
  <c r="AE443" i="1"/>
  <c r="AE442" i="1" s="1"/>
  <c r="AD443" i="1"/>
  <c r="AD442" i="1" s="1"/>
  <c r="AC443" i="1"/>
  <c r="AC442" i="1" s="1"/>
  <c r="AE440" i="1"/>
  <c r="AD440" i="1"/>
  <c r="AD439" i="1" s="1"/>
  <c r="AC440" i="1"/>
  <c r="AC439" i="1" s="1"/>
  <c r="AE433" i="1"/>
  <c r="AD433" i="1"/>
  <c r="AC433" i="1"/>
  <c r="AE431" i="1"/>
  <c r="AD431" i="1"/>
  <c r="AC431" i="1"/>
  <c r="AE429" i="1"/>
  <c r="AD429" i="1"/>
  <c r="AC429" i="1"/>
  <c r="AE426" i="1"/>
  <c r="AD426" i="1"/>
  <c r="AC426" i="1"/>
  <c r="AE424" i="1"/>
  <c r="AD424" i="1"/>
  <c r="AC424" i="1"/>
  <c r="AE422" i="1"/>
  <c r="AD422" i="1"/>
  <c r="AC422" i="1"/>
  <c r="AE419" i="1"/>
  <c r="AE418" i="1" s="1"/>
  <c r="AD419" i="1"/>
  <c r="AD418" i="1" s="1"/>
  <c r="AC419" i="1"/>
  <c r="AE416" i="1"/>
  <c r="AE415" i="1" s="1"/>
  <c r="AD416" i="1"/>
  <c r="AD415" i="1" s="1"/>
  <c r="AC416" i="1"/>
  <c r="AC415" i="1" s="1"/>
  <c r="AE410" i="1"/>
  <c r="AD410" i="1"/>
  <c r="AD409" i="1" s="1"/>
  <c r="AC410" i="1"/>
  <c r="AC409" i="1" s="1"/>
  <c r="AE407" i="1"/>
  <c r="AD407" i="1"/>
  <c r="AC407" i="1"/>
  <c r="AE405" i="1"/>
  <c r="AD405" i="1"/>
  <c r="AC405" i="1"/>
  <c r="AE402" i="1"/>
  <c r="AD402" i="1"/>
  <c r="AC402" i="1"/>
  <c r="AC399" i="1" s="1"/>
  <c r="AE400" i="1"/>
  <c r="AD400" i="1"/>
  <c r="AC400" i="1"/>
  <c r="AD399" i="1"/>
  <c r="AE397" i="1"/>
  <c r="AD397" i="1"/>
  <c r="AC397" i="1"/>
  <c r="AE395" i="1"/>
  <c r="AD395" i="1"/>
  <c r="AC395" i="1"/>
  <c r="AE390" i="1"/>
  <c r="AD390" i="1"/>
  <c r="AD389" i="1" s="1"/>
  <c r="AC390" i="1"/>
  <c r="AC389" i="1" s="1"/>
  <c r="AE387" i="1"/>
  <c r="AE386" i="1" s="1"/>
  <c r="AD387" i="1"/>
  <c r="AC387" i="1"/>
  <c r="AC386" i="1" s="1"/>
  <c r="AE384" i="1"/>
  <c r="AE383" i="1" s="1"/>
  <c r="AD384" i="1"/>
  <c r="AD383" i="1" s="1"/>
  <c r="AC384" i="1"/>
  <c r="AE381" i="1"/>
  <c r="AE380" i="1" s="1"/>
  <c r="AD381" i="1"/>
  <c r="AD380" i="1" s="1"/>
  <c r="AC381" i="1"/>
  <c r="AC380" i="1" s="1"/>
  <c r="AE368" i="1"/>
  <c r="AE367" i="1" s="1"/>
  <c r="AD368" i="1"/>
  <c r="AD367" i="1" s="1"/>
  <c r="AC368" i="1"/>
  <c r="AE365" i="1"/>
  <c r="AE364" i="1" s="1"/>
  <c r="AD365" i="1"/>
  <c r="AD364" i="1" s="1"/>
  <c r="AC365" i="1"/>
  <c r="AC364" i="1" s="1"/>
  <c r="AE362" i="1"/>
  <c r="AD362" i="1"/>
  <c r="AD361" i="1" s="1"/>
  <c r="AC362" i="1"/>
  <c r="AC361" i="1" s="1"/>
  <c r="AE358" i="1"/>
  <c r="AD358" i="1"/>
  <c r="AC358" i="1"/>
  <c r="AE356" i="1"/>
  <c r="AD356" i="1"/>
  <c r="AC356" i="1"/>
  <c r="AE354" i="1"/>
  <c r="AD354" i="1"/>
  <c r="AC354" i="1"/>
  <c r="AC353" i="1" s="1"/>
  <c r="AE351" i="1"/>
  <c r="AE350" i="1" s="1"/>
  <c r="AD351" i="1"/>
  <c r="AC351" i="1"/>
  <c r="AC350" i="1" s="1"/>
  <c r="AE348" i="1"/>
  <c r="AD348" i="1"/>
  <c r="AC348" i="1"/>
  <c r="AE346" i="1"/>
  <c r="AD346" i="1"/>
  <c r="AD343" i="1" s="1"/>
  <c r="AE344" i="1"/>
  <c r="AD344" i="1"/>
  <c r="AC344" i="1"/>
  <c r="AE341" i="1"/>
  <c r="AD341" i="1"/>
  <c r="AC341" i="1"/>
  <c r="AE339" i="1"/>
  <c r="AD339" i="1"/>
  <c r="AC339" i="1"/>
  <c r="AE334" i="1"/>
  <c r="AE333" i="1" s="1"/>
  <c r="AD334" i="1"/>
  <c r="AD333" i="1" s="1"/>
  <c r="AD332" i="1" s="1"/>
  <c r="AC334" i="1"/>
  <c r="AE329" i="1"/>
  <c r="AE328" i="1" s="1"/>
  <c r="AD329" i="1"/>
  <c r="AC329" i="1"/>
  <c r="AC328" i="1" s="1"/>
  <c r="AE326" i="1"/>
  <c r="AE325" i="1" s="1"/>
  <c r="AD326" i="1"/>
  <c r="AD325" i="1" s="1"/>
  <c r="AC326" i="1"/>
  <c r="AE323" i="1"/>
  <c r="AE320" i="1" s="1"/>
  <c r="AD323" i="1"/>
  <c r="AD320" i="1" s="1"/>
  <c r="AC323" i="1"/>
  <c r="AC320" i="1" s="1"/>
  <c r="AE318" i="1"/>
  <c r="AD318" i="1"/>
  <c r="AD317" i="1" s="1"/>
  <c r="AC318" i="1"/>
  <c r="AC317" i="1" s="1"/>
  <c r="AE315" i="1"/>
  <c r="AE314" i="1" s="1"/>
  <c r="AD315" i="1"/>
  <c r="AD314" i="1" s="1"/>
  <c r="AC315" i="1"/>
  <c r="AC314" i="1" s="1"/>
  <c r="AE312" i="1"/>
  <c r="AE309" i="1" s="1"/>
  <c r="AD312" i="1"/>
  <c r="AC312" i="1"/>
  <c r="AE310" i="1"/>
  <c r="AD310" i="1"/>
  <c r="AD309" i="1" s="1"/>
  <c r="AC310" i="1"/>
  <c r="AE307" i="1"/>
  <c r="AE306" i="1" s="1"/>
  <c r="AD307" i="1"/>
  <c r="AD306" i="1" s="1"/>
  <c r="AC307" i="1"/>
  <c r="AC306" i="1" s="1"/>
  <c r="AE301" i="1"/>
  <c r="AD301" i="1"/>
  <c r="AD300" i="1" s="1"/>
  <c r="AC301" i="1"/>
  <c r="AC300" i="1" s="1"/>
  <c r="AE295" i="1"/>
  <c r="AE294" i="1" s="1"/>
  <c r="AD295" i="1"/>
  <c r="AD294" i="1" s="1"/>
  <c r="AC295" i="1"/>
  <c r="AE290" i="1"/>
  <c r="AE289" i="1" s="1"/>
  <c r="AD290" i="1"/>
  <c r="AC290" i="1"/>
  <c r="AC289" i="1" s="1"/>
  <c r="AE287" i="1"/>
  <c r="AE286" i="1" s="1"/>
  <c r="AD287" i="1"/>
  <c r="AD286" i="1" s="1"/>
  <c r="AC287" i="1"/>
  <c r="AE284" i="1"/>
  <c r="AE283" i="1" s="1"/>
  <c r="AD284" i="1"/>
  <c r="AD283" i="1" s="1"/>
  <c r="AC284" i="1"/>
  <c r="AC283" i="1" s="1"/>
  <c r="AE281" i="1"/>
  <c r="AD281" i="1"/>
  <c r="AC281" i="1"/>
  <c r="AC280" i="1" s="1"/>
  <c r="AE277" i="1"/>
  <c r="AD277" i="1"/>
  <c r="AD276" i="1" s="1"/>
  <c r="AC277" i="1"/>
  <c r="AC276" i="1" s="1"/>
  <c r="AE274" i="1"/>
  <c r="AD274" i="1"/>
  <c r="AD273" i="1" s="1"/>
  <c r="AC274" i="1"/>
  <c r="AC273" i="1" s="1"/>
  <c r="AE271" i="1"/>
  <c r="AE270" i="1" s="1"/>
  <c r="AD271" i="1"/>
  <c r="AC271" i="1"/>
  <c r="AE268" i="1"/>
  <c r="AE267" i="1" s="1"/>
  <c r="AD268" i="1"/>
  <c r="AD267" i="1" s="1"/>
  <c r="AC268" i="1"/>
  <c r="AE264" i="1"/>
  <c r="AE263" i="1" s="1"/>
  <c r="AD264" i="1"/>
  <c r="AC264" i="1"/>
  <c r="AC263" i="1" s="1"/>
  <c r="AE261" i="1"/>
  <c r="AE260" i="1" s="1"/>
  <c r="AD261" i="1"/>
  <c r="AD260" i="1" s="1"/>
  <c r="AC261" i="1"/>
  <c r="AE258" i="1"/>
  <c r="AD258" i="1"/>
  <c r="AD257" i="1" s="1"/>
  <c r="AC258" i="1"/>
  <c r="AC257" i="1" s="1"/>
  <c r="AE255" i="1"/>
  <c r="AD255" i="1"/>
  <c r="AC255" i="1"/>
  <c r="AC254" i="1" s="1"/>
  <c r="AE252" i="1"/>
  <c r="AE251" i="1" s="1"/>
  <c r="AD252" i="1"/>
  <c r="AC252" i="1"/>
  <c r="AC251" i="1" s="1"/>
  <c r="AE249" i="1"/>
  <c r="AE248" i="1" s="1"/>
  <c r="AD249" i="1"/>
  <c r="AD248" i="1" s="1"/>
  <c r="AC249" i="1"/>
  <c r="AE246" i="1"/>
  <c r="AE245" i="1" s="1"/>
  <c r="AD246" i="1"/>
  <c r="AD245" i="1" s="1"/>
  <c r="AC246" i="1"/>
  <c r="AC245" i="1" s="1"/>
  <c r="AE243" i="1"/>
  <c r="AD243" i="1"/>
  <c r="AD242" i="1" s="1"/>
  <c r="AC243" i="1"/>
  <c r="AE240" i="1"/>
  <c r="AE239" i="1" s="1"/>
  <c r="AD240" i="1"/>
  <c r="AC240" i="1"/>
  <c r="AC239" i="1" s="1"/>
  <c r="AE236" i="1"/>
  <c r="AD236" i="1"/>
  <c r="AC236" i="1"/>
  <c r="AC235" i="1" s="1"/>
  <c r="AE233" i="1"/>
  <c r="AE232" i="1" s="1"/>
  <c r="AD233" i="1"/>
  <c r="AC233" i="1"/>
  <c r="AC232" i="1" s="1"/>
  <c r="AE230" i="1"/>
  <c r="AE229" i="1" s="1"/>
  <c r="AD230" i="1"/>
  <c r="AD229" i="1" s="1"/>
  <c r="AC230" i="1"/>
  <c r="AE227" i="1"/>
  <c r="AD227" i="1"/>
  <c r="AD226" i="1" s="1"/>
  <c r="AC227" i="1"/>
  <c r="AC226" i="1" s="1"/>
  <c r="AE224" i="1"/>
  <c r="AD224" i="1"/>
  <c r="AD223" i="1" s="1"/>
  <c r="AC224" i="1"/>
  <c r="AC223" i="1" s="1"/>
  <c r="AE221" i="1"/>
  <c r="AE220" i="1" s="1"/>
  <c r="AD221" i="1"/>
  <c r="AC221" i="1"/>
  <c r="AE218" i="1"/>
  <c r="AE217" i="1" s="1"/>
  <c r="AD218" i="1"/>
  <c r="AD217" i="1" s="1"/>
  <c r="AC218" i="1"/>
  <c r="AE215" i="1"/>
  <c r="AE214" i="1" s="1"/>
  <c r="AD215" i="1"/>
  <c r="AD214" i="1" s="1"/>
  <c r="AC215" i="1"/>
  <c r="AC214" i="1" s="1"/>
  <c r="AE206" i="1"/>
  <c r="AD206" i="1"/>
  <c r="AD203" i="1" s="1"/>
  <c r="AC206" i="1"/>
  <c r="AE204" i="1"/>
  <c r="AD204" i="1"/>
  <c r="AC204" i="1"/>
  <c r="AE203" i="1"/>
  <c r="AE201" i="1"/>
  <c r="AD201" i="1"/>
  <c r="AD200" i="1" s="1"/>
  <c r="AC201" i="1"/>
  <c r="AC200" i="1" s="1"/>
  <c r="AE196" i="1"/>
  <c r="AD196" i="1"/>
  <c r="AC196" i="1"/>
  <c r="AE194" i="1"/>
  <c r="AD194" i="1"/>
  <c r="AD193" i="1" s="1"/>
  <c r="AC194" i="1"/>
  <c r="AE190" i="1"/>
  <c r="AE189" i="1" s="1"/>
  <c r="AD190" i="1"/>
  <c r="AD189" i="1" s="1"/>
  <c r="AC190" i="1"/>
  <c r="AC189" i="1" s="1"/>
  <c r="AE187" i="1"/>
  <c r="AD187" i="1"/>
  <c r="AC187" i="1"/>
  <c r="AE184" i="1"/>
  <c r="AE183" i="1" s="1"/>
  <c r="AD184" i="1"/>
  <c r="AC184" i="1"/>
  <c r="AE181" i="1"/>
  <c r="AE180" i="1" s="1"/>
  <c r="AD181" i="1"/>
  <c r="AD180" i="1" s="1"/>
  <c r="AC181" i="1"/>
  <c r="AE178" i="1"/>
  <c r="AD178" i="1"/>
  <c r="AD177" i="1" s="1"/>
  <c r="AC178" i="1"/>
  <c r="AC177" i="1" s="1"/>
  <c r="AE175" i="1"/>
  <c r="AD175" i="1"/>
  <c r="AC175" i="1"/>
  <c r="AE172" i="1"/>
  <c r="AE171" i="1" s="1"/>
  <c r="AD172" i="1"/>
  <c r="AD171" i="1" s="1"/>
  <c r="AC172" i="1"/>
  <c r="AC171" i="1" s="1"/>
  <c r="AE168" i="1"/>
  <c r="AE167" i="1" s="1"/>
  <c r="AD168" i="1"/>
  <c r="AC168" i="1"/>
  <c r="AC167" i="1" s="1"/>
  <c r="AE165" i="1"/>
  <c r="AD165" i="1"/>
  <c r="AC165" i="1"/>
  <c r="AE162" i="1"/>
  <c r="AD162" i="1"/>
  <c r="AC162" i="1"/>
  <c r="AE160" i="1"/>
  <c r="AD160" i="1"/>
  <c r="AC160" i="1"/>
  <c r="AE156" i="1"/>
  <c r="AE151" i="1" s="1"/>
  <c r="AD156" i="1"/>
  <c r="AC156" i="1"/>
  <c r="AE154" i="1"/>
  <c r="AD154" i="1"/>
  <c r="AC154" i="1"/>
  <c r="AC152" i="1"/>
  <c r="AE149" i="1"/>
  <c r="AD149" i="1"/>
  <c r="AC149" i="1"/>
  <c r="AE146" i="1"/>
  <c r="AD146" i="1"/>
  <c r="AC146" i="1"/>
  <c r="AE144" i="1"/>
  <c r="AD144" i="1"/>
  <c r="AC144" i="1"/>
  <c r="AE137" i="1"/>
  <c r="AE136" i="1" s="1"/>
  <c r="AD137" i="1"/>
  <c r="AC137" i="1"/>
  <c r="AC136" i="1" s="1"/>
  <c r="AE134" i="1"/>
  <c r="AE133" i="1" s="1"/>
  <c r="AD134" i="1"/>
  <c r="AD133" i="1" s="1"/>
  <c r="AC134" i="1"/>
  <c r="AC133" i="1" s="1"/>
  <c r="AE131" i="1"/>
  <c r="AE130" i="1" s="1"/>
  <c r="AD131" i="1"/>
  <c r="AC131" i="1"/>
  <c r="AC130" i="1" s="1"/>
  <c r="AE128" i="1"/>
  <c r="AE127" i="1" s="1"/>
  <c r="AD128" i="1"/>
  <c r="AD127" i="1" s="1"/>
  <c r="AC128" i="1"/>
  <c r="AE125" i="1"/>
  <c r="AE124" i="1" s="1"/>
  <c r="AD125" i="1"/>
  <c r="AC125" i="1"/>
  <c r="AC124" i="1" s="1"/>
  <c r="AE122" i="1"/>
  <c r="AE121" i="1" s="1"/>
  <c r="AD122" i="1"/>
  <c r="AD121" i="1" s="1"/>
  <c r="AC122" i="1"/>
  <c r="AC121" i="1"/>
  <c r="AE119" i="1"/>
  <c r="AE118" i="1" s="1"/>
  <c r="AD119" i="1"/>
  <c r="AD118" i="1" s="1"/>
  <c r="AC119" i="1"/>
  <c r="AC118" i="1" s="1"/>
  <c r="AE116" i="1"/>
  <c r="AE115" i="1" s="1"/>
  <c r="AD116" i="1"/>
  <c r="AD115" i="1" s="1"/>
  <c r="AC116" i="1"/>
  <c r="AC115" i="1" s="1"/>
  <c r="AE113" i="1"/>
  <c r="AD113" i="1"/>
  <c r="AC113" i="1"/>
  <c r="AE109" i="1"/>
  <c r="AD109" i="1"/>
  <c r="AC109" i="1"/>
  <c r="AE105" i="1"/>
  <c r="AD105" i="1"/>
  <c r="AD104" i="1" s="1"/>
  <c r="AC105" i="1"/>
  <c r="AC104" i="1" s="1"/>
  <c r="AE99" i="1"/>
  <c r="AD99" i="1"/>
  <c r="AD98" i="1" s="1"/>
  <c r="AC99" i="1"/>
  <c r="AC98" i="1" s="1"/>
  <c r="AE96" i="1"/>
  <c r="AE95" i="1" s="1"/>
  <c r="AD96" i="1"/>
  <c r="AC96" i="1"/>
  <c r="AC95" i="1" s="1"/>
  <c r="AE93" i="1"/>
  <c r="AE92" i="1" s="1"/>
  <c r="AD93" i="1"/>
  <c r="AD92" i="1" s="1"/>
  <c r="AC93" i="1"/>
  <c r="AE90" i="1"/>
  <c r="AE89" i="1" s="1"/>
  <c r="AD90" i="1"/>
  <c r="AD89" i="1" s="1"/>
  <c r="AC90" i="1"/>
  <c r="AC89" i="1" s="1"/>
  <c r="AE87" i="1"/>
  <c r="AD87" i="1"/>
  <c r="AD86" i="1" s="1"/>
  <c r="AC87" i="1"/>
  <c r="AC86" i="1" s="1"/>
  <c r="AE84" i="1"/>
  <c r="AE83" i="1" s="1"/>
  <c r="AD84" i="1"/>
  <c r="AC84" i="1"/>
  <c r="AC83" i="1"/>
  <c r="AC81" i="1"/>
  <c r="AE81" i="1"/>
  <c r="AE80" i="1" s="1"/>
  <c r="AD81" i="1"/>
  <c r="AE78" i="1"/>
  <c r="AE77" i="1" s="1"/>
  <c r="AD78" i="1"/>
  <c r="AD77" i="1" s="1"/>
  <c r="AC78" i="1"/>
  <c r="AE75" i="1"/>
  <c r="AE74" i="1" s="1"/>
  <c r="AD75" i="1"/>
  <c r="AD74" i="1" s="1"/>
  <c r="AC75" i="1"/>
  <c r="AC74" i="1" s="1"/>
  <c r="AE72" i="1"/>
  <c r="AD72" i="1"/>
  <c r="AC72" i="1"/>
  <c r="AC71" i="1" s="1"/>
  <c r="AE66" i="1"/>
  <c r="AE65" i="1" s="1"/>
  <c r="AD66" i="1"/>
  <c r="AC66" i="1"/>
  <c r="AC65" i="1" s="1"/>
  <c r="AE63" i="1"/>
  <c r="AE62" i="1" s="1"/>
  <c r="AD63" i="1"/>
  <c r="AD62" i="1" s="1"/>
  <c r="AC63" i="1"/>
  <c r="AE60" i="1"/>
  <c r="AE59" i="1" s="1"/>
  <c r="AD60" i="1"/>
  <c r="AD59" i="1" s="1"/>
  <c r="AC60" i="1"/>
  <c r="AC59" i="1" s="1"/>
  <c r="AE57" i="1"/>
  <c r="AD57" i="1"/>
  <c r="AD56" i="1" s="1"/>
  <c r="AC57" i="1"/>
  <c r="AC56" i="1" s="1"/>
  <c r="AE54" i="1"/>
  <c r="AE53" i="1" s="1"/>
  <c r="AD54" i="1"/>
  <c r="AC54" i="1"/>
  <c r="AC53" i="1" s="1"/>
  <c r="AE51" i="1"/>
  <c r="AE50" i="1" s="1"/>
  <c r="AD51" i="1"/>
  <c r="AD50" i="1" s="1"/>
  <c r="AC51" i="1"/>
  <c r="AE48" i="1"/>
  <c r="AE47" i="1" s="1"/>
  <c r="AD48" i="1"/>
  <c r="AD47" i="1" s="1"/>
  <c r="AC48" i="1"/>
  <c r="AC47" i="1" s="1"/>
  <c r="AE45" i="1"/>
  <c r="AD45" i="1"/>
  <c r="AD44" i="1" s="1"/>
  <c r="AC45" i="1"/>
  <c r="AC44" i="1" s="1"/>
  <c r="AC42" i="1"/>
  <c r="AC41" i="1" s="1"/>
  <c r="AE41" i="1"/>
  <c r="AD41" i="1"/>
  <c r="AE38" i="1"/>
  <c r="AE37" i="1" s="1"/>
  <c r="AD38" i="1"/>
  <c r="AD37" i="1" s="1"/>
  <c r="AC38" i="1"/>
  <c r="AE35" i="1"/>
  <c r="AE34" i="1" s="1"/>
  <c r="AD35" i="1"/>
  <c r="AD34" i="1" s="1"/>
  <c r="AC35" i="1"/>
  <c r="AC34" i="1" s="1"/>
  <c r="AE32" i="1"/>
  <c r="AD32" i="1"/>
  <c r="AD31" i="1" s="1"/>
  <c r="AC32" i="1"/>
  <c r="AC31" i="1" s="1"/>
  <c r="AE29" i="1"/>
  <c r="AE28" i="1" s="1"/>
  <c r="AD29" i="1"/>
  <c r="AC29" i="1"/>
  <c r="AE23" i="1"/>
  <c r="AE22" i="1" s="1"/>
  <c r="AD23" i="1"/>
  <c r="AD22" i="1" s="1"/>
  <c r="AC23" i="1"/>
  <c r="AE20" i="1"/>
  <c r="AE19" i="1" s="1"/>
  <c r="AD20" i="1"/>
  <c r="AD19" i="1" s="1"/>
  <c r="AC20" i="1"/>
  <c r="AC19" i="1" s="1"/>
  <c r="AE458" i="1" l="1"/>
  <c r="AC621" i="1"/>
  <c r="AC686" i="1"/>
  <c r="AD807" i="1"/>
  <c r="AC108" i="1"/>
  <c r="AE567" i="1"/>
  <c r="AC696" i="1"/>
  <c r="AE794" i="1"/>
  <c r="AD404" i="1"/>
  <c r="AE826" i="1"/>
  <c r="AD151" i="1"/>
  <c r="AE193" i="1"/>
  <c r="AC435" i="1"/>
  <c r="AC478" i="1"/>
  <c r="AD500" i="1"/>
  <c r="AD499" i="1" s="1"/>
  <c r="AD527" i="1"/>
  <c r="AD520" i="1" s="1"/>
  <c r="AC668" i="1"/>
  <c r="AD710" i="1"/>
  <c r="AD726" i="1"/>
  <c r="AD802" i="1"/>
  <c r="AD143" i="1"/>
  <c r="AE428" i="1"/>
  <c r="AE802" i="1"/>
  <c r="AD826" i="1"/>
  <c r="AD394" i="1"/>
  <c r="AC404" i="1"/>
  <c r="AE537" i="1"/>
  <c r="AE536" i="1" s="1"/>
  <c r="AE821" i="1"/>
  <c r="AE641" i="1"/>
  <c r="AD108" i="1"/>
  <c r="AC193" i="1"/>
  <c r="AE343" i="1"/>
  <c r="AD567" i="1"/>
  <c r="AE696" i="1"/>
  <c r="AE692" i="1" s="1"/>
  <c r="AE778" i="1"/>
  <c r="AC394" i="1"/>
  <c r="AD338" i="1"/>
  <c r="AD393" i="1"/>
  <c r="AC159" i="1"/>
  <c r="AC158" i="1" s="1"/>
  <c r="AE143" i="1"/>
  <c r="AD192" i="1"/>
  <c r="AC203" i="1"/>
  <c r="AC749" i="1"/>
  <c r="AC807" i="1"/>
  <c r="AC813" i="1"/>
  <c r="AE159" i="1"/>
  <c r="AE158" i="1" s="1"/>
  <c r="AC768" i="1"/>
  <c r="AC821" i="1"/>
  <c r="AE743" i="1"/>
  <c r="AE662" i="1"/>
  <c r="AE680" i="1"/>
  <c r="AE756" i="1"/>
  <c r="AC733" i="1"/>
  <c r="AE611" i="1"/>
  <c r="AD445" i="1"/>
  <c r="AC521" i="1"/>
  <c r="AE555" i="1"/>
  <c r="AD435" i="1"/>
  <c r="AC220" i="1"/>
  <c r="AE226" i="1"/>
  <c r="AE257" i="1"/>
  <c r="AD235" i="1"/>
  <c r="AC270" i="1"/>
  <c r="AE276" i="1"/>
  <c r="AD254" i="1"/>
  <c r="AD280" i="1"/>
  <c r="AE177" i="1"/>
  <c r="AE104" i="1"/>
  <c r="AD174" i="1"/>
  <c r="AD186" i="1"/>
  <c r="AD136" i="1"/>
  <c r="AC186" i="1"/>
  <c r="AC183" i="1"/>
  <c r="AC174" i="1"/>
  <c r="AC143" i="1"/>
  <c r="AC736" i="1"/>
  <c r="AC602" i="1"/>
  <c r="AC558" i="1"/>
  <c r="AC524" i="1"/>
  <c r="AC338" i="1"/>
  <c r="AC242" i="1"/>
  <c r="AD71" i="1"/>
  <c r="AC28" i="1"/>
  <c r="AE139" i="1"/>
  <c r="AC80" i="1"/>
  <c r="AC180" i="1"/>
  <c r="AC217" i="1"/>
  <c r="AD251" i="1"/>
  <c r="AE254" i="1"/>
  <c r="AD289" i="1"/>
  <c r="AC294" i="1"/>
  <c r="AE300" i="1"/>
  <c r="AC309" i="1"/>
  <c r="AC333" i="1"/>
  <c r="AC22" i="1"/>
  <c r="AD28" i="1"/>
  <c r="AD18" i="1" s="1"/>
  <c r="AE31" i="1"/>
  <c r="AE18" i="1" s="1"/>
  <c r="AC37" i="1"/>
  <c r="AE44" i="1"/>
  <c r="AC50" i="1"/>
  <c r="AD53" i="1"/>
  <c r="AE56" i="1"/>
  <c r="AC62" i="1"/>
  <c r="AD65" i="1"/>
  <c r="AE71" i="1"/>
  <c r="AC77" i="1"/>
  <c r="AD80" i="1"/>
  <c r="AD83" i="1"/>
  <c r="AE86" i="1"/>
  <c r="AC92" i="1"/>
  <c r="AD95" i="1"/>
  <c r="AE98" i="1"/>
  <c r="AE108" i="1"/>
  <c r="AC325" i="1"/>
  <c r="AC346" i="1"/>
  <c r="AC367" i="1"/>
  <c r="AD421" i="1"/>
  <c r="AD183" i="1"/>
  <c r="AE186" i="1"/>
  <c r="AD220" i="1"/>
  <c r="AE223" i="1"/>
  <c r="AC248" i="1"/>
  <c r="AC286" i="1"/>
  <c r="AC279" i="1" s="1"/>
  <c r="AD124" i="1"/>
  <c r="AC127" i="1"/>
  <c r="AD159" i="1"/>
  <c r="AD167" i="1"/>
  <c r="AE174" i="1"/>
  <c r="AE200" i="1"/>
  <c r="AC229" i="1"/>
  <c r="AD232" i="1"/>
  <c r="AE235" i="1"/>
  <c r="AD239" i="1"/>
  <c r="AE242" i="1"/>
  <c r="AC260" i="1"/>
  <c r="AD263" i="1"/>
  <c r="AC267" i="1"/>
  <c r="AD270" i="1"/>
  <c r="AE273" i="1"/>
  <c r="AE280" i="1"/>
  <c r="AE338" i="1"/>
  <c r="AD350" i="1"/>
  <c r="AD353" i="1"/>
  <c r="AE361" i="1"/>
  <c r="AE453" i="1"/>
  <c r="AC493" i="1"/>
  <c r="AD130" i="1"/>
  <c r="AC151" i="1"/>
  <c r="AD328" i="1"/>
  <c r="AD293" i="1" s="1"/>
  <c r="AE439" i="1"/>
  <c r="AE435" i="1" s="1"/>
  <c r="AE332" i="1"/>
  <c r="AE389" i="1"/>
  <c r="AE374" i="1" s="1"/>
  <c r="AC428" i="1"/>
  <c r="AE446" i="1"/>
  <c r="AD463" i="1"/>
  <c r="AC472" i="1"/>
  <c r="AD478" i="1"/>
  <c r="AE659" i="1"/>
  <c r="AC662" i="1"/>
  <c r="AE807" i="1"/>
  <c r="AE394" i="1"/>
  <c r="AE399" i="1"/>
  <c r="AE404" i="1"/>
  <c r="AE409" i="1"/>
  <c r="AD428" i="1"/>
  <c r="AC452" i="1"/>
  <c r="AC458" i="1"/>
  <c r="AE478" i="1"/>
  <c r="AE500" i="1"/>
  <c r="AC527" i="1"/>
  <c r="AC567" i="1"/>
  <c r="AD614" i="1"/>
  <c r="AE617" i="1"/>
  <c r="AE317" i="1"/>
  <c r="AE353" i="1"/>
  <c r="AC383" i="1"/>
  <c r="AC374" i="1" s="1"/>
  <c r="AD386" i="1"/>
  <c r="AD374" i="1" s="1"/>
  <c r="AC418" i="1"/>
  <c r="AC421" i="1"/>
  <c r="AE421" i="1"/>
  <c r="AC445" i="1"/>
  <c r="AD458" i="1"/>
  <c r="AE466" i="1"/>
  <c r="AD475" i="1"/>
  <c r="AE483" i="1"/>
  <c r="AE494" i="1"/>
  <c r="AD506" i="1"/>
  <c r="AE521" i="1"/>
  <c r="AC537" i="1"/>
  <c r="AD542" i="1"/>
  <c r="AC547" i="1"/>
  <c r="AD550" i="1"/>
  <c r="AC555" i="1"/>
  <c r="AD558" i="1"/>
  <c r="AD554" i="1" s="1"/>
  <c r="AE561" i="1"/>
  <c r="AC591" i="1"/>
  <c r="AD602" i="1"/>
  <c r="AE605" i="1"/>
  <c r="AC726" i="1"/>
  <c r="AC785" i="1"/>
  <c r="AC802" i="1"/>
  <c r="AC500" i="1"/>
  <c r="AD537" i="1"/>
  <c r="AC578" i="1"/>
  <c r="AD591" i="1"/>
  <c r="AC596" i="1"/>
  <c r="AC611" i="1"/>
  <c r="AC601" i="1" s="1"/>
  <c r="AD625" i="1"/>
  <c r="AD621" i="1" s="1"/>
  <c r="AE631" i="1"/>
  <c r="AE621" i="1" s="1"/>
  <c r="AC642" i="1"/>
  <c r="AC641" i="1" s="1"/>
  <c r="AD656" i="1"/>
  <c r="AC693" i="1"/>
  <c r="AC710" i="1"/>
  <c r="AD515" i="1"/>
  <c r="AE527" i="1"/>
  <c r="AE546" i="1"/>
  <c r="AE597" i="1"/>
  <c r="AD645" i="1"/>
  <c r="AD641" i="1" s="1"/>
  <c r="AE668" i="1"/>
  <c r="AD759" i="1"/>
  <c r="AC680" i="1"/>
  <c r="AE686" i="1"/>
  <c r="AD707" i="1"/>
  <c r="AE749" i="1"/>
  <c r="AD778" i="1"/>
  <c r="AD794" i="1"/>
  <c r="AD665" i="1"/>
  <c r="AD746" i="1"/>
  <c r="AC762" i="1"/>
  <c r="AC778" i="1"/>
  <c r="AC674" i="1"/>
  <c r="AD683" i="1"/>
  <c r="AC720" i="1"/>
  <c r="AE736" i="1"/>
  <c r="AE768" i="1"/>
  <c r="AE791" i="1"/>
  <c r="AC799" i="1"/>
  <c r="AD818" i="1"/>
  <c r="AC665" i="1"/>
  <c r="AD668" i="1"/>
  <c r="AE677" i="1"/>
  <c r="AC683" i="1"/>
  <c r="AD686" i="1"/>
  <c r="AD696" i="1"/>
  <c r="AD736" i="1"/>
  <c r="AD749" i="1"/>
  <c r="AD821" i="1"/>
  <c r="AD704" i="1"/>
  <c r="AE710" i="1"/>
  <c r="AE733" i="1"/>
  <c r="AC743" i="1"/>
  <c r="AC756" i="1"/>
  <c r="AD768" i="1"/>
  <c r="AD791" i="1"/>
  <c r="AC794" i="1"/>
  <c r="W748" i="1"/>
  <c r="W347" i="1"/>
  <c r="AC192" i="1" l="1"/>
  <c r="AD139" i="1"/>
  <c r="AC393" i="1"/>
  <c r="AE414" i="1"/>
  <c r="AE703" i="1"/>
  <c r="AC293" i="1"/>
  <c r="AD703" i="1"/>
  <c r="AC703" i="1"/>
  <c r="AC457" i="1"/>
  <c r="AC520" i="1"/>
  <c r="AC554" i="1"/>
  <c r="AD457" i="1"/>
  <c r="AE601" i="1"/>
  <c r="AE554" i="1"/>
  <c r="AE457" i="1"/>
  <c r="AE293" i="1"/>
  <c r="AD107" i="1"/>
  <c r="AE210" i="1"/>
  <c r="AC40" i="1"/>
  <c r="AE40" i="1"/>
  <c r="AD40" i="1"/>
  <c r="AC18" i="1"/>
  <c r="AC343" i="1"/>
  <c r="AC337" i="1" s="1"/>
  <c r="AE170" i="1"/>
  <c r="AD210" i="1"/>
  <c r="AE107" i="1"/>
  <c r="AC210" i="1"/>
  <c r="AE673" i="1"/>
  <c r="AD653" i="1"/>
  <c r="AC692" i="1"/>
  <c r="AC653" i="1"/>
  <c r="AC546" i="1"/>
  <c r="AC536" i="1"/>
  <c r="AD505" i="1"/>
  <c r="AC414" i="1"/>
  <c r="AE499" i="1"/>
  <c r="AC266" i="1"/>
  <c r="AD266" i="1"/>
  <c r="AC107" i="1"/>
  <c r="AE596" i="1"/>
  <c r="AC499" i="1"/>
  <c r="AC139" i="1"/>
  <c r="AE452" i="1"/>
  <c r="AD337" i="1"/>
  <c r="AE279" i="1"/>
  <c r="AE238" i="1"/>
  <c r="AD158" i="1"/>
  <c r="AE266" i="1"/>
  <c r="AD238" i="1"/>
  <c r="AE192" i="1"/>
  <c r="AD170" i="1"/>
  <c r="AC673" i="1"/>
  <c r="AE393" i="1"/>
  <c r="AD692" i="1"/>
  <c r="AD673" i="1"/>
  <c r="AD536" i="1"/>
  <c r="AD546" i="1"/>
  <c r="AE520" i="1"/>
  <c r="AE493" i="1"/>
  <c r="AE337" i="1"/>
  <c r="AD601" i="1"/>
  <c r="AE653" i="1"/>
  <c r="AE445" i="1"/>
  <c r="AD414" i="1"/>
  <c r="AC238" i="1"/>
  <c r="AD279" i="1"/>
  <c r="AC332" i="1"/>
  <c r="AC170" i="1"/>
  <c r="Z782" i="1"/>
  <c r="AF782" i="1" s="1"/>
  <c r="AL782" i="1" s="1"/>
  <c r="AR782" i="1" s="1"/>
  <c r="AA782" i="1"/>
  <c r="AG782" i="1" s="1"/>
  <c r="AM782" i="1" s="1"/>
  <c r="AS782" i="1" s="1"/>
  <c r="AB782" i="1"/>
  <c r="AH782" i="1" s="1"/>
  <c r="AN782" i="1" s="1"/>
  <c r="AT782" i="1" s="1"/>
  <c r="X781" i="1"/>
  <c r="AA781" i="1" s="1"/>
  <c r="AG781" i="1" s="1"/>
  <c r="AM781" i="1" s="1"/>
  <c r="AS781" i="1" s="1"/>
  <c r="Y781" i="1"/>
  <c r="AB781" i="1" s="1"/>
  <c r="AH781" i="1" s="1"/>
  <c r="AN781" i="1" s="1"/>
  <c r="AT781" i="1" s="1"/>
  <c r="W781" i="1"/>
  <c r="Z604" i="1"/>
  <c r="AF604" i="1" s="1"/>
  <c r="AL604" i="1" s="1"/>
  <c r="AR604" i="1" s="1"/>
  <c r="AA604" i="1"/>
  <c r="AG604" i="1" s="1"/>
  <c r="AM604" i="1" s="1"/>
  <c r="AS604" i="1" s="1"/>
  <c r="AB604" i="1"/>
  <c r="AH604" i="1" s="1"/>
  <c r="AN604" i="1" s="1"/>
  <c r="AT604" i="1" s="1"/>
  <c r="X603" i="1"/>
  <c r="X602" i="1" s="1"/>
  <c r="AA602" i="1" s="1"/>
  <c r="AG602" i="1" s="1"/>
  <c r="AM602" i="1" s="1"/>
  <c r="AS602" i="1" s="1"/>
  <c r="Y603" i="1"/>
  <c r="Y602" i="1" s="1"/>
  <c r="AB602" i="1" s="1"/>
  <c r="AH602" i="1" s="1"/>
  <c r="AN602" i="1" s="1"/>
  <c r="AT602" i="1" s="1"/>
  <c r="W603" i="1"/>
  <c r="W602" i="1" s="1"/>
  <c r="Z602" i="1" s="1"/>
  <c r="AF602" i="1" s="1"/>
  <c r="AL602" i="1" s="1"/>
  <c r="AR602" i="1" s="1"/>
  <c r="Z569" i="1"/>
  <c r="AF569" i="1" s="1"/>
  <c r="AL569" i="1" s="1"/>
  <c r="AR569" i="1" s="1"/>
  <c r="AA569" i="1"/>
  <c r="AG569" i="1" s="1"/>
  <c r="AM569" i="1" s="1"/>
  <c r="AS569" i="1" s="1"/>
  <c r="AB569" i="1"/>
  <c r="AH569" i="1" s="1"/>
  <c r="AN569" i="1" s="1"/>
  <c r="AT569" i="1" s="1"/>
  <c r="X568" i="1"/>
  <c r="AA568" i="1" s="1"/>
  <c r="AG568" i="1" s="1"/>
  <c r="AM568" i="1" s="1"/>
  <c r="AS568" i="1" s="1"/>
  <c r="Y568" i="1"/>
  <c r="AB568" i="1" s="1"/>
  <c r="AH568" i="1" s="1"/>
  <c r="AN568" i="1" s="1"/>
  <c r="AT568" i="1" s="1"/>
  <c r="W568" i="1"/>
  <c r="Z568" i="1" s="1"/>
  <c r="AF568" i="1" s="1"/>
  <c r="AL568" i="1" s="1"/>
  <c r="AR568" i="1" s="1"/>
  <c r="X533" i="1"/>
  <c r="Y533" i="1"/>
  <c r="AB533" i="1" s="1"/>
  <c r="AH533" i="1" s="1"/>
  <c r="AN533" i="1" s="1"/>
  <c r="AT533" i="1" s="1"/>
  <c r="X530" i="1"/>
  <c r="AA530" i="1" s="1"/>
  <c r="AG530" i="1" s="1"/>
  <c r="AM530" i="1" s="1"/>
  <c r="AS530" i="1" s="1"/>
  <c r="Y530" i="1"/>
  <c r="AB530" i="1" s="1"/>
  <c r="AH530" i="1" s="1"/>
  <c r="AN530" i="1" s="1"/>
  <c r="AT530" i="1" s="1"/>
  <c r="X528" i="1"/>
  <c r="Y528" i="1"/>
  <c r="AB528" i="1" s="1"/>
  <c r="AH528" i="1" s="1"/>
  <c r="AN528" i="1" s="1"/>
  <c r="AT528" i="1" s="1"/>
  <c r="W533" i="1"/>
  <c r="Z533" i="1" s="1"/>
  <c r="AF533" i="1" s="1"/>
  <c r="AL533" i="1" s="1"/>
  <c r="AR533" i="1" s="1"/>
  <c r="W530" i="1"/>
  <c r="Z530" i="1" s="1"/>
  <c r="AF530" i="1" s="1"/>
  <c r="AL530" i="1" s="1"/>
  <c r="AR530" i="1" s="1"/>
  <c r="W528" i="1"/>
  <c r="Z534" i="1"/>
  <c r="AF534" i="1" s="1"/>
  <c r="AL534" i="1" s="1"/>
  <c r="AR534" i="1" s="1"/>
  <c r="AA534" i="1"/>
  <c r="AG534" i="1" s="1"/>
  <c r="AM534" i="1" s="1"/>
  <c r="AS534" i="1" s="1"/>
  <c r="AB534" i="1"/>
  <c r="AH534" i="1" s="1"/>
  <c r="AN534" i="1" s="1"/>
  <c r="AT534" i="1" s="1"/>
  <c r="Z526" i="1"/>
  <c r="AF526" i="1" s="1"/>
  <c r="AL526" i="1" s="1"/>
  <c r="AR526" i="1" s="1"/>
  <c r="AA526" i="1"/>
  <c r="AG526" i="1" s="1"/>
  <c r="AM526" i="1" s="1"/>
  <c r="AS526" i="1" s="1"/>
  <c r="AB526" i="1"/>
  <c r="AH526" i="1" s="1"/>
  <c r="AN526" i="1" s="1"/>
  <c r="AT526" i="1" s="1"/>
  <c r="Z528" i="1"/>
  <c r="AF528" i="1" s="1"/>
  <c r="AL528" i="1" s="1"/>
  <c r="AR528" i="1" s="1"/>
  <c r="Z529" i="1"/>
  <c r="AF529" i="1" s="1"/>
  <c r="AL529" i="1" s="1"/>
  <c r="AR529" i="1" s="1"/>
  <c r="AA529" i="1"/>
  <c r="AG529" i="1" s="1"/>
  <c r="AM529" i="1" s="1"/>
  <c r="AS529" i="1" s="1"/>
  <c r="AB529" i="1"/>
  <c r="AH529" i="1" s="1"/>
  <c r="AN529" i="1" s="1"/>
  <c r="AT529" i="1" s="1"/>
  <c r="Z531" i="1"/>
  <c r="AF531" i="1" s="1"/>
  <c r="AL531" i="1" s="1"/>
  <c r="AR531" i="1" s="1"/>
  <c r="AA531" i="1"/>
  <c r="AG531" i="1" s="1"/>
  <c r="AM531" i="1" s="1"/>
  <c r="AS531" i="1" s="1"/>
  <c r="AB531" i="1"/>
  <c r="AH531" i="1" s="1"/>
  <c r="AN531" i="1" s="1"/>
  <c r="AT531" i="1" s="1"/>
  <c r="AA533" i="1"/>
  <c r="AG533" i="1" s="1"/>
  <c r="AM533" i="1" s="1"/>
  <c r="AS533" i="1" s="1"/>
  <c r="X525" i="1"/>
  <c r="X524" i="1" s="1"/>
  <c r="AA524" i="1" s="1"/>
  <c r="AG524" i="1" s="1"/>
  <c r="AM524" i="1" s="1"/>
  <c r="AS524" i="1" s="1"/>
  <c r="Y525" i="1"/>
  <c r="Y524" i="1" s="1"/>
  <c r="AB524" i="1" s="1"/>
  <c r="AH524" i="1" s="1"/>
  <c r="AN524" i="1" s="1"/>
  <c r="AT524" i="1" s="1"/>
  <c r="W525" i="1"/>
  <c r="W524" i="1" s="1"/>
  <c r="Z524" i="1" s="1"/>
  <c r="AF524" i="1" s="1"/>
  <c r="AL524" i="1" s="1"/>
  <c r="AR524" i="1" s="1"/>
  <c r="Z444" i="1"/>
  <c r="AF444" i="1" s="1"/>
  <c r="AL444" i="1" s="1"/>
  <c r="AR444" i="1" s="1"/>
  <c r="AA444" i="1"/>
  <c r="AG444" i="1" s="1"/>
  <c r="AM444" i="1" s="1"/>
  <c r="AS444" i="1" s="1"/>
  <c r="AB444" i="1"/>
  <c r="AH444" i="1" s="1"/>
  <c r="AN444" i="1" s="1"/>
  <c r="AT444" i="1" s="1"/>
  <c r="X443" i="1"/>
  <c r="X442" i="1" s="1"/>
  <c r="AA442" i="1" s="1"/>
  <c r="AG442" i="1" s="1"/>
  <c r="AM442" i="1" s="1"/>
  <c r="AS442" i="1" s="1"/>
  <c r="Y443" i="1"/>
  <c r="Y442" i="1" s="1"/>
  <c r="AB442" i="1" s="1"/>
  <c r="AH442" i="1" s="1"/>
  <c r="AN442" i="1" s="1"/>
  <c r="AT442" i="1" s="1"/>
  <c r="W443" i="1"/>
  <c r="W442" i="1" s="1"/>
  <c r="Z442" i="1" s="1"/>
  <c r="AF442" i="1" s="1"/>
  <c r="AL442" i="1" s="1"/>
  <c r="AR442" i="1" s="1"/>
  <c r="Z369" i="1"/>
  <c r="AF369" i="1" s="1"/>
  <c r="AL369" i="1" s="1"/>
  <c r="AR369" i="1" s="1"/>
  <c r="AA369" i="1"/>
  <c r="AG369" i="1" s="1"/>
  <c r="AM369" i="1" s="1"/>
  <c r="AS369" i="1" s="1"/>
  <c r="AB369" i="1"/>
  <c r="AH369" i="1" s="1"/>
  <c r="AN369" i="1" s="1"/>
  <c r="AT369" i="1" s="1"/>
  <c r="X368" i="1"/>
  <c r="X367" i="1" s="1"/>
  <c r="AA367" i="1" s="1"/>
  <c r="AG367" i="1" s="1"/>
  <c r="AM367" i="1" s="1"/>
  <c r="AS367" i="1" s="1"/>
  <c r="Y368" i="1"/>
  <c r="Y367" i="1" s="1"/>
  <c r="AB367" i="1" s="1"/>
  <c r="AH367" i="1" s="1"/>
  <c r="AN367" i="1" s="1"/>
  <c r="AT367" i="1" s="1"/>
  <c r="W368" i="1"/>
  <c r="W367" i="1" s="1"/>
  <c r="Z367" i="1" s="1"/>
  <c r="AF367" i="1" s="1"/>
  <c r="AL367" i="1" s="1"/>
  <c r="AR367" i="1" s="1"/>
  <c r="W152" i="1"/>
  <c r="Z152" i="1" s="1"/>
  <c r="AF152" i="1" s="1"/>
  <c r="AL152" i="1" s="1"/>
  <c r="AR152" i="1" s="1"/>
  <c r="Z135" i="1"/>
  <c r="AF135" i="1" s="1"/>
  <c r="AL135" i="1" s="1"/>
  <c r="AR135" i="1" s="1"/>
  <c r="AA135" i="1"/>
  <c r="AG135" i="1" s="1"/>
  <c r="AM135" i="1" s="1"/>
  <c r="AS135" i="1" s="1"/>
  <c r="AB135" i="1"/>
  <c r="AH135" i="1" s="1"/>
  <c r="AN135" i="1" s="1"/>
  <c r="AT135" i="1" s="1"/>
  <c r="X134" i="1"/>
  <c r="X133" i="1" s="1"/>
  <c r="AA133" i="1" s="1"/>
  <c r="AG133" i="1" s="1"/>
  <c r="AM133" i="1" s="1"/>
  <c r="AS133" i="1" s="1"/>
  <c r="Y134" i="1"/>
  <c r="Y133" i="1" s="1"/>
  <c r="AB133" i="1" s="1"/>
  <c r="AH133" i="1" s="1"/>
  <c r="AN133" i="1" s="1"/>
  <c r="AT133" i="1" s="1"/>
  <c r="W134" i="1"/>
  <c r="W133" i="1" s="1"/>
  <c r="Z133" i="1" s="1"/>
  <c r="AF133" i="1" s="1"/>
  <c r="AL133" i="1" s="1"/>
  <c r="AR133" i="1" s="1"/>
  <c r="Z106" i="1"/>
  <c r="AF106" i="1" s="1"/>
  <c r="AL106" i="1" s="1"/>
  <c r="AR106" i="1" s="1"/>
  <c r="AA106" i="1"/>
  <c r="AG106" i="1" s="1"/>
  <c r="AM106" i="1" s="1"/>
  <c r="AS106" i="1" s="1"/>
  <c r="AB106" i="1"/>
  <c r="AH106" i="1" s="1"/>
  <c r="AN106" i="1" s="1"/>
  <c r="AT106" i="1" s="1"/>
  <c r="X105" i="1"/>
  <c r="X104" i="1" s="1"/>
  <c r="AA104" i="1" s="1"/>
  <c r="AG104" i="1" s="1"/>
  <c r="AM104" i="1" s="1"/>
  <c r="AS104" i="1" s="1"/>
  <c r="Y105" i="1"/>
  <c r="Y104" i="1" s="1"/>
  <c r="AB104" i="1" s="1"/>
  <c r="AH104" i="1" s="1"/>
  <c r="AN104" i="1" s="1"/>
  <c r="AT104" i="1" s="1"/>
  <c r="W105" i="1"/>
  <c r="W104" i="1" s="1"/>
  <c r="Z104" i="1" s="1"/>
  <c r="AF104" i="1" s="1"/>
  <c r="AL104" i="1" s="1"/>
  <c r="AR104" i="1" s="1"/>
  <c r="H109" i="1"/>
  <c r="I109" i="1"/>
  <c r="J109" i="1"/>
  <c r="K109" i="1"/>
  <c r="L109" i="1"/>
  <c r="M109" i="1"/>
  <c r="Q109" i="1"/>
  <c r="R109" i="1"/>
  <c r="S109" i="1"/>
  <c r="W109" i="1"/>
  <c r="X109" i="1"/>
  <c r="Y109" i="1"/>
  <c r="W82" i="1"/>
  <c r="Z73" i="1"/>
  <c r="AF73" i="1" s="1"/>
  <c r="AL73" i="1" s="1"/>
  <c r="AR73" i="1" s="1"/>
  <c r="AA73" i="1"/>
  <c r="AG73" i="1" s="1"/>
  <c r="AM73" i="1" s="1"/>
  <c r="AS73" i="1" s="1"/>
  <c r="AB73" i="1"/>
  <c r="AH73" i="1" s="1"/>
  <c r="AN73" i="1" s="1"/>
  <c r="AT73" i="1" s="1"/>
  <c r="X72" i="1"/>
  <c r="X71" i="1" s="1"/>
  <c r="AA71" i="1" s="1"/>
  <c r="AG71" i="1" s="1"/>
  <c r="AM71" i="1" s="1"/>
  <c r="AS71" i="1" s="1"/>
  <c r="Y72" i="1"/>
  <c r="Y71" i="1" s="1"/>
  <c r="AB71" i="1" s="1"/>
  <c r="AH71" i="1" s="1"/>
  <c r="AN71" i="1" s="1"/>
  <c r="AT71" i="1" s="1"/>
  <c r="W72" i="1"/>
  <c r="W71" i="1" s="1"/>
  <c r="Z71" i="1" s="1"/>
  <c r="AF71" i="1" s="1"/>
  <c r="AL71" i="1" s="1"/>
  <c r="AR71" i="1" s="1"/>
  <c r="N109" i="1" l="1"/>
  <c r="T109" i="1" s="1"/>
  <c r="Z109" i="1" s="1"/>
  <c r="AF109" i="1" s="1"/>
  <c r="AL109" i="1" s="1"/>
  <c r="AR109" i="1" s="1"/>
  <c r="AE17" i="1"/>
  <c r="AD652" i="1"/>
  <c r="AE413" i="1"/>
  <c r="AE652" i="1"/>
  <c r="AD17" i="1"/>
  <c r="AC498" i="1"/>
  <c r="AC652" i="1"/>
  <c r="AC209" i="1"/>
  <c r="AE498" i="1"/>
  <c r="AC413" i="1"/>
  <c r="AE209" i="1"/>
  <c r="AD413" i="1"/>
  <c r="AC17" i="1"/>
  <c r="AD498" i="1"/>
  <c r="AD209" i="1"/>
  <c r="AB72" i="1"/>
  <c r="AH72" i="1" s="1"/>
  <c r="AN72" i="1" s="1"/>
  <c r="AT72" i="1" s="1"/>
  <c r="AB525" i="1"/>
  <c r="AH525" i="1" s="1"/>
  <c r="AN525" i="1" s="1"/>
  <c r="AT525" i="1" s="1"/>
  <c r="X527" i="1"/>
  <c r="AA527" i="1" s="1"/>
  <c r="AG527" i="1" s="1"/>
  <c r="AM527" i="1" s="1"/>
  <c r="AS527" i="1" s="1"/>
  <c r="Z72" i="1"/>
  <c r="AF72" i="1" s="1"/>
  <c r="AL72" i="1" s="1"/>
  <c r="AR72" i="1" s="1"/>
  <c r="AA368" i="1"/>
  <c r="AG368" i="1" s="1"/>
  <c r="AM368" i="1" s="1"/>
  <c r="AS368" i="1" s="1"/>
  <c r="AA72" i="1"/>
  <c r="AG72" i="1" s="1"/>
  <c r="AM72" i="1" s="1"/>
  <c r="AS72" i="1" s="1"/>
  <c r="AB368" i="1"/>
  <c r="AH368" i="1" s="1"/>
  <c r="AN368" i="1" s="1"/>
  <c r="AT368" i="1" s="1"/>
  <c r="AB105" i="1"/>
  <c r="AH105" i="1" s="1"/>
  <c r="AN105" i="1" s="1"/>
  <c r="AT105" i="1" s="1"/>
  <c r="AA525" i="1"/>
  <c r="AG525" i="1" s="1"/>
  <c r="AM525" i="1" s="1"/>
  <c r="AS525" i="1" s="1"/>
  <c r="AA105" i="1"/>
  <c r="AG105" i="1" s="1"/>
  <c r="AM105" i="1" s="1"/>
  <c r="AS105" i="1" s="1"/>
  <c r="AA134" i="1"/>
  <c r="AG134" i="1" s="1"/>
  <c r="AM134" i="1" s="1"/>
  <c r="AS134" i="1" s="1"/>
  <c r="Z525" i="1"/>
  <c r="AF525" i="1" s="1"/>
  <c r="AL525" i="1" s="1"/>
  <c r="AR525" i="1" s="1"/>
  <c r="O109" i="1"/>
  <c r="U109" i="1" s="1"/>
  <c r="AA109" i="1" s="1"/>
  <c r="AG109" i="1" s="1"/>
  <c r="AM109" i="1" s="1"/>
  <c r="AS109" i="1" s="1"/>
  <c r="Z105" i="1"/>
  <c r="AF105" i="1" s="1"/>
  <c r="AL105" i="1" s="1"/>
  <c r="AR105" i="1" s="1"/>
  <c r="Z134" i="1"/>
  <c r="AF134" i="1" s="1"/>
  <c r="AL134" i="1" s="1"/>
  <c r="AR134" i="1" s="1"/>
  <c r="AB443" i="1"/>
  <c r="AH443" i="1" s="1"/>
  <c r="AN443" i="1" s="1"/>
  <c r="AT443" i="1" s="1"/>
  <c r="AB603" i="1"/>
  <c r="AH603" i="1" s="1"/>
  <c r="AN603" i="1" s="1"/>
  <c r="AT603" i="1" s="1"/>
  <c r="AA443" i="1"/>
  <c r="AG443" i="1" s="1"/>
  <c r="AM443" i="1" s="1"/>
  <c r="AS443" i="1" s="1"/>
  <c r="AA603" i="1"/>
  <c r="AG603" i="1" s="1"/>
  <c r="AM603" i="1" s="1"/>
  <c r="AS603" i="1" s="1"/>
  <c r="Z781" i="1"/>
  <c r="AF781" i="1" s="1"/>
  <c r="AL781" i="1" s="1"/>
  <c r="AR781" i="1" s="1"/>
  <c r="Z603" i="1"/>
  <c r="AF603" i="1" s="1"/>
  <c r="AL603" i="1" s="1"/>
  <c r="AR603" i="1" s="1"/>
  <c r="AA528" i="1"/>
  <c r="AG528" i="1" s="1"/>
  <c r="AM528" i="1" s="1"/>
  <c r="AS528" i="1" s="1"/>
  <c r="Y527" i="1"/>
  <c r="AB527" i="1" s="1"/>
  <c r="AH527" i="1" s="1"/>
  <c r="AN527" i="1" s="1"/>
  <c r="AT527" i="1" s="1"/>
  <c r="W527" i="1"/>
  <c r="Z527" i="1" s="1"/>
  <c r="AF527" i="1" s="1"/>
  <c r="AL527" i="1" s="1"/>
  <c r="AR527" i="1" s="1"/>
  <c r="Z443" i="1"/>
  <c r="AF443" i="1" s="1"/>
  <c r="AL443" i="1" s="1"/>
  <c r="AR443" i="1" s="1"/>
  <c r="Z368" i="1"/>
  <c r="AF368" i="1" s="1"/>
  <c r="AL368" i="1" s="1"/>
  <c r="AR368" i="1" s="1"/>
  <c r="AB134" i="1"/>
  <c r="AH134" i="1" s="1"/>
  <c r="AN134" i="1" s="1"/>
  <c r="AT134" i="1" s="1"/>
  <c r="P109" i="1"/>
  <c r="V109" i="1" s="1"/>
  <c r="AB109" i="1" s="1"/>
  <c r="AH109" i="1" s="1"/>
  <c r="AN109" i="1" s="1"/>
  <c r="AT109" i="1" s="1"/>
  <c r="Y829" i="1"/>
  <c r="X829" i="1"/>
  <c r="W829" i="1"/>
  <c r="Y827" i="1"/>
  <c r="X827" i="1"/>
  <c r="W827" i="1"/>
  <c r="W826" i="1" s="1"/>
  <c r="Y824" i="1"/>
  <c r="X824" i="1"/>
  <c r="W824" i="1"/>
  <c r="Y822" i="1"/>
  <c r="X822" i="1"/>
  <c r="W822" i="1"/>
  <c r="Y819" i="1"/>
  <c r="X819" i="1"/>
  <c r="W819" i="1"/>
  <c r="W818" i="1" s="1"/>
  <c r="Y816" i="1"/>
  <c r="X816" i="1"/>
  <c r="W816" i="1"/>
  <c r="Y814" i="1"/>
  <c r="X814" i="1"/>
  <c r="W814" i="1"/>
  <c r="Y810" i="1"/>
  <c r="X810" i="1"/>
  <c r="W810" i="1"/>
  <c r="Y808" i="1"/>
  <c r="X808" i="1"/>
  <c r="W808" i="1"/>
  <c r="Y805" i="1"/>
  <c r="X805" i="1"/>
  <c r="W805" i="1"/>
  <c r="Y803" i="1"/>
  <c r="X803" i="1"/>
  <c r="W803" i="1"/>
  <c r="Y800" i="1"/>
  <c r="Y799" i="1" s="1"/>
  <c r="X800" i="1"/>
  <c r="W800" i="1"/>
  <c r="Y797" i="1"/>
  <c r="X797" i="1"/>
  <c r="W797" i="1"/>
  <c r="Y795" i="1"/>
  <c r="X795" i="1"/>
  <c r="W795" i="1"/>
  <c r="Y792" i="1"/>
  <c r="Y791" i="1" s="1"/>
  <c r="X792" i="1"/>
  <c r="X791" i="1" s="1"/>
  <c r="W792" i="1"/>
  <c r="Y789" i="1"/>
  <c r="Y788" i="1" s="1"/>
  <c r="X789" i="1"/>
  <c r="X788" i="1" s="1"/>
  <c r="W789" i="1"/>
  <c r="W788" i="1" s="1"/>
  <c r="Y786" i="1"/>
  <c r="X786" i="1"/>
  <c r="X785" i="1" s="1"/>
  <c r="W786" i="1"/>
  <c r="W785" i="1" s="1"/>
  <c r="Y783" i="1"/>
  <c r="X783" i="1"/>
  <c r="W783" i="1"/>
  <c r="Y779" i="1"/>
  <c r="X779" i="1"/>
  <c r="W779" i="1"/>
  <c r="Y773" i="1"/>
  <c r="X773" i="1"/>
  <c r="W773" i="1"/>
  <c r="Y771" i="1"/>
  <c r="X771" i="1"/>
  <c r="W771" i="1"/>
  <c r="Y769" i="1"/>
  <c r="X769" i="1"/>
  <c r="W769" i="1"/>
  <c r="Y766" i="1"/>
  <c r="X766" i="1"/>
  <c r="X765" i="1" s="1"/>
  <c r="W766" i="1"/>
  <c r="W765" i="1" s="1"/>
  <c r="Y763" i="1"/>
  <c r="X763" i="1"/>
  <c r="W763" i="1"/>
  <c r="W762" i="1" s="1"/>
  <c r="Y760" i="1"/>
  <c r="Y759" i="1" s="1"/>
  <c r="X760" i="1"/>
  <c r="W760" i="1"/>
  <c r="Y757" i="1"/>
  <c r="X757" i="1"/>
  <c r="X756" i="1" s="1"/>
  <c r="W757" i="1"/>
  <c r="Y754" i="1"/>
  <c r="X754" i="1"/>
  <c r="W754" i="1"/>
  <c r="Y752" i="1"/>
  <c r="X752" i="1"/>
  <c r="W752" i="1"/>
  <c r="Y750" i="1"/>
  <c r="X750" i="1"/>
  <c r="W750" i="1"/>
  <c r="Y747" i="1"/>
  <c r="X747" i="1"/>
  <c r="X746" i="1" s="1"/>
  <c r="W747" i="1"/>
  <c r="Y744" i="1"/>
  <c r="X744" i="1"/>
  <c r="W744" i="1"/>
  <c r="W743" i="1" s="1"/>
  <c r="Y741" i="1"/>
  <c r="X741" i="1"/>
  <c r="W741" i="1"/>
  <c r="Y739" i="1"/>
  <c r="X739" i="1"/>
  <c r="W739" i="1"/>
  <c r="Y737" i="1"/>
  <c r="X737" i="1"/>
  <c r="W737" i="1"/>
  <c r="Y734" i="1"/>
  <c r="X734" i="1"/>
  <c r="W734" i="1"/>
  <c r="Y729" i="1"/>
  <c r="X729" i="1"/>
  <c r="W729" i="1"/>
  <c r="Y727" i="1"/>
  <c r="X727" i="1"/>
  <c r="W727" i="1"/>
  <c r="Y723" i="1"/>
  <c r="Y720" i="1" s="1"/>
  <c r="X723" i="1"/>
  <c r="W723" i="1"/>
  <c r="W720" i="1"/>
  <c r="Y717" i="1"/>
  <c r="X717" i="1"/>
  <c r="W717" i="1"/>
  <c r="Y715" i="1"/>
  <c r="X715" i="1"/>
  <c r="W715" i="1"/>
  <c r="Y713" i="1"/>
  <c r="X713" i="1"/>
  <c r="W713" i="1"/>
  <c r="Y711" i="1"/>
  <c r="X711" i="1"/>
  <c r="W711" i="1"/>
  <c r="Y708" i="1"/>
  <c r="Y707" i="1" s="1"/>
  <c r="X708" i="1"/>
  <c r="W708" i="1"/>
  <c r="W707" i="1" s="1"/>
  <c r="Y705" i="1"/>
  <c r="Y704" i="1" s="1"/>
  <c r="X705" i="1"/>
  <c r="X704" i="1" s="1"/>
  <c r="W705" i="1"/>
  <c r="Y699" i="1"/>
  <c r="X699" i="1"/>
  <c r="W699" i="1"/>
  <c r="Y697" i="1"/>
  <c r="X697" i="1"/>
  <c r="W697" i="1"/>
  <c r="Y694" i="1"/>
  <c r="Y693" i="1" s="1"/>
  <c r="X694" i="1"/>
  <c r="W694" i="1"/>
  <c r="Y689" i="1"/>
  <c r="X689" i="1"/>
  <c r="W689" i="1"/>
  <c r="Y687" i="1"/>
  <c r="X687" i="1"/>
  <c r="W687" i="1"/>
  <c r="Y684" i="1"/>
  <c r="X684" i="1"/>
  <c r="X683" i="1" s="1"/>
  <c r="W684" i="1"/>
  <c r="W683" i="1" s="1"/>
  <c r="Y681" i="1"/>
  <c r="Y680" i="1" s="1"/>
  <c r="X681" i="1"/>
  <c r="W681" i="1"/>
  <c r="W680" i="1"/>
  <c r="Y678" i="1"/>
  <c r="Y677" i="1" s="1"/>
  <c r="X678" i="1"/>
  <c r="X677" i="1" s="1"/>
  <c r="W678" i="1"/>
  <c r="W675" i="1"/>
  <c r="W674" i="1" s="1"/>
  <c r="Y674" i="1"/>
  <c r="X674" i="1"/>
  <c r="Y671" i="1"/>
  <c r="X671" i="1"/>
  <c r="W671" i="1"/>
  <c r="Y669" i="1"/>
  <c r="X669" i="1"/>
  <c r="W669" i="1"/>
  <c r="Y666" i="1"/>
  <c r="X666" i="1"/>
  <c r="X665" i="1" s="1"/>
  <c r="W666" i="1"/>
  <c r="W665" i="1" s="1"/>
  <c r="Y663" i="1"/>
  <c r="Y662" i="1" s="1"/>
  <c r="X663" i="1"/>
  <c r="W663" i="1"/>
  <c r="W662" i="1" s="1"/>
  <c r="Y660" i="1"/>
  <c r="Y659" i="1" s="1"/>
  <c r="X660" i="1"/>
  <c r="X659" i="1" s="1"/>
  <c r="W660" i="1"/>
  <c r="Y657" i="1"/>
  <c r="Y656" i="1" s="1"/>
  <c r="X657" i="1"/>
  <c r="X656" i="1" s="1"/>
  <c r="W657" i="1"/>
  <c r="W656" i="1" s="1"/>
  <c r="Y654" i="1"/>
  <c r="X654" i="1"/>
  <c r="W654" i="1"/>
  <c r="Y646" i="1"/>
  <c r="Y645" i="1" s="1"/>
  <c r="X646" i="1"/>
  <c r="X645" i="1" s="1"/>
  <c r="W646" i="1"/>
  <c r="W645" i="1" s="1"/>
  <c r="Y643" i="1"/>
  <c r="X643" i="1"/>
  <c r="X642" i="1" s="1"/>
  <c r="W643" i="1"/>
  <c r="W642" i="1" s="1"/>
  <c r="Y635" i="1"/>
  <c r="Y634" i="1" s="1"/>
  <c r="X635" i="1"/>
  <c r="X634" i="1" s="1"/>
  <c r="W635" i="1"/>
  <c r="Y632" i="1"/>
  <c r="X632" i="1"/>
  <c r="X631" i="1" s="1"/>
  <c r="W632" i="1"/>
  <c r="Y626" i="1"/>
  <c r="Y625" i="1" s="1"/>
  <c r="X626" i="1"/>
  <c r="W626" i="1"/>
  <c r="W625" i="1" s="1"/>
  <c r="Y618" i="1"/>
  <c r="X618" i="1"/>
  <c r="X617" i="1" s="1"/>
  <c r="W618" i="1"/>
  <c r="Y615" i="1"/>
  <c r="Y614" i="1" s="1"/>
  <c r="X615" i="1"/>
  <c r="W615" i="1"/>
  <c r="W614" i="1" s="1"/>
  <c r="Y612" i="1"/>
  <c r="Y611" i="1" s="1"/>
  <c r="X612" i="1"/>
  <c r="X611" i="1" s="1"/>
  <c r="W612" i="1"/>
  <c r="Y609" i="1"/>
  <c r="Y608" i="1" s="1"/>
  <c r="X609" i="1"/>
  <c r="X608" i="1" s="1"/>
  <c r="W609" i="1"/>
  <c r="W608" i="1" s="1"/>
  <c r="Y606" i="1"/>
  <c r="X606" i="1"/>
  <c r="X605" i="1" s="1"/>
  <c r="W606" i="1"/>
  <c r="Y598" i="1"/>
  <c r="Y597" i="1" s="1"/>
  <c r="Y596" i="1" s="1"/>
  <c r="X598" i="1"/>
  <c r="X597" i="1" s="1"/>
  <c r="W598" i="1"/>
  <c r="W597" i="1" s="1"/>
  <c r="W596" i="1" s="1"/>
  <c r="Y593" i="1"/>
  <c r="Y592" i="1" s="1"/>
  <c r="X593" i="1"/>
  <c r="X592" i="1" s="1"/>
  <c r="X591" i="1" s="1"/>
  <c r="W593" i="1"/>
  <c r="Y579" i="1"/>
  <c r="Y578" i="1" s="1"/>
  <c r="X579" i="1"/>
  <c r="W579" i="1"/>
  <c r="W578" i="1" s="1"/>
  <c r="Y572" i="1"/>
  <c r="Y567" i="1" s="1"/>
  <c r="X572" i="1"/>
  <c r="X567" i="1" s="1"/>
  <c r="W572" i="1"/>
  <c r="W567" i="1" s="1"/>
  <c r="Y565" i="1"/>
  <c r="Y564" i="1" s="1"/>
  <c r="X565" i="1"/>
  <c r="X564" i="1" s="1"/>
  <c r="W565" i="1"/>
  <c r="W564" i="1" s="1"/>
  <c r="Y562" i="1"/>
  <c r="X562" i="1"/>
  <c r="X561" i="1" s="1"/>
  <c r="W562" i="1"/>
  <c r="W561" i="1" s="1"/>
  <c r="Y559" i="1"/>
  <c r="Y558" i="1" s="1"/>
  <c r="X559" i="1"/>
  <c r="W559" i="1"/>
  <c r="W558" i="1" s="1"/>
  <c r="Y556" i="1"/>
  <c r="Y555" i="1" s="1"/>
  <c r="X556" i="1"/>
  <c r="X555" i="1" s="1"/>
  <c r="W556" i="1"/>
  <c r="Y551" i="1"/>
  <c r="X551" i="1"/>
  <c r="Y548" i="1"/>
  <c r="Y547" i="1" s="1"/>
  <c r="X548" i="1"/>
  <c r="W548" i="1"/>
  <c r="Y543" i="1"/>
  <c r="Y542" i="1" s="1"/>
  <c r="X543" i="1"/>
  <c r="X542" i="1" s="1"/>
  <c r="W543" i="1"/>
  <c r="W542" i="1" s="1"/>
  <c r="Y540" i="1"/>
  <c r="X540" i="1"/>
  <c r="W540" i="1"/>
  <c r="Y538" i="1"/>
  <c r="X538" i="1"/>
  <c r="W538" i="1"/>
  <c r="Y522" i="1"/>
  <c r="Y521" i="1" s="1"/>
  <c r="X522" i="1"/>
  <c r="X521" i="1" s="1"/>
  <c r="X520" i="1" s="1"/>
  <c r="W522" i="1"/>
  <c r="W521" i="1" s="1"/>
  <c r="Y517" i="1"/>
  <c r="Y516" i="1" s="1"/>
  <c r="Y515" i="1" s="1"/>
  <c r="X517" i="1"/>
  <c r="X516" i="1" s="1"/>
  <c r="X515" i="1" s="1"/>
  <c r="W517" i="1"/>
  <c r="W516" i="1" s="1"/>
  <c r="W515" i="1" s="1"/>
  <c r="Y512" i="1"/>
  <c r="Y511" i="1" s="1"/>
  <c r="Y510" i="1" s="1"/>
  <c r="X512" i="1"/>
  <c r="W512" i="1"/>
  <c r="W511" i="1" s="1"/>
  <c r="W510" i="1" s="1"/>
  <c r="Y507" i="1"/>
  <c r="Y506" i="1" s="1"/>
  <c r="Y505" i="1" s="1"/>
  <c r="X507" i="1"/>
  <c r="X506" i="1" s="1"/>
  <c r="W507" i="1"/>
  <c r="W506" i="1" s="1"/>
  <c r="W505" i="1" s="1"/>
  <c r="Y503" i="1"/>
  <c r="X503" i="1"/>
  <c r="W503" i="1"/>
  <c r="Y501" i="1"/>
  <c r="X501" i="1"/>
  <c r="W501" i="1"/>
  <c r="Y495" i="1"/>
  <c r="X495" i="1"/>
  <c r="X494" i="1" s="1"/>
  <c r="X493" i="1" s="1"/>
  <c r="W495" i="1"/>
  <c r="Y487" i="1"/>
  <c r="Y486" i="1" s="1"/>
  <c r="X487" i="1"/>
  <c r="W487" i="1"/>
  <c r="W486" i="1" s="1"/>
  <c r="Y484" i="1"/>
  <c r="Y483" i="1" s="1"/>
  <c r="X484" i="1"/>
  <c r="X483" i="1" s="1"/>
  <c r="W484" i="1"/>
  <c r="Y481" i="1"/>
  <c r="X481" i="1"/>
  <c r="W481" i="1"/>
  <c r="Y479" i="1"/>
  <c r="X479" i="1"/>
  <c r="W479" i="1"/>
  <c r="Y476" i="1"/>
  <c r="Y475" i="1" s="1"/>
  <c r="X476" i="1"/>
  <c r="X475" i="1" s="1"/>
  <c r="W476" i="1"/>
  <c r="W475" i="1" s="1"/>
  <c r="Y473" i="1"/>
  <c r="X473" i="1"/>
  <c r="X472" i="1" s="1"/>
  <c r="W473" i="1"/>
  <c r="W472" i="1" s="1"/>
  <c r="Y470" i="1"/>
  <c r="Y469" i="1" s="1"/>
  <c r="X470" i="1"/>
  <c r="W470" i="1"/>
  <c r="W469" i="1" s="1"/>
  <c r="Y467" i="1"/>
  <c r="Y466" i="1" s="1"/>
  <c r="X467" i="1"/>
  <c r="X466" i="1" s="1"/>
  <c r="W467" i="1"/>
  <c r="Y464" i="1"/>
  <c r="Y463" i="1" s="1"/>
  <c r="X464" i="1"/>
  <c r="X463" i="1" s="1"/>
  <c r="W464" i="1"/>
  <c r="W463" i="1" s="1"/>
  <c r="Y461" i="1"/>
  <c r="X461" i="1"/>
  <c r="W461" i="1"/>
  <c r="Y459" i="1"/>
  <c r="X459" i="1"/>
  <c r="W459" i="1"/>
  <c r="Y454" i="1"/>
  <c r="Y453" i="1" s="1"/>
  <c r="X454" i="1"/>
  <c r="X453" i="1" s="1"/>
  <c r="X452" i="1" s="1"/>
  <c r="W454" i="1"/>
  <c r="Y450" i="1"/>
  <c r="Y449" i="1" s="1"/>
  <c r="X450" i="1"/>
  <c r="W450" i="1"/>
  <c r="W449" i="1" s="1"/>
  <c r="Y447" i="1"/>
  <c r="Y446" i="1" s="1"/>
  <c r="X447" i="1"/>
  <c r="X446" i="1" s="1"/>
  <c r="W447" i="1"/>
  <c r="Y440" i="1"/>
  <c r="Y439" i="1" s="1"/>
  <c r="Y435" i="1" s="1"/>
  <c r="X440" i="1"/>
  <c r="W440" i="1"/>
  <c r="W439" i="1" s="1"/>
  <c r="W435" i="1" s="1"/>
  <c r="Y433" i="1"/>
  <c r="X433" i="1"/>
  <c r="W433" i="1"/>
  <c r="Y431" i="1"/>
  <c r="X431" i="1"/>
  <c r="W431" i="1"/>
  <c r="Y429" i="1"/>
  <c r="X429" i="1"/>
  <c r="W429" i="1"/>
  <c r="Y426" i="1"/>
  <c r="X426" i="1"/>
  <c r="W426" i="1"/>
  <c r="Y424" i="1"/>
  <c r="X424" i="1"/>
  <c r="W424" i="1"/>
  <c r="Y422" i="1"/>
  <c r="X422" i="1"/>
  <c r="W422" i="1"/>
  <c r="Y419" i="1"/>
  <c r="Y418" i="1" s="1"/>
  <c r="X419" i="1"/>
  <c r="X418" i="1" s="1"/>
  <c r="W419" i="1"/>
  <c r="Y416" i="1"/>
  <c r="Y415" i="1" s="1"/>
  <c r="X416" i="1"/>
  <c r="X415" i="1" s="1"/>
  <c r="W416" i="1"/>
  <c r="Y410" i="1"/>
  <c r="X410" i="1"/>
  <c r="X409" i="1" s="1"/>
  <c r="W410" i="1"/>
  <c r="W409" i="1" s="1"/>
  <c r="Y407" i="1"/>
  <c r="X407" i="1"/>
  <c r="W407" i="1"/>
  <c r="W405" i="1"/>
  <c r="Y405" i="1"/>
  <c r="X405" i="1"/>
  <c r="X404" i="1" s="1"/>
  <c r="Y402" i="1"/>
  <c r="X402" i="1"/>
  <c r="W402" i="1"/>
  <c r="Y400" i="1"/>
  <c r="X400" i="1"/>
  <c r="W400" i="1"/>
  <c r="Y397" i="1"/>
  <c r="X397" i="1"/>
  <c r="W397" i="1"/>
  <c r="Y395" i="1"/>
  <c r="X395" i="1"/>
  <c r="W395" i="1"/>
  <c r="Y390" i="1"/>
  <c r="Y389" i="1" s="1"/>
  <c r="X390" i="1"/>
  <c r="W390" i="1"/>
  <c r="Y387" i="1"/>
  <c r="X387" i="1"/>
  <c r="X386" i="1" s="1"/>
  <c r="W387" i="1"/>
  <c r="W386" i="1" s="1"/>
  <c r="Y384" i="1"/>
  <c r="Y383" i="1" s="1"/>
  <c r="X384" i="1"/>
  <c r="X383" i="1" s="1"/>
  <c r="Y381" i="1"/>
  <c r="Y380" i="1" s="1"/>
  <c r="X381" i="1"/>
  <c r="X380" i="1" s="1"/>
  <c r="W381" i="1"/>
  <c r="W380" i="1" s="1"/>
  <c r="Y365" i="1"/>
  <c r="Y364" i="1" s="1"/>
  <c r="X365" i="1"/>
  <c r="X364" i="1" s="1"/>
  <c r="W365" i="1"/>
  <c r="Y362" i="1"/>
  <c r="Y361" i="1" s="1"/>
  <c r="X362" i="1"/>
  <c r="W362" i="1"/>
  <c r="W361" i="1" s="1"/>
  <c r="Y358" i="1"/>
  <c r="X358" i="1"/>
  <c r="W358" i="1"/>
  <c r="Y356" i="1"/>
  <c r="X356" i="1"/>
  <c r="W356" i="1"/>
  <c r="Y354" i="1"/>
  <c r="X354" i="1"/>
  <c r="W354" i="1"/>
  <c r="Y351" i="1"/>
  <c r="X351" i="1"/>
  <c r="X350" i="1" s="1"/>
  <c r="W351" i="1"/>
  <c r="W350" i="1" s="1"/>
  <c r="Y348" i="1"/>
  <c r="X348" i="1"/>
  <c r="W348" i="1"/>
  <c r="Y346" i="1"/>
  <c r="X346" i="1"/>
  <c r="W346" i="1"/>
  <c r="Y344" i="1"/>
  <c r="X344" i="1"/>
  <c r="W344" i="1"/>
  <c r="Y341" i="1"/>
  <c r="X341" i="1"/>
  <c r="W341" i="1"/>
  <c r="Y339" i="1"/>
  <c r="X339" i="1"/>
  <c r="W339" i="1"/>
  <c r="Y334" i="1"/>
  <c r="X334" i="1"/>
  <c r="X333" i="1" s="1"/>
  <c r="X332" i="1" s="1"/>
  <c r="W334" i="1"/>
  <c r="Y329" i="1"/>
  <c r="Y328" i="1" s="1"/>
  <c r="X329" i="1"/>
  <c r="W329" i="1"/>
  <c r="W328" i="1" s="1"/>
  <c r="Y326" i="1"/>
  <c r="Y325" i="1" s="1"/>
  <c r="X326" i="1"/>
  <c r="X325" i="1" s="1"/>
  <c r="W326" i="1"/>
  <c r="Y323" i="1"/>
  <c r="Y320" i="1" s="1"/>
  <c r="X323" i="1"/>
  <c r="X320" i="1" s="1"/>
  <c r="W323" i="1"/>
  <c r="W320" i="1" s="1"/>
  <c r="Y318" i="1"/>
  <c r="X318" i="1"/>
  <c r="X317" i="1" s="1"/>
  <c r="W318" i="1"/>
  <c r="Y315" i="1"/>
  <c r="Y314" i="1" s="1"/>
  <c r="X315" i="1"/>
  <c r="W315" i="1"/>
  <c r="W314" i="1" s="1"/>
  <c r="Y312" i="1"/>
  <c r="X312" i="1"/>
  <c r="W312" i="1"/>
  <c r="Y310" i="1"/>
  <c r="X310" i="1"/>
  <c r="W310" i="1"/>
  <c r="Y307" i="1"/>
  <c r="Y306" i="1" s="1"/>
  <c r="X307" i="1"/>
  <c r="X306" i="1" s="1"/>
  <c r="W307" i="1"/>
  <c r="Y301" i="1"/>
  <c r="Y300" i="1" s="1"/>
  <c r="X301" i="1"/>
  <c r="X300" i="1" s="1"/>
  <c r="W301" i="1"/>
  <c r="W300" i="1" s="1"/>
  <c r="Y295" i="1"/>
  <c r="X295" i="1"/>
  <c r="X294" i="1" s="1"/>
  <c r="W295" i="1"/>
  <c r="Y290" i="1"/>
  <c r="X290" i="1"/>
  <c r="X289" i="1" s="1"/>
  <c r="W290" i="1"/>
  <c r="Y287" i="1"/>
  <c r="Y286" i="1" s="1"/>
  <c r="X287" i="1"/>
  <c r="X286" i="1" s="1"/>
  <c r="W287" i="1"/>
  <c r="W286" i="1" s="1"/>
  <c r="Y284" i="1"/>
  <c r="X284" i="1"/>
  <c r="X283" i="1" s="1"/>
  <c r="W284" i="1"/>
  <c r="Y281" i="1"/>
  <c r="Y280" i="1" s="1"/>
  <c r="X281" i="1"/>
  <c r="W281" i="1"/>
  <c r="W280" i="1" s="1"/>
  <c r="Y277" i="1"/>
  <c r="X277" i="1"/>
  <c r="X276" i="1" s="1"/>
  <c r="W277" i="1"/>
  <c r="W276" i="1" s="1"/>
  <c r="Y274" i="1"/>
  <c r="Y273" i="1" s="1"/>
  <c r="X274" i="1"/>
  <c r="W274" i="1"/>
  <c r="W273" i="1" s="1"/>
  <c r="Y271" i="1"/>
  <c r="Y270" i="1" s="1"/>
  <c r="X271" i="1"/>
  <c r="X270" i="1" s="1"/>
  <c r="W271" i="1"/>
  <c r="Y268" i="1"/>
  <c r="Y267" i="1" s="1"/>
  <c r="X268" i="1"/>
  <c r="W268" i="1"/>
  <c r="W267" i="1" s="1"/>
  <c r="Y264" i="1"/>
  <c r="Y263" i="1" s="1"/>
  <c r="X264" i="1"/>
  <c r="X263" i="1" s="1"/>
  <c r="W264" i="1"/>
  <c r="Y261" i="1"/>
  <c r="Y260" i="1" s="1"/>
  <c r="X261" i="1"/>
  <c r="X260" i="1" s="1"/>
  <c r="W261" i="1"/>
  <c r="W260" i="1" s="1"/>
  <c r="Y258" i="1"/>
  <c r="X258" i="1"/>
  <c r="X257" i="1" s="1"/>
  <c r="W258" i="1"/>
  <c r="Y255" i="1"/>
  <c r="Y254" i="1" s="1"/>
  <c r="X255" i="1"/>
  <c r="W255" i="1"/>
  <c r="Y252" i="1"/>
  <c r="Y251" i="1" s="1"/>
  <c r="X252" i="1"/>
  <c r="X251" i="1" s="1"/>
  <c r="W252" i="1"/>
  <c r="Y249" i="1"/>
  <c r="Y248" i="1" s="1"/>
  <c r="X249" i="1"/>
  <c r="X248" i="1" s="1"/>
  <c r="W249" i="1"/>
  <c r="W248" i="1" s="1"/>
  <c r="Y246" i="1"/>
  <c r="X246" i="1"/>
  <c r="X245" i="1" s="1"/>
  <c r="W246" i="1"/>
  <c r="Y243" i="1"/>
  <c r="Y242" i="1" s="1"/>
  <c r="X243" i="1"/>
  <c r="W243" i="1"/>
  <c r="W242" i="1" s="1"/>
  <c r="Y240" i="1"/>
  <c r="Y239" i="1" s="1"/>
  <c r="X240" i="1"/>
  <c r="X239" i="1" s="1"/>
  <c r="W240" i="1"/>
  <c r="Y236" i="1"/>
  <c r="Y235" i="1" s="1"/>
  <c r="X236" i="1"/>
  <c r="W236" i="1"/>
  <c r="W235" i="1" s="1"/>
  <c r="Y233" i="1"/>
  <c r="Y232" i="1" s="1"/>
  <c r="X233" i="1"/>
  <c r="X232" i="1" s="1"/>
  <c r="W233" i="1"/>
  <c r="Y230" i="1"/>
  <c r="Y229" i="1" s="1"/>
  <c r="X230" i="1"/>
  <c r="X229" i="1" s="1"/>
  <c r="W230" i="1"/>
  <c r="W229" i="1" s="1"/>
  <c r="Y227" i="1"/>
  <c r="X227" i="1"/>
  <c r="X226" i="1" s="1"/>
  <c r="W227" i="1"/>
  <c r="W226" i="1" s="1"/>
  <c r="Y224" i="1"/>
  <c r="Y223" i="1" s="1"/>
  <c r="X224" i="1"/>
  <c r="W224" i="1"/>
  <c r="Y221" i="1"/>
  <c r="Y220" i="1" s="1"/>
  <c r="X221" i="1"/>
  <c r="X220" i="1" s="1"/>
  <c r="W221" i="1"/>
  <c r="Y218" i="1"/>
  <c r="Y217" i="1" s="1"/>
  <c r="X218" i="1"/>
  <c r="X217" i="1" s="1"/>
  <c r="W218" i="1"/>
  <c r="W217" i="1" s="1"/>
  <c r="Y215" i="1"/>
  <c r="X215" i="1"/>
  <c r="X214" i="1" s="1"/>
  <c r="W215" i="1"/>
  <c r="W214" i="1" s="1"/>
  <c r="Y206" i="1"/>
  <c r="X206" i="1"/>
  <c r="W206" i="1"/>
  <c r="Y204" i="1"/>
  <c r="X204" i="1"/>
  <c r="W204" i="1"/>
  <c r="Y201" i="1"/>
  <c r="Y200" i="1" s="1"/>
  <c r="X201" i="1"/>
  <c r="W201" i="1"/>
  <c r="W200" i="1" s="1"/>
  <c r="Y196" i="1"/>
  <c r="X196" i="1"/>
  <c r="W196" i="1"/>
  <c r="Y194" i="1"/>
  <c r="X194" i="1"/>
  <c r="W194" i="1"/>
  <c r="Y190" i="1"/>
  <c r="X190" i="1"/>
  <c r="X189" i="1" s="1"/>
  <c r="W190" i="1"/>
  <c r="W189" i="1" s="1"/>
  <c r="Y187" i="1"/>
  <c r="Y186" i="1" s="1"/>
  <c r="X187" i="1"/>
  <c r="W187" i="1"/>
  <c r="W186" i="1" s="1"/>
  <c r="Y184" i="1"/>
  <c r="Y183" i="1" s="1"/>
  <c r="X184" i="1"/>
  <c r="X183" i="1" s="1"/>
  <c r="W184" i="1"/>
  <c r="Y181" i="1"/>
  <c r="Y180" i="1" s="1"/>
  <c r="X181" i="1"/>
  <c r="X180" i="1" s="1"/>
  <c r="W181" i="1"/>
  <c r="W180" i="1" s="1"/>
  <c r="Y178" i="1"/>
  <c r="X178" i="1"/>
  <c r="X177" i="1" s="1"/>
  <c r="W178" i="1"/>
  <c r="W177" i="1" s="1"/>
  <c r="Y175" i="1"/>
  <c r="Y174" i="1" s="1"/>
  <c r="X175" i="1"/>
  <c r="W175" i="1"/>
  <c r="W174" i="1" s="1"/>
  <c r="Y172" i="1"/>
  <c r="Y171" i="1" s="1"/>
  <c r="X172" i="1"/>
  <c r="X171" i="1" s="1"/>
  <c r="W172" i="1"/>
  <c r="Y168" i="1"/>
  <c r="X168" i="1"/>
  <c r="X167" i="1" s="1"/>
  <c r="Y165" i="1"/>
  <c r="X165" i="1"/>
  <c r="W165" i="1"/>
  <c r="Y162" i="1"/>
  <c r="X162" i="1"/>
  <c r="W162" i="1"/>
  <c r="W160" i="1"/>
  <c r="Y160" i="1"/>
  <c r="X160" i="1"/>
  <c r="Y156" i="1"/>
  <c r="X156" i="1"/>
  <c r="W156" i="1"/>
  <c r="Y154" i="1"/>
  <c r="X154" i="1"/>
  <c r="W154" i="1"/>
  <c r="Y149" i="1"/>
  <c r="X149" i="1"/>
  <c r="W149" i="1"/>
  <c r="Y146" i="1"/>
  <c r="X146" i="1"/>
  <c r="W146" i="1"/>
  <c r="Y144" i="1"/>
  <c r="X144" i="1"/>
  <c r="W144" i="1"/>
  <c r="Y137" i="1"/>
  <c r="X137" i="1"/>
  <c r="X136" i="1" s="1"/>
  <c r="W137" i="1"/>
  <c r="Y131" i="1"/>
  <c r="Y130" i="1" s="1"/>
  <c r="X131" i="1"/>
  <c r="W131" i="1"/>
  <c r="W130" i="1" s="1"/>
  <c r="Y128" i="1"/>
  <c r="Y127" i="1" s="1"/>
  <c r="X128" i="1"/>
  <c r="X127" i="1" s="1"/>
  <c r="W128" i="1"/>
  <c r="Y125" i="1"/>
  <c r="Y124" i="1" s="1"/>
  <c r="X125" i="1"/>
  <c r="X124" i="1" s="1"/>
  <c r="W125" i="1"/>
  <c r="W124" i="1" s="1"/>
  <c r="Y122" i="1"/>
  <c r="X122" i="1"/>
  <c r="X121" i="1" s="1"/>
  <c r="W122" i="1"/>
  <c r="Y119" i="1"/>
  <c r="Y118" i="1" s="1"/>
  <c r="X119" i="1"/>
  <c r="W119" i="1"/>
  <c r="W118" i="1" s="1"/>
  <c r="Y116" i="1"/>
  <c r="Y115" i="1" s="1"/>
  <c r="X116" i="1"/>
  <c r="X115" i="1" s="1"/>
  <c r="W116" i="1"/>
  <c r="Y113" i="1"/>
  <c r="Y108" i="1" s="1"/>
  <c r="X113" i="1"/>
  <c r="X108" i="1" s="1"/>
  <c r="W113" i="1"/>
  <c r="W108" i="1" s="1"/>
  <c r="Y99" i="1"/>
  <c r="Y98" i="1" s="1"/>
  <c r="X99" i="1"/>
  <c r="W99" i="1"/>
  <c r="W98" i="1" s="1"/>
  <c r="Y96" i="1"/>
  <c r="Y95" i="1" s="1"/>
  <c r="X96" i="1"/>
  <c r="X95" i="1" s="1"/>
  <c r="W96" i="1"/>
  <c r="W95" i="1" s="1"/>
  <c r="Y93" i="1"/>
  <c r="Y92" i="1" s="1"/>
  <c r="X93" i="1"/>
  <c r="X92" i="1" s="1"/>
  <c r="W93" i="1"/>
  <c r="W92" i="1" s="1"/>
  <c r="Y90" i="1"/>
  <c r="Y89" i="1" s="1"/>
  <c r="X90" i="1"/>
  <c r="X89" i="1" s="1"/>
  <c r="W90" i="1"/>
  <c r="W89" i="1" s="1"/>
  <c r="Y87" i="1"/>
  <c r="Y86" i="1" s="1"/>
  <c r="X87" i="1"/>
  <c r="X86" i="1" s="1"/>
  <c r="W87" i="1"/>
  <c r="W86" i="1" s="1"/>
  <c r="Y84" i="1"/>
  <c r="Y83" i="1" s="1"/>
  <c r="X84" i="1"/>
  <c r="W84" i="1"/>
  <c r="W83" i="1" s="1"/>
  <c r="Y81" i="1"/>
  <c r="Y80" i="1" s="1"/>
  <c r="X81" i="1"/>
  <c r="X80" i="1" s="1"/>
  <c r="W81" i="1"/>
  <c r="W80" i="1" s="1"/>
  <c r="Y78" i="1"/>
  <c r="Y77" i="1" s="1"/>
  <c r="X78" i="1"/>
  <c r="X77" i="1" s="1"/>
  <c r="W78" i="1"/>
  <c r="W77" i="1" s="1"/>
  <c r="Y75" i="1"/>
  <c r="Y74" i="1" s="1"/>
  <c r="X75" i="1"/>
  <c r="X74" i="1" s="1"/>
  <c r="W75" i="1"/>
  <c r="W74" i="1"/>
  <c r="Y66" i="1"/>
  <c r="Y65" i="1" s="1"/>
  <c r="X66" i="1"/>
  <c r="X65" i="1" s="1"/>
  <c r="W66" i="1"/>
  <c r="Y63" i="1"/>
  <c r="Y62" i="1" s="1"/>
  <c r="X63" i="1"/>
  <c r="X62" i="1" s="1"/>
  <c r="W63" i="1"/>
  <c r="W62" i="1" s="1"/>
  <c r="Y60" i="1"/>
  <c r="Y59" i="1" s="1"/>
  <c r="X60" i="1"/>
  <c r="X59" i="1" s="1"/>
  <c r="W60" i="1"/>
  <c r="W59" i="1" s="1"/>
  <c r="Y57" i="1"/>
  <c r="Y56" i="1" s="1"/>
  <c r="X57" i="1"/>
  <c r="W57" i="1"/>
  <c r="Y54" i="1"/>
  <c r="Y53" i="1" s="1"/>
  <c r="X54" i="1"/>
  <c r="X53" i="1" s="1"/>
  <c r="W54" i="1"/>
  <c r="Y51" i="1"/>
  <c r="Y50" i="1" s="1"/>
  <c r="X51" i="1"/>
  <c r="X50" i="1" s="1"/>
  <c r="W51" i="1"/>
  <c r="W50" i="1" s="1"/>
  <c r="Y48" i="1"/>
  <c r="X48" i="1"/>
  <c r="X47" i="1" s="1"/>
  <c r="W48" i="1"/>
  <c r="W47" i="1" s="1"/>
  <c r="Y45" i="1"/>
  <c r="Y44" i="1" s="1"/>
  <c r="X45" i="1"/>
  <c r="W45" i="1"/>
  <c r="W42" i="1"/>
  <c r="W41" i="1" s="1"/>
  <c r="Y41" i="1"/>
  <c r="X41" i="1"/>
  <c r="Y38" i="1"/>
  <c r="Y37" i="1" s="1"/>
  <c r="X38" i="1"/>
  <c r="X37" i="1" s="1"/>
  <c r="W38" i="1"/>
  <c r="W37" i="1" s="1"/>
  <c r="Y35" i="1"/>
  <c r="X35" i="1"/>
  <c r="X34" i="1" s="1"/>
  <c r="W35" i="1"/>
  <c r="W34" i="1" s="1"/>
  <c r="Y32" i="1"/>
  <c r="Y31" i="1" s="1"/>
  <c r="X32" i="1"/>
  <c r="W32" i="1"/>
  <c r="W31" i="1" s="1"/>
  <c r="Y29" i="1"/>
  <c r="Y28" i="1" s="1"/>
  <c r="X29" i="1"/>
  <c r="X28" i="1" s="1"/>
  <c r="W29" i="1"/>
  <c r="Y23" i="1"/>
  <c r="Y22" i="1" s="1"/>
  <c r="X23" i="1"/>
  <c r="X22" i="1" s="1"/>
  <c r="W23" i="1"/>
  <c r="W22" i="1" s="1"/>
  <c r="Y20" i="1"/>
  <c r="X20" i="1"/>
  <c r="X19" i="1" s="1"/>
  <c r="W20" i="1"/>
  <c r="W19" i="1" s="1"/>
  <c r="W696" i="1" l="1"/>
  <c r="W726" i="1"/>
  <c r="W807" i="1"/>
  <c r="W399" i="1"/>
  <c r="W537" i="1"/>
  <c r="X394" i="1"/>
  <c r="W520" i="1"/>
  <c r="W151" i="1"/>
  <c r="W159" i="1"/>
  <c r="X736" i="1"/>
  <c r="X353" i="1"/>
  <c r="Y428" i="1"/>
  <c r="W193" i="1"/>
  <c r="X338" i="1"/>
  <c r="Y794" i="1"/>
  <c r="Y159" i="1"/>
  <c r="W203" i="1"/>
  <c r="Y478" i="1"/>
  <c r="X686" i="1"/>
  <c r="W802" i="1"/>
  <c r="Y537" i="1"/>
  <c r="W394" i="1"/>
  <c r="X821" i="1"/>
  <c r="X428" i="1"/>
  <c r="Y768" i="1"/>
  <c r="AC16" i="1"/>
  <c r="AD16" i="1"/>
  <c r="AE16" i="1"/>
  <c r="X151" i="1"/>
  <c r="W343" i="1"/>
  <c r="X399" i="1"/>
  <c r="X478" i="1"/>
  <c r="Y500" i="1"/>
  <c r="Y499" i="1" s="1"/>
  <c r="Y520" i="1"/>
  <c r="X668" i="1"/>
  <c r="Y778" i="1"/>
  <c r="W821" i="1"/>
  <c r="Y749" i="1"/>
  <c r="Y421" i="1"/>
  <c r="X458" i="1"/>
  <c r="W668" i="1"/>
  <c r="X726" i="1"/>
  <c r="X768" i="1"/>
  <c r="W813" i="1"/>
  <c r="W458" i="1"/>
  <c r="W778" i="1"/>
  <c r="Y143" i="1"/>
  <c r="Y151" i="1"/>
  <c r="Y193" i="1"/>
  <c r="W686" i="1"/>
  <c r="X778" i="1"/>
  <c r="X818" i="1"/>
  <c r="X826" i="1"/>
  <c r="Y309" i="1"/>
  <c r="X733" i="1"/>
  <c r="X743" i="1"/>
  <c r="Y756" i="1"/>
  <c r="Y746" i="1"/>
  <c r="W733" i="1"/>
  <c r="W710" i="1"/>
  <c r="W605" i="1"/>
  <c r="Y494" i="1"/>
  <c r="Y493" i="1" s="1"/>
  <c r="X511" i="1"/>
  <c r="X510" i="1" s="1"/>
  <c r="W283" i="1"/>
  <c r="X267" i="1"/>
  <c r="W245" i="1"/>
  <c r="W257" i="1"/>
  <c r="W294" i="1"/>
  <c r="Y333" i="1"/>
  <c r="Y332" i="1" s="1"/>
  <c r="Y289" i="1"/>
  <c r="X361" i="1"/>
  <c r="W317" i="1"/>
  <c r="X83" i="1"/>
  <c r="W44" i="1"/>
  <c r="W56" i="1"/>
  <c r="W65" i="1"/>
  <c r="W634" i="1"/>
  <c r="W631" i="1"/>
  <c r="W617" i="1"/>
  <c r="X550" i="1"/>
  <c r="W547" i="1"/>
  <c r="W415" i="1"/>
  <c r="W404" i="1"/>
  <c r="W389" i="1"/>
  <c r="X389" i="1"/>
  <c r="X374" i="1" s="1"/>
  <c r="W353" i="1"/>
  <c r="W338" i="1"/>
  <c r="W254" i="1"/>
  <c r="W223" i="1"/>
  <c r="W136" i="1"/>
  <c r="W121" i="1"/>
  <c r="W127" i="1"/>
  <c r="Y136" i="1"/>
  <c r="W251" i="1"/>
  <c r="W364" i="1"/>
  <c r="Y19" i="1"/>
  <c r="W28" i="1"/>
  <c r="X31" i="1"/>
  <c r="Y34" i="1"/>
  <c r="X44" i="1"/>
  <c r="Y47" i="1"/>
  <c r="Y40" i="1" s="1"/>
  <c r="W53" i="1"/>
  <c r="X56" i="1"/>
  <c r="X98" i="1"/>
  <c r="X159" i="1"/>
  <c r="W168" i="1"/>
  <c r="W171" i="1"/>
  <c r="X174" i="1"/>
  <c r="Y177" i="1"/>
  <c r="X193" i="1"/>
  <c r="X203" i="1"/>
  <c r="W220" i="1"/>
  <c r="X223" i="1"/>
  <c r="Y226" i="1"/>
  <c r="Y294" i="1"/>
  <c r="X343" i="1"/>
  <c r="Y343" i="1"/>
  <c r="W115" i="1"/>
  <c r="X130" i="1"/>
  <c r="W143" i="1"/>
  <c r="Y167" i="1"/>
  <c r="Y203" i="1"/>
  <c r="X254" i="1"/>
  <c r="Y257" i="1"/>
  <c r="X273" i="1"/>
  <c r="Y276" i="1"/>
  <c r="X280" i="1"/>
  <c r="Y283" i="1"/>
  <c r="X309" i="1"/>
  <c r="W325" i="1"/>
  <c r="X328" i="1"/>
  <c r="Y350" i="1"/>
  <c r="Y399" i="1"/>
  <c r="Y726" i="1"/>
  <c r="X143" i="1"/>
  <c r="W183" i="1"/>
  <c r="X186" i="1"/>
  <c r="Y189" i="1"/>
  <c r="W192" i="1"/>
  <c r="X200" i="1"/>
  <c r="Y214" i="1"/>
  <c r="W263" i="1"/>
  <c r="W270" i="1"/>
  <c r="W289" i="1"/>
  <c r="W333" i="1"/>
  <c r="Y338" i="1"/>
  <c r="Y353" i="1"/>
  <c r="Y452" i="1"/>
  <c r="X118" i="1"/>
  <c r="Y121" i="1"/>
  <c r="W232" i="1"/>
  <c r="X235" i="1"/>
  <c r="W239" i="1"/>
  <c r="X242" i="1"/>
  <c r="Y245" i="1"/>
  <c r="W306" i="1"/>
  <c r="W309" i="1"/>
  <c r="X314" i="1"/>
  <c r="Y317" i="1"/>
  <c r="W421" i="1"/>
  <c r="W478" i="1"/>
  <c r="W384" i="1"/>
  <c r="X393" i="1"/>
  <c r="X421" i="1"/>
  <c r="X439" i="1"/>
  <c r="X435" i="1" s="1"/>
  <c r="W446" i="1"/>
  <c r="X449" i="1"/>
  <c r="W466" i="1"/>
  <c r="X469" i="1"/>
  <c r="Y472" i="1"/>
  <c r="W536" i="1"/>
  <c r="Y386" i="1"/>
  <c r="Y374" i="1" s="1"/>
  <c r="Y394" i="1"/>
  <c r="Y409" i="1"/>
  <c r="W418" i="1"/>
  <c r="W428" i="1"/>
  <c r="W453" i="1"/>
  <c r="Y458" i="1"/>
  <c r="W483" i="1"/>
  <c r="X486" i="1"/>
  <c r="W500" i="1"/>
  <c r="X505" i="1"/>
  <c r="X547" i="1"/>
  <c r="W641" i="1"/>
  <c r="W677" i="1"/>
  <c r="X680" i="1"/>
  <c r="Y683" i="1"/>
  <c r="Y762" i="1"/>
  <c r="Y445" i="1"/>
  <c r="W494" i="1"/>
  <c r="X500" i="1"/>
  <c r="Y404" i="1"/>
  <c r="W551" i="1"/>
  <c r="W555" i="1"/>
  <c r="X558" i="1"/>
  <c r="Y561" i="1"/>
  <c r="Y591" i="1"/>
  <c r="Y605" i="1"/>
  <c r="X614" i="1"/>
  <c r="X601" i="1" s="1"/>
  <c r="Y617" i="1"/>
  <c r="X625" i="1"/>
  <c r="Y631" i="1"/>
  <c r="Y642" i="1"/>
  <c r="W659" i="1"/>
  <c r="X662" i="1"/>
  <c r="Y665" i="1"/>
  <c r="Y686" i="1"/>
  <c r="X693" i="1"/>
  <c r="W746" i="1"/>
  <c r="W749" i="1"/>
  <c r="W756" i="1"/>
  <c r="Y536" i="1"/>
  <c r="X578" i="1"/>
  <c r="W611" i="1"/>
  <c r="Y668" i="1"/>
  <c r="X707" i="1"/>
  <c r="W736" i="1"/>
  <c r="Y736" i="1"/>
  <c r="Y802" i="1"/>
  <c r="X807" i="1"/>
  <c r="X537" i="1"/>
  <c r="Y550" i="1"/>
  <c r="W592" i="1"/>
  <c r="X596" i="1"/>
  <c r="X641" i="1"/>
  <c r="W791" i="1"/>
  <c r="W704" i="1"/>
  <c r="W768" i="1"/>
  <c r="X802" i="1"/>
  <c r="Y696" i="1"/>
  <c r="Y710" i="1"/>
  <c r="X720" i="1"/>
  <c r="X749" i="1"/>
  <c r="X759" i="1"/>
  <c r="X794" i="1"/>
  <c r="X799" i="1"/>
  <c r="Y813" i="1"/>
  <c r="Y818" i="1"/>
  <c r="Y821" i="1"/>
  <c r="Y826" i="1"/>
  <c r="X696" i="1"/>
  <c r="X710" i="1"/>
  <c r="Y785" i="1"/>
  <c r="Y807" i="1"/>
  <c r="X813" i="1"/>
  <c r="Y692" i="1"/>
  <c r="W693" i="1"/>
  <c r="Y733" i="1"/>
  <c r="Y743" i="1"/>
  <c r="W759" i="1"/>
  <c r="X762" i="1"/>
  <c r="Y765" i="1"/>
  <c r="W794" i="1"/>
  <c r="W799" i="1"/>
  <c r="Q366" i="1"/>
  <c r="Q385" i="1"/>
  <c r="Y703" i="1" l="1"/>
  <c r="W337" i="1"/>
  <c r="W393" i="1"/>
  <c r="Y414" i="1"/>
  <c r="Y413" i="1" s="1"/>
  <c r="X703" i="1"/>
  <c r="W703" i="1"/>
  <c r="W621" i="1"/>
  <c r="W601" i="1"/>
  <c r="Y601" i="1"/>
  <c r="AD836" i="1"/>
  <c r="AE836" i="1"/>
  <c r="AC836" i="1"/>
  <c r="X653" i="1"/>
  <c r="Y139" i="1"/>
  <c r="Y673" i="1"/>
  <c r="X337" i="1"/>
  <c r="Y337" i="1"/>
  <c r="W279" i="1"/>
  <c r="W107" i="1"/>
  <c r="X107" i="1"/>
  <c r="Y210" i="1"/>
  <c r="Y107" i="1"/>
  <c r="X238" i="1"/>
  <c r="X40" i="1"/>
  <c r="W40" i="1"/>
  <c r="X18" i="1"/>
  <c r="W18" i="1"/>
  <c r="Y621" i="1"/>
  <c r="W383" i="1"/>
  <c r="W374" i="1" s="1"/>
  <c r="W139" i="1"/>
  <c r="X499" i="1"/>
  <c r="Y457" i="1"/>
  <c r="W414" i="1"/>
  <c r="W445" i="1"/>
  <c r="X414" i="1"/>
  <c r="Y238" i="1"/>
  <c r="W293" i="1"/>
  <c r="W266" i="1"/>
  <c r="Y293" i="1"/>
  <c r="X192" i="1"/>
  <c r="X170" i="1"/>
  <c r="W591" i="1"/>
  <c r="X536" i="1"/>
  <c r="W554" i="1"/>
  <c r="Y641" i="1"/>
  <c r="X621" i="1"/>
  <c r="X554" i="1"/>
  <c r="Y192" i="1"/>
  <c r="X293" i="1"/>
  <c r="X279" i="1"/>
  <c r="Y158" i="1"/>
  <c r="Y554" i="1"/>
  <c r="W167" i="1"/>
  <c r="Y170" i="1"/>
  <c r="Y546" i="1"/>
  <c r="W653" i="1"/>
  <c r="X139" i="1"/>
  <c r="Y279" i="1"/>
  <c r="Y18" i="1"/>
  <c r="W238" i="1"/>
  <c r="W452" i="1"/>
  <c r="Y393" i="1"/>
  <c r="W210" i="1"/>
  <c r="W692" i="1"/>
  <c r="X692" i="1"/>
  <c r="W673" i="1"/>
  <c r="W550" i="1"/>
  <c r="W493" i="1"/>
  <c r="X673" i="1"/>
  <c r="X546" i="1"/>
  <c r="W499" i="1"/>
  <c r="X457" i="1"/>
  <c r="X445" i="1"/>
  <c r="Y498" i="1"/>
  <c r="W457" i="1"/>
  <c r="Y266" i="1"/>
  <c r="X210" i="1"/>
  <c r="Y653" i="1"/>
  <c r="W332" i="1"/>
  <c r="X266" i="1"/>
  <c r="W170" i="1"/>
  <c r="X158" i="1"/>
  <c r="Q406" i="1"/>
  <c r="T406" i="1" s="1"/>
  <c r="Z406" i="1" s="1"/>
  <c r="AF406" i="1" s="1"/>
  <c r="AL406" i="1" s="1"/>
  <c r="AR406" i="1" s="1"/>
  <c r="T155" i="1"/>
  <c r="Z155" i="1" s="1"/>
  <c r="AF155" i="1" s="1"/>
  <c r="AL155" i="1" s="1"/>
  <c r="AR155" i="1" s="1"/>
  <c r="U155" i="1"/>
  <c r="AA155" i="1" s="1"/>
  <c r="AG155" i="1" s="1"/>
  <c r="AM155" i="1" s="1"/>
  <c r="AS155" i="1" s="1"/>
  <c r="V155" i="1"/>
  <c r="AB155" i="1" s="1"/>
  <c r="AH155" i="1" s="1"/>
  <c r="AN155" i="1" s="1"/>
  <c r="AT155" i="1" s="1"/>
  <c r="R154" i="1"/>
  <c r="U154" i="1" s="1"/>
  <c r="AA154" i="1" s="1"/>
  <c r="AG154" i="1" s="1"/>
  <c r="AM154" i="1" s="1"/>
  <c r="AS154" i="1" s="1"/>
  <c r="S154" i="1"/>
  <c r="Q154" i="1"/>
  <c r="T123" i="1"/>
  <c r="Z123" i="1" s="1"/>
  <c r="AF123" i="1" s="1"/>
  <c r="AL123" i="1" s="1"/>
  <c r="AR123" i="1" s="1"/>
  <c r="U123" i="1"/>
  <c r="AA123" i="1" s="1"/>
  <c r="AG123" i="1" s="1"/>
  <c r="AM123" i="1" s="1"/>
  <c r="AS123" i="1" s="1"/>
  <c r="V123" i="1"/>
  <c r="AB123" i="1" s="1"/>
  <c r="AH123" i="1" s="1"/>
  <c r="AN123" i="1" s="1"/>
  <c r="AT123" i="1" s="1"/>
  <c r="R122" i="1"/>
  <c r="R121" i="1" s="1"/>
  <c r="U121" i="1" s="1"/>
  <c r="AA121" i="1" s="1"/>
  <c r="AG121" i="1" s="1"/>
  <c r="AM121" i="1" s="1"/>
  <c r="AS121" i="1" s="1"/>
  <c r="S122" i="1"/>
  <c r="S121" i="1" s="1"/>
  <c r="V121" i="1" s="1"/>
  <c r="AB121" i="1" s="1"/>
  <c r="AH121" i="1" s="1"/>
  <c r="AN121" i="1" s="1"/>
  <c r="AT121" i="1" s="1"/>
  <c r="Q122" i="1"/>
  <c r="Q121" i="1" s="1"/>
  <c r="T121" i="1" s="1"/>
  <c r="Z121" i="1" s="1"/>
  <c r="AF121" i="1" s="1"/>
  <c r="AL121" i="1" s="1"/>
  <c r="AR121" i="1" s="1"/>
  <c r="T157" i="1"/>
  <c r="Z157" i="1" s="1"/>
  <c r="AF157" i="1" s="1"/>
  <c r="AL157" i="1" s="1"/>
  <c r="AR157" i="1" s="1"/>
  <c r="U157" i="1"/>
  <c r="AA157" i="1" s="1"/>
  <c r="AG157" i="1" s="1"/>
  <c r="AM157" i="1" s="1"/>
  <c r="AS157" i="1" s="1"/>
  <c r="V157" i="1"/>
  <c r="AB157" i="1" s="1"/>
  <c r="AH157" i="1" s="1"/>
  <c r="AN157" i="1" s="1"/>
  <c r="AT157" i="1" s="1"/>
  <c r="R156" i="1"/>
  <c r="R151" i="1" s="1"/>
  <c r="S156" i="1"/>
  <c r="Q156" i="1"/>
  <c r="T256" i="1"/>
  <c r="Z256" i="1" s="1"/>
  <c r="AF256" i="1" s="1"/>
  <c r="AL256" i="1" s="1"/>
  <c r="AR256" i="1" s="1"/>
  <c r="U256" i="1"/>
  <c r="AA256" i="1" s="1"/>
  <c r="AG256" i="1" s="1"/>
  <c r="AM256" i="1" s="1"/>
  <c r="AS256" i="1" s="1"/>
  <c r="V256" i="1"/>
  <c r="AB256" i="1" s="1"/>
  <c r="AH256" i="1" s="1"/>
  <c r="AN256" i="1" s="1"/>
  <c r="AT256" i="1" s="1"/>
  <c r="R255" i="1"/>
  <c r="R254" i="1" s="1"/>
  <c r="U254" i="1" s="1"/>
  <c r="AA254" i="1" s="1"/>
  <c r="AG254" i="1" s="1"/>
  <c r="AM254" i="1" s="1"/>
  <c r="AS254" i="1" s="1"/>
  <c r="S255" i="1"/>
  <c r="S254" i="1" s="1"/>
  <c r="V254" i="1" s="1"/>
  <c r="AB254" i="1" s="1"/>
  <c r="AH254" i="1" s="1"/>
  <c r="AN254" i="1" s="1"/>
  <c r="AT254" i="1" s="1"/>
  <c r="Q255" i="1"/>
  <c r="Q254" i="1" s="1"/>
  <c r="T254" i="1" s="1"/>
  <c r="Z254" i="1" s="1"/>
  <c r="AF254" i="1" s="1"/>
  <c r="AL254" i="1" s="1"/>
  <c r="AR254" i="1" s="1"/>
  <c r="R407" i="1"/>
  <c r="U407" i="1" s="1"/>
  <c r="AA407" i="1" s="1"/>
  <c r="AG407" i="1" s="1"/>
  <c r="AM407" i="1" s="1"/>
  <c r="AS407" i="1" s="1"/>
  <c r="S407" i="1"/>
  <c r="V407" i="1" s="1"/>
  <c r="AB407" i="1" s="1"/>
  <c r="AH407" i="1" s="1"/>
  <c r="AN407" i="1" s="1"/>
  <c r="AT407" i="1" s="1"/>
  <c r="Q407" i="1"/>
  <c r="R405" i="1"/>
  <c r="U405" i="1" s="1"/>
  <c r="AA405" i="1" s="1"/>
  <c r="AG405" i="1" s="1"/>
  <c r="AM405" i="1" s="1"/>
  <c r="AS405" i="1" s="1"/>
  <c r="S405" i="1"/>
  <c r="V405" i="1" s="1"/>
  <c r="AB405" i="1" s="1"/>
  <c r="AH405" i="1" s="1"/>
  <c r="AN405" i="1" s="1"/>
  <c r="AT405" i="1" s="1"/>
  <c r="U406" i="1"/>
  <c r="AA406" i="1" s="1"/>
  <c r="AG406" i="1" s="1"/>
  <c r="AM406" i="1" s="1"/>
  <c r="AS406" i="1" s="1"/>
  <c r="V406" i="1"/>
  <c r="AB406" i="1" s="1"/>
  <c r="AH406" i="1" s="1"/>
  <c r="AN406" i="1" s="1"/>
  <c r="AT406" i="1" s="1"/>
  <c r="T407" i="1"/>
  <c r="Z407" i="1" s="1"/>
  <c r="AF407" i="1" s="1"/>
  <c r="AL407" i="1" s="1"/>
  <c r="AR407" i="1" s="1"/>
  <c r="T408" i="1"/>
  <c r="Z408" i="1" s="1"/>
  <c r="AF408" i="1" s="1"/>
  <c r="AL408" i="1" s="1"/>
  <c r="AR408" i="1" s="1"/>
  <c r="U408" i="1"/>
  <c r="AA408" i="1" s="1"/>
  <c r="AG408" i="1" s="1"/>
  <c r="AM408" i="1" s="1"/>
  <c r="AS408" i="1" s="1"/>
  <c r="V408" i="1"/>
  <c r="AB408" i="1" s="1"/>
  <c r="AH408" i="1" s="1"/>
  <c r="AN408" i="1" s="1"/>
  <c r="AT408" i="1" s="1"/>
  <c r="T231" i="1"/>
  <c r="Z231" i="1" s="1"/>
  <c r="AF231" i="1" s="1"/>
  <c r="AL231" i="1" s="1"/>
  <c r="AR231" i="1" s="1"/>
  <c r="U231" i="1"/>
  <c r="AA231" i="1" s="1"/>
  <c r="AG231" i="1" s="1"/>
  <c r="AM231" i="1" s="1"/>
  <c r="AS231" i="1" s="1"/>
  <c r="V231" i="1"/>
  <c r="AB231" i="1" s="1"/>
  <c r="AH231" i="1" s="1"/>
  <c r="AN231" i="1" s="1"/>
  <c r="AT231" i="1" s="1"/>
  <c r="R230" i="1"/>
  <c r="R229" i="1" s="1"/>
  <c r="U229" i="1" s="1"/>
  <c r="AA229" i="1" s="1"/>
  <c r="AG229" i="1" s="1"/>
  <c r="AM229" i="1" s="1"/>
  <c r="AS229" i="1" s="1"/>
  <c r="S230" i="1"/>
  <c r="S229" i="1" s="1"/>
  <c r="V229" i="1" s="1"/>
  <c r="AB229" i="1" s="1"/>
  <c r="AH229" i="1" s="1"/>
  <c r="AN229" i="1" s="1"/>
  <c r="AT229" i="1" s="1"/>
  <c r="Q230" i="1"/>
  <c r="Q229" i="1" s="1"/>
  <c r="T229" i="1" s="1"/>
  <c r="Z229" i="1" s="1"/>
  <c r="AF229" i="1" s="1"/>
  <c r="AL229" i="1" s="1"/>
  <c r="AR229" i="1" s="1"/>
  <c r="T809" i="1"/>
  <c r="Z809" i="1" s="1"/>
  <c r="AF809" i="1" s="1"/>
  <c r="AL809" i="1" s="1"/>
  <c r="AR809" i="1" s="1"/>
  <c r="U809" i="1"/>
  <c r="AA809" i="1" s="1"/>
  <c r="AG809" i="1" s="1"/>
  <c r="AM809" i="1" s="1"/>
  <c r="AS809" i="1" s="1"/>
  <c r="V809" i="1"/>
  <c r="AB809" i="1" s="1"/>
  <c r="AH809" i="1" s="1"/>
  <c r="AN809" i="1" s="1"/>
  <c r="AT809" i="1" s="1"/>
  <c r="R808" i="1"/>
  <c r="U808" i="1" s="1"/>
  <c r="AA808" i="1" s="1"/>
  <c r="AG808" i="1" s="1"/>
  <c r="AM808" i="1" s="1"/>
  <c r="AS808" i="1" s="1"/>
  <c r="S808" i="1"/>
  <c r="Q808" i="1"/>
  <c r="T316" i="1"/>
  <c r="Z316" i="1" s="1"/>
  <c r="AF316" i="1" s="1"/>
  <c r="AL316" i="1" s="1"/>
  <c r="AR316" i="1" s="1"/>
  <c r="U316" i="1"/>
  <c r="AA316" i="1" s="1"/>
  <c r="AG316" i="1" s="1"/>
  <c r="AM316" i="1" s="1"/>
  <c r="AS316" i="1" s="1"/>
  <c r="V316" i="1"/>
  <c r="AB316" i="1" s="1"/>
  <c r="AH316" i="1" s="1"/>
  <c r="AN316" i="1" s="1"/>
  <c r="AT316" i="1" s="1"/>
  <c r="R315" i="1"/>
  <c r="R314" i="1" s="1"/>
  <c r="U314" i="1" s="1"/>
  <c r="AA314" i="1" s="1"/>
  <c r="AG314" i="1" s="1"/>
  <c r="AM314" i="1" s="1"/>
  <c r="AS314" i="1" s="1"/>
  <c r="S315" i="1"/>
  <c r="S314" i="1" s="1"/>
  <c r="V314" i="1" s="1"/>
  <c r="AB314" i="1" s="1"/>
  <c r="AH314" i="1" s="1"/>
  <c r="AN314" i="1" s="1"/>
  <c r="AT314" i="1" s="1"/>
  <c r="Q315" i="1"/>
  <c r="Q314" i="1" s="1"/>
  <c r="T314" i="1" s="1"/>
  <c r="Z314" i="1" s="1"/>
  <c r="AF314" i="1" s="1"/>
  <c r="AL314" i="1" s="1"/>
  <c r="AR314" i="1" s="1"/>
  <c r="Q405" i="1" l="1"/>
  <c r="T405" i="1" s="1"/>
  <c r="Z405" i="1" s="1"/>
  <c r="AF405" i="1" s="1"/>
  <c r="AL405" i="1" s="1"/>
  <c r="AR405" i="1" s="1"/>
  <c r="Q151" i="1"/>
  <c r="S151" i="1"/>
  <c r="V151" i="1" s="1"/>
  <c r="AB151" i="1" s="1"/>
  <c r="AH151" i="1" s="1"/>
  <c r="AN151" i="1" s="1"/>
  <c r="AT151" i="1" s="1"/>
  <c r="S404" i="1"/>
  <c r="V404" i="1" s="1"/>
  <c r="AB404" i="1" s="1"/>
  <c r="AH404" i="1" s="1"/>
  <c r="AN404" i="1" s="1"/>
  <c r="AT404" i="1" s="1"/>
  <c r="T154" i="1"/>
  <c r="Z154" i="1" s="1"/>
  <c r="AF154" i="1" s="1"/>
  <c r="AL154" i="1" s="1"/>
  <c r="AR154" i="1" s="1"/>
  <c r="V154" i="1"/>
  <c r="AB154" i="1" s="1"/>
  <c r="AH154" i="1" s="1"/>
  <c r="AN154" i="1" s="1"/>
  <c r="AT154" i="1" s="1"/>
  <c r="X652" i="1"/>
  <c r="U255" i="1"/>
  <c r="AA255" i="1" s="1"/>
  <c r="AG255" i="1" s="1"/>
  <c r="AM255" i="1" s="1"/>
  <c r="AS255" i="1" s="1"/>
  <c r="V255" i="1"/>
  <c r="AB255" i="1" s="1"/>
  <c r="AH255" i="1" s="1"/>
  <c r="AN255" i="1" s="1"/>
  <c r="AT255" i="1" s="1"/>
  <c r="U122" i="1"/>
  <c r="AA122" i="1" s="1"/>
  <c r="AG122" i="1" s="1"/>
  <c r="AM122" i="1" s="1"/>
  <c r="AS122" i="1" s="1"/>
  <c r="V122" i="1"/>
  <c r="AB122" i="1" s="1"/>
  <c r="AH122" i="1" s="1"/>
  <c r="AN122" i="1" s="1"/>
  <c r="AT122" i="1" s="1"/>
  <c r="W498" i="1"/>
  <c r="W158" i="1"/>
  <c r="W209" i="1"/>
  <c r="W652" i="1"/>
  <c r="X17" i="1"/>
  <c r="Y209" i="1"/>
  <c r="W413" i="1"/>
  <c r="X498" i="1"/>
  <c r="Y652" i="1"/>
  <c r="X209" i="1"/>
  <c r="W546" i="1"/>
  <c r="Y17" i="1"/>
  <c r="X413" i="1"/>
  <c r="Q404" i="1"/>
  <c r="T404" i="1" s="1"/>
  <c r="Z404" i="1" s="1"/>
  <c r="AF404" i="1" s="1"/>
  <c r="AL404" i="1" s="1"/>
  <c r="AR404" i="1" s="1"/>
  <c r="T151" i="1"/>
  <c r="Z151" i="1" s="1"/>
  <c r="AF151" i="1" s="1"/>
  <c r="AL151" i="1" s="1"/>
  <c r="AR151" i="1" s="1"/>
  <c r="U151" i="1"/>
  <c r="AA151" i="1" s="1"/>
  <c r="AG151" i="1" s="1"/>
  <c r="AM151" i="1" s="1"/>
  <c r="AS151" i="1" s="1"/>
  <c r="V156" i="1"/>
  <c r="AB156" i="1" s="1"/>
  <c r="AH156" i="1" s="1"/>
  <c r="AN156" i="1" s="1"/>
  <c r="AT156" i="1" s="1"/>
  <c r="U156" i="1"/>
  <c r="AA156" i="1" s="1"/>
  <c r="AG156" i="1" s="1"/>
  <c r="AM156" i="1" s="1"/>
  <c r="AS156" i="1" s="1"/>
  <c r="T122" i="1"/>
  <c r="Z122" i="1" s="1"/>
  <c r="AF122" i="1" s="1"/>
  <c r="AL122" i="1" s="1"/>
  <c r="AR122" i="1" s="1"/>
  <c r="T156" i="1"/>
  <c r="Z156" i="1" s="1"/>
  <c r="AF156" i="1" s="1"/>
  <c r="AL156" i="1" s="1"/>
  <c r="AR156" i="1" s="1"/>
  <c r="T255" i="1"/>
  <c r="Z255" i="1" s="1"/>
  <c r="AF255" i="1" s="1"/>
  <c r="AL255" i="1" s="1"/>
  <c r="AR255" i="1" s="1"/>
  <c r="V230" i="1"/>
  <c r="AB230" i="1" s="1"/>
  <c r="AH230" i="1" s="1"/>
  <c r="AN230" i="1" s="1"/>
  <c r="AT230" i="1" s="1"/>
  <c r="R404" i="1"/>
  <c r="U404" i="1" s="1"/>
  <c r="AA404" i="1" s="1"/>
  <c r="AG404" i="1" s="1"/>
  <c r="AM404" i="1" s="1"/>
  <c r="AS404" i="1" s="1"/>
  <c r="T808" i="1"/>
  <c r="Z808" i="1" s="1"/>
  <c r="AF808" i="1" s="1"/>
  <c r="AL808" i="1" s="1"/>
  <c r="AR808" i="1" s="1"/>
  <c r="U230" i="1"/>
  <c r="AA230" i="1" s="1"/>
  <c r="AG230" i="1" s="1"/>
  <c r="AM230" i="1" s="1"/>
  <c r="AS230" i="1" s="1"/>
  <c r="V808" i="1"/>
  <c r="AB808" i="1" s="1"/>
  <c r="AH808" i="1" s="1"/>
  <c r="AN808" i="1" s="1"/>
  <c r="AT808" i="1" s="1"/>
  <c r="V315" i="1"/>
  <c r="AB315" i="1" s="1"/>
  <c r="AH315" i="1" s="1"/>
  <c r="AN315" i="1" s="1"/>
  <c r="AT315" i="1" s="1"/>
  <c r="U315" i="1"/>
  <c r="AA315" i="1" s="1"/>
  <c r="AG315" i="1" s="1"/>
  <c r="AM315" i="1" s="1"/>
  <c r="AS315" i="1" s="1"/>
  <c r="T230" i="1"/>
  <c r="Z230" i="1" s="1"/>
  <c r="AF230" i="1" s="1"/>
  <c r="AL230" i="1" s="1"/>
  <c r="AR230" i="1" s="1"/>
  <c r="T315" i="1"/>
  <c r="Z315" i="1" s="1"/>
  <c r="AF315" i="1" s="1"/>
  <c r="AL315" i="1" s="1"/>
  <c r="AR315" i="1" s="1"/>
  <c r="R119" i="1"/>
  <c r="R118" i="1" s="1"/>
  <c r="U118" i="1" s="1"/>
  <c r="AA118" i="1" s="1"/>
  <c r="AG118" i="1" s="1"/>
  <c r="AM118" i="1" s="1"/>
  <c r="AS118" i="1" s="1"/>
  <c r="S119" i="1"/>
  <c r="S118" i="1" s="1"/>
  <c r="V118" i="1" s="1"/>
  <c r="AB118" i="1" s="1"/>
  <c r="AH118" i="1" s="1"/>
  <c r="AN118" i="1" s="1"/>
  <c r="AT118" i="1" s="1"/>
  <c r="Q119" i="1"/>
  <c r="Q118" i="1" s="1"/>
  <c r="T118" i="1" s="1"/>
  <c r="Z118" i="1" s="1"/>
  <c r="AF118" i="1" s="1"/>
  <c r="AL118" i="1" s="1"/>
  <c r="AR118" i="1" s="1"/>
  <c r="T120" i="1"/>
  <c r="Z120" i="1" s="1"/>
  <c r="AF120" i="1" s="1"/>
  <c r="AL120" i="1" s="1"/>
  <c r="AR120" i="1" s="1"/>
  <c r="U120" i="1"/>
  <c r="AA120" i="1" s="1"/>
  <c r="AG120" i="1" s="1"/>
  <c r="AM120" i="1" s="1"/>
  <c r="AS120" i="1" s="1"/>
  <c r="V120" i="1"/>
  <c r="AB120" i="1" s="1"/>
  <c r="AH120" i="1" s="1"/>
  <c r="AN120" i="1" s="1"/>
  <c r="AT120" i="1" s="1"/>
  <c r="Y16" i="1" l="1"/>
  <c r="W17" i="1"/>
  <c r="X16" i="1"/>
  <c r="T119" i="1"/>
  <c r="Z119" i="1" s="1"/>
  <c r="AF119" i="1" s="1"/>
  <c r="AL119" i="1" s="1"/>
  <c r="AR119" i="1" s="1"/>
  <c r="V119" i="1"/>
  <c r="AB119" i="1" s="1"/>
  <c r="AH119" i="1" s="1"/>
  <c r="AN119" i="1" s="1"/>
  <c r="AT119" i="1" s="1"/>
  <c r="U119" i="1"/>
  <c r="AA119" i="1" s="1"/>
  <c r="AG119" i="1" s="1"/>
  <c r="AM119" i="1" s="1"/>
  <c r="AS119" i="1" s="1"/>
  <c r="Q161" i="1"/>
  <c r="Y836" i="1" l="1"/>
  <c r="W16" i="1"/>
  <c r="X836" i="1"/>
  <c r="T780" i="1"/>
  <c r="Z780" i="1" s="1"/>
  <c r="AF780" i="1" s="1"/>
  <c r="AL780" i="1" s="1"/>
  <c r="AR780" i="1" s="1"/>
  <c r="U780" i="1"/>
  <c r="AA780" i="1" s="1"/>
  <c r="AG780" i="1" s="1"/>
  <c r="AM780" i="1" s="1"/>
  <c r="AS780" i="1" s="1"/>
  <c r="V780" i="1"/>
  <c r="AB780" i="1" s="1"/>
  <c r="AH780" i="1" s="1"/>
  <c r="AN780" i="1" s="1"/>
  <c r="AT780" i="1" s="1"/>
  <c r="R779" i="1"/>
  <c r="S779" i="1"/>
  <c r="V779" i="1" s="1"/>
  <c r="AB779" i="1" s="1"/>
  <c r="AH779" i="1" s="1"/>
  <c r="AN779" i="1" s="1"/>
  <c r="AT779" i="1" s="1"/>
  <c r="Q779" i="1"/>
  <c r="T779" i="1" s="1"/>
  <c r="Z779" i="1" s="1"/>
  <c r="AF779" i="1" s="1"/>
  <c r="AL779" i="1" s="1"/>
  <c r="AR779" i="1" s="1"/>
  <c r="T755" i="1"/>
  <c r="Z755" i="1" s="1"/>
  <c r="AF755" i="1" s="1"/>
  <c r="AL755" i="1" s="1"/>
  <c r="AR755" i="1" s="1"/>
  <c r="U755" i="1"/>
  <c r="AA755" i="1" s="1"/>
  <c r="AG755" i="1" s="1"/>
  <c r="AM755" i="1" s="1"/>
  <c r="AS755" i="1" s="1"/>
  <c r="V755" i="1"/>
  <c r="AB755" i="1" s="1"/>
  <c r="AH755" i="1" s="1"/>
  <c r="AN755" i="1" s="1"/>
  <c r="AT755" i="1" s="1"/>
  <c r="R754" i="1"/>
  <c r="U754" i="1" s="1"/>
  <c r="AA754" i="1" s="1"/>
  <c r="AG754" i="1" s="1"/>
  <c r="AM754" i="1" s="1"/>
  <c r="AS754" i="1" s="1"/>
  <c r="S754" i="1"/>
  <c r="V754" i="1" s="1"/>
  <c r="AB754" i="1" s="1"/>
  <c r="AH754" i="1" s="1"/>
  <c r="AN754" i="1" s="1"/>
  <c r="AT754" i="1" s="1"/>
  <c r="Q754" i="1"/>
  <c r="T754" i="1" s="1"/>
  <c r="Z754" i="1" s="1"/>
  <c r="AF754" i="1" s="1"/>
  <c r="AL754" i="1" s="1"/>
  <c r="AR754" i="1" s="1"/>
  <c r="T718" i="1"/>
  <c r="Z718" i="1" s="1"/>
  <c r="AF718" i="1" s="1"/>
  <c r="AL718" i="1" s="1"/>
  <c r="AR718" i="1" s="1"/>
  <c r="U718" i="1"/>
  <c r="AA718" i="1" s="1"/>
  <c r="AG718" i="1" s="1"/>
  <c r="AM718" i="1" s="1"/>
  <c r="AS718" i="1" s="1"/>
  <c r="V718" i="1"/>
  <c r="AB718" i="1" s="1"/>
  <c r="AH718" i="1" s="1"/>
  <c r="AN718" i="1" s="1"/>
  <c r="AT718" i="1" s="1"/>
  <c r="R717" i="1"/>
  <c r="S717" i="1"/>
  <c r="Q717" i="1"/>
  <c r="T716" i="1"/>
  <c r="Z716" i="1" s="1"/>
  <c r="AF716" i="1" s="1"/>
  <c r="AL716" i="1" s="1"/>
  <c r="AR716" i="1" s="1"/>
  <c r="U716" i="1"/>
  <c r="AA716" i="1" s="1"/>
  <c r="AG716" i="1" s="1"/>
  <c r="AM716" i="1" s="1"/>
  <c r="AS716" i="1" s="1"/>
  <c r="V716" i="1"/>
  <c r="AB716" i="1" s="1"/>
  <c r="AH716" i="1" s="1"/>
  <c r="AN716" i="1" s="1"/>
  <c r="AT716" i="1" s="1"/>
  <c r="R715" i="1"/>
  <c r="U715" i="1" s="1"/>
  <c r="AA715" i="1" s="1"/>
  <c r="AG715" i="1" s="1"/>
  <c r="AM715" i="1" s="1"/>
  <c r="AS715" i="1" s="1"/>
  <c r="S715" i="1"/>
  <c r="V715" i="1" s="1"/>
  <c r="AB715" i="1" s="1"/>
  <c r="AH715" i="1" s="1"/>
  <c r="AN715" i="1" s="1"/>
  <c r="AT715" i="1" s="1"/>
  <c r="Q715" i="1"/>
  <c r="T715" i="1" s="1"/>
  <c r="Z715" i="1" s="1"/>
  <c r="AF715" i="1" s="1"/>
  <c r="AL715" i="1" s="1"/>
  <c r="AR715" i="1" s="1"/>
  <c r="T633" i="1"/>
  <c r="Z633" i="1" s="1"/>
  <c r="AF633" i="1" s="1"/>
  <c r="AL633" i="1" s="1"/>
  <c r="AR633" i="1" s="1"/>
  <c r="U633" i="1"/>
  <c r="AA633" i="1" s="1"/>
  <c r="AG633" i="1" s="1"/>
  <c r="AM633" i="1" s="1"/>
  <c r="AS633" i="1" s="1"/>
  <c r="V633" i="1"/>
  <c r="AB633" i="1" s="1"/>
  <c r="AH633" i="1" s="1"/>
  <c r="AN633" i="1" s="1"/>
  <c r="AT633" i="1" s="1"/>
  <c r="T636" i="1"/>
  <c r="Z636" i="1" s="1"/>
  <c r="AF636" i="1" s="1"/>
  <c r="AL636" i="1" s="1"/>
  <c r="AR636" i="1" s="1"/>
  <c r="U636" i="1"/>
  <c r="AA636" i="1" s="1"/>
  <c r="AG636" i="1" s="1"/>
  <c r="AM636" i="1" s="1"/>
  <c r="AS636" i="1" s="1"/>
  <c r="V636" i="1"/>
  <c r="AB636" i="1" s="1"/>
  <c r="AH636" i="1" s="1"/>
  <c r="AN636" i="1" s="1"/>
  <c r="AT636" i="1" s="1"/>
  <c r="R635" i="1"/>
  <c r="R634" i="1" s="1"/>
  <c r="U634" i="1" s="1"/>
  <c r="AA634" i="1" s="1"/>
  <c r="AG634" i="1" s="1"/>
  <c r="AM634" i="1" s="1"/>
  <c r="AS634" i="1" s="1"/>
  <c r="S635" i="1"/>
  <c r="S634" i="1" s="1"/>
  <c r="V634" i="1" s="1"/>
  <c r="AB634" i="1" s="1"/>
  <c r="AH634" i="1" s="1"/>
  <c r="AN634" i="1" s="1"/>
  <c r="AT634" i="1" s="1"/>
  <c r="Q635" i="1"/>
  <c r="Q634" i="1" s="1"/>
  <c r="T634" i="1" s="1"/>
  <c r="Z634" i="1" s="1"/>
  <c r="AF634" i="1" s="1"/>
  <c r="AL634" i="1" s="1"/>
  <c r="AR634" i="1" s="1"/>
  <c r="R632" i="1"/>
  <c r="R631" i="1" s="1"/>
  <c r="U631" i="1" s="1"/>
  <c r="AA631" i="1" s="1"/>
  <c r="AG631" i="1" s="1"/>
  <c r="AM631" i="1" s="1"/>
  <c r="AS631" i="1" s="1"/>
  <c r="S632" i="1"/>
  <c r="S631" i="1" s="1"/>
  <c r="V631" i="1" s="1"/>
  <c r="AB631" i="1" s="1"/>
  <c r="AH631" i="1" s="1"/>
  <c r="AN631" i="1" s="1"/>
  <c r="AT631" i="1" s="1"/>
  <c r="Q632" i="1"/>
  <c r="Q631" i="1" s="1"/>
  <c r="T631" i="1" s="1"/>
  <c r="Z631" i="1" s="1"/>
  <c r="AF631" i="1" s="1"/>
  <c r="AL631" i="1" s="1"/>
  <c r="AR631" i="1" s="1"/>
  <c r="T619" i="1"/>
  <c r="Z619" i="1" s="1"/>
  <c r="AF619" i="1" s="1"/>
  <c r="AL619" i="1" s="1"/>
  <c r="AR619" i="1" s="1"/>
  <c r="U619" i="1"/>
  <c r="AA619" i="1" s="1"/>
  <c r="AG619" i="1" s="1"/>
  <c r="AM619" i="1" s="1"/>
  <c r="AS619" i="1" s="1"/>
  <c r="V619" i="1"/>
  <c r="AB619" i="1" s="1"/>
  <c r="AH619" i="1" s="1"/>
  <c r="AN619" i="1" s="1"/>
  <c r="AT619" i="1" s="1"/>
  <c r="R618" i="1"/>
  <c r="R617" i="1" s="1"/>
  <c r="U617" i="1" s="1"/>
  <c r="AA617" i="1" s="1"/>
  <c r="AG617" i="1" s="1"/>
  <c r="AM617" i="1" s="1"/>
  <c r="AS617" i="1" s="1"/>
  <c r="S618" i="1"/>
  <c r="S617" i="1" s="1"/>
  <c r="V617" i="1" s="1"/>
  <c r="AB617" i="1" s="1"/>
  <c r="AH617" i="1" s="1"/>
  <c r="AN617" i="1" s="1"/>
  <c r="AT617" i="1" s="1"/>
  <c r="Q618" i="1"/>
  <c r="Q617" i="1" s="1"/>
  <c r="T617" i="1" s="1"/>
  <c r="Z617" i="1" s="1"/>
  <c r="AF617" i="1" s="1"/>
  <c r="AL617" i="1" s="1"/>
  <c r="AR617" i="1" s="1"/>
  <c r="Q552" i="1"/>
  <c r="T552" i="1" s="1"/>
  <c r="Z552" i="1" s="1"/>
  <c r="AF552" i="1" s="1"/>
  <c r="AL552" i="1" s="1"/>
  <c r="AR552" i="1" s="1"/>
  <c r="V552" i="1"/>
  <c r="AB552" i="1" s="1"/>
  <c r="AH552" i="1" s="1"/>
  <c r="AN552" i="1" s="1"/>
  <c r="AT552" i="1" s="1"/>
  <c r="U552" i="1"/>
  <c r="AA552" i="1" s="1"/>
  <c r="AG552" i="1" s="1"/>
  <c r="AM552" i="1" s="1"/>
  <c r="AS552" i="1" s="1"/>
  <c r="S551" i="1"/>
  <c r="S550" i="1" s="1"/>
  <c r="R551" i="1"/>
  <c r="R550" i="1" s="1"/>
  <c r="M551" i="1"/>
  <c r="M550" i="1" s="1"/>
  <c r="L551" i="1"/>
  <c r="L550" i="1" s="1"/>
  <c r="K551" i="1"/>
  <c r="J551" i="1"/>
  <c r="I551" i="1"/>
  <c r="H551" i="1"/>
  <c r="H550" i="1" s="1"/>
  <c r="T544" i="1"/>
  <c r="Z544" i="1" s="1"/>
  <c r="AF544" i="1" s="1"/>
  <c r="AL544" i="1" s="1"/>
  <c r="AR544" i="1" s="1"/>
  <c r="U544" i="1"/>
  <c r="AA544" i="1" s="1"/>
  <c r="AG544" i="1" s="1"/>
  <c r="AM544" i="1" s="1"/>
  <c r="AS544" i="1" s="1"/>
  <c r="V544" i="1"/>
  <c r="AB544" i="1" s="1"/>
  <c r="AH544" i="1" s="1"/>
  <c r="AN544" i="1" s="1"/>
  <c r="AT544" i="1" s="1"/>
  <c r="R543" i="1"/>
  <c r="R542" i="1" s="1"/>
  <c r="U542" i="1" s="1"/>
  <c r="AA542" i="1" s="1"/>
  <c r="AG542" i="1" s="1"/>
  <c r="AM542" i="1" s="1"/>
  <c r="AS542" i="1" s="1"/>
  <c r="S543" i="1"/>
  <c r="S542" i="1" s="1"/>
  <c r="V542" i="1" s="1"/>
  <c r="AB542" i="1" s="1"/>
  <c r="AH542" i="1" s="1"/>
  <c r="AN542" i="1" s="1"/>
  <c r="AT542" i="1" s="1"/>
  <c r="Q543" i="1"/>
  <c r="Q542" i="1" s="1"/>
  <c r="T542" i="1" s="1"/>
  <c r="Z542" i="1" s="1"/>
  <c r="AF542" i="1" s="1"/>
  <c r="AL542" i="1" s="1"/>
  <c r="AR542" i="1" s="1"/>
  <c r="T455" i="1"/>
  <c r="Z455" i="1" s="1"/>
  <c r="AF455" i="1" s="1"/>
  <c r="AL455" i="1" s="1"/>
  <c r="AR455" i="1" s="1"/>
  <c r="U455" i="1"/>
  <c r="AA455" i="1" s="1"/>
  <c r="AG455" i="1" s="1"/>
  <c r="AM455" i="1" s="1"/>
  <c r="AS455" i="1" s="1"/>
  <c r="V455" i="1"/>
  <c r="AB455" i="1" s="1"/>
  <c r="AH455" i="1" s="1"/>
  <c r="AN455" i="1" s="1"/>
  <c r="AT455" i="1" s="1"/>
  <c r="R454" i="1"/>
  <c r="R453" i="1" s="1"/>
  <c r="R452" i="1" s="1"/>
  <c r="U452" i="1" s="1"/>
  <c r="AA452" i="1" s="1"/>
  <c r="AG452" i="1" s="1"/>
  <c r="AM452" i="1" s="1"/>
  <c r="AS452" i="1" s="1"/>
  <c r="S454" i="1"/>
  <c r="S453" i="1" s="1"/>
  <c r="Q454" i="1"/>
  <c r="Q453" i="1" s="1"/>
  <c r="Q452" i="1" s="1"/>
  <c r="T452" i="1" s="1"/>
  <c r="Z452" i="1" s="1"/>
  <c r="AF452" i="1" s="1"/>
  <c r="AL452" i="1" s="1"/>
  <c r="AR452" i="1" s="1"/>
  <c r="T434" i="1"/>
  <c r="Z434" i="1" s="1"/>
  <c r="AF434" i="1" s="1"/>
  <c r="AL434" i="1" s="1"/>
  <c r="AR434" i="1" s="1"/>
  <c r="U434" i="1"/>
  <c r="AA434" i="1" s="1"/>
  <c r="AG434" i="1" s="1"/>
  <c r="AM434" i="1" s="1"/>
  <c r="AS434" i="1" s="1"/>
  <c r="V434" i="1"/>
  <c r="AB434" i="1" s="1"/>
  <c r="AH434" i="1" s="1"/>
  <c r="AN434" i="1" s="1"/>
  <c r="AT434" i="1" s="1"/>
  <c r="T432" i="1"/>
  <c r="Z432" i="1" s="1"/>
  <c r="AF432" i="1" s="1"/>
  <c r="AL432" i="1" s="1"/>
  <c r="AR432" i="1" s="1"/>
  <c r="U432" i="1"/>
  <c r="AA432" i="1" s="1"/>
  <c r="AG432" i="1" s="1"/>
  <c r="AM432" i="1" s="1"/>
  <c r="AS432" i="1" s="1"/>
  <c r="V432" i="1"/>
  <c r="AB432" i="1" s="1"/>
  <c r="AH432" i="1" s="1"/>
  <c r="AN432" i="1" s="1"/>
  <c r="AT432" i="1" s="1"/>
  <c r="R433" i="1"/>
  <c r="U433" i="1" s="1"/>
  <c r="AA433" i="1" s="1"/>
  <c r="AG433" i="1" s="1"/>
  <c r="AM433" i="1" s="1"/>
  <c r="AS433" i="1" s="1"/>
  <c r="S433" i="1"/>
  <c r="V433" i="1" s="1"/>
  <c r="AB433" i="1" s="1"/>
  <c r="AH433" i="1" s="1"/>
  <c r="AN433" i="1" s="1"/>
  <c r="AT433" i="1" s="1"/>
  <c r="Q433" i="1"/>
  <c r="T433" i="1" s="1"/>
  <c r="Z433" i="1" s="1"/>
  <c r="AF433" i="1" s="1"/>
  <c r="AL433" i="1" s="1"/>
  <c r="AR433" i="1" s="1"/>
  <c r="R431" i="1"/>
  <c r="S431" i="1"/>
  <c r="V431" i="1" s="1"/>
  <c r="AB431" i="1" s="1"/>
  <c r="AH431" i="1" s="1"/>
  <c r="AN431" i="1" s="1"/>
  <c r="AT431" i="1" s="1"/>
  <c r="Q431" i="1"/>
  <c r="T431" i="1" s="1"/>
  <c r="Z431" i="1" s="1"/>
  <c r="AF431" i="1" s="1"/>
  <c r="AL431" i="1" s="1"/>
  <c r="AR431" i="1" s="1"/>
  <c r="T427" i="1"/>
  <c r="Z427" i="1" s="1"/>
  <c r="AF427" i="1" s="1"/>
  <c r="AL427" i="1" s="1"/>
  <c r="AR427" i="1" s="1"/>
  <c r="U427" i="1"/>
  <c r="AA427" i="1" s="1"/>
  <c r="AG427" i="1" s="1"/>
  <c r="AM427" i="1" s="1"/>
  <c r="AS427" i="1" s="1"/>
  <c r="V427" i="1"/>
  <c r="AB427" i="1" s="1"/>
  <c r="AH427" i="1" s="1"/>
  <c r="AN427" i="1" s="1"/>
  <c r="AT427" i="1" s="1"/>
  <c r="T425" i="1"/>
  <c r="Z425" i="1" s="1"/>
  <c r="AF425" i="1" s="1"/>
  <c r="AL425" i="1" s="1"/>
  <c r="AR425" i="1" s="1"/>
  <c r="U425" i="1"/>
  <c r="AA425" i="1" s="1"/>
  <c r="AG425" i="1" s="1"/>
  <c r="AM425" i="1" s="1"/>
  <c r="AS425" i="1" s="1"/>
  <c r="V425" i="1"/>
  <c r="AB425" i="1" s="1"/>
  <c r="AH425" i="1" s="1"/>
  <c r="AN425" i="1" s="1"/>
  <c r="AT425" i="1" s="1"/>
  <c r="R426" i="1"/>
  <c r="U426" i="1" s="1"/>
  <c r="AA426" i="1" s="1"/>
  <c r="AG426" i="1" s="1"/>
  <c r="AM426" i="1" s="1"/>
  <c r="AS426" i="1" s="1"/>
  <c r="S426" i="1"/>
  <c r="V426" i="1" s="1"/>
  <c r="AB426" i="1" s="1"/>
  <c r="AH426" i="1" s="1"/>
  <c r="AN426" i="1" s="1"/>
  <c r="AT426" i="1" s="1"/>
  <c r="Q426" i="1"/>
  <c r="T426" i="1" s="1"/>
  <c r="Z426" i="1" s="1"/>
  <c r="AF426" i="1" s="1"/>
  <c r="AL426" i="1" s="1"/>
  <c r="AR426" i="1" s="1"/>
  <c r="R424" i="1"/>
  <c r="S424" i="1"/>
  <c r="V424" i="1" s="1"/>
  <c r="AB424" i="1" s="1"/>
  <c r="AH424" i="1" s="1"/>
  <c r="AN424" i="1" s="1"/>
  <c r="AT424" i="1" s="1"/>
  <c r="Q424" i="1"/>
  <c r="W836" i="1" l="1"/>
  <c r="Q551" i="1"/>
  <c r="Q550" i="1" s="1"/>
  <c r="N551" i="1"/>
  <c r="T551" i="1" s="1"/>
  <c r="Z551" i="1" s="1"/>
  <c r="AF551" i="1" s="1"/>
  <c r="AL551" i="1" s="1"/>
  <c r="AR551" i="1" s="1"/>
  <c r="V618" i="1"/>
  <c r="AB618" i="1" s="1"/>
  <c r="AH618" i="1" s="1"/>
  <c r="AN618" i="1" s="1"/>
  <c r="AT618" i="1" s="1"/>
  <c r="U543" i="1"/>
  <c r="AA543" i="1" s="1"/>
  <c r="AG543" i="1" s="1"/>
  <c r="AM543" i="1" s="1"/>
  <c r="AS543" i="1" s="1"/>
  <c r="U779" i="1"/>
  <c r="AA779" i="1" s="1"/>
  <c r="AG779" i="1" s="1"/>
  <c r="AM779" i="1" s="1"/>
  <c r="AS779" i="1" s="1"/>
  <c r="U454" i="1"/>
  <c r="AA454" i="1" s="1"/>
  <c r="AG454" i="1" s="1"/>
  <c r="AM454" i="1" s="1"/>
  <c r="AS454" i="1" s="1"/>
  <c r="U635" i="1"/>
  <c r="AA635" i="1" s="1"/>
  <c r="AG635" i="1" s="1"/>
  <c r="AM635" i="1" s="1"/>
  <c r="AS635" i="1" s="1"/>
  <c r="O551" i="1"/>
  <c r="U551" i="1" s="1"/>
  <c r="AA551" i="1" s="1"/>
  <c r="AG551" i="1" s="1"/>
  <c r="AM551" i="1" s="1"/>
  <c r="AS551" i="1" s="1"/>
  <c r="T543" i="1"/>
  <c r="Z543" i="1" s="1"/>
  <c r="AF543" i="1" s="1"/>
  <c r="AL543" i="1" s="1"/>
  <c r="AR543" i="1" s="1"/>
  <c r="K550" i="1"/>
  <c r="N550" i="1" s="1"/>
  <c r="T550" i="1" s="1"/>
  <c r="Z550" i="1" s="1"/>
  <c r="AF550" i="1" s="1"/>
  <c r="AL550" i="1" s="1"/>
  <c r="AR550" i="1" s="1"/>
  <c r="V635" i="1"/>
  <c r="AB635" i="1" s="1"/>
  <c r="AH635" i="1" s="1"/>
  <c r="AN635" i="1" s="1"/>
  <c r="AT635" i="1" s="1"/>
  <c r="T618" i="1"/>
  <c r="Z618" i="1" s="1"/>
  <c r="AF618" i="1" s="1"/>
  <c r="AL618" i="1" s="1"/>
  <c r="AR618" i="1" s="1"/>
  <c r="V454" i="1"/>
  <c r="AB454" i="1" s="1"/>
  <c r="AH454" i="1" s="1"/>
  <c r="AN454" i="1" s="1"/>
  <c r="AT454" i="1" s="1"/>
  <c r="V543" i="1"/>
  <c r="AB543" i="1" s="1"/>
  <c r="AH543" i="1" s="1"/>
  <c r="AN543" i="1" s="1"/>
  <c r="AT543" i="1" s="1"/>
  <c r="U618" i="1"/>
  <c r="AA618" i="1" s="1"/>
  <c r="AG618" i="1" s="1"/>
  <c r="AM618" i="1" s="1"/>
  <c r="AS618" i="1" s="1"/>
  <c r="T635" i="1"/>
  <c r="Z635" i="1" s="1"/>
  <c r="AF635" i="1" s="1"/>
  <c r="AL635" i="1" s="1"/>
  <c r="AR635" i="1" s="1"/>
  <c r="V632" i="1"/>
  <c r="AB632" i="1" s="1"/>
  <c r="AH632" i="1" s="1"/>
  <c r="AN632" i="1" s="1"/>
  <c r="AT632" i="1" s="1"/>
  <c r="U632" i="1"/>
  <c r="AA632" i="1" s="1"/>
  <c r="AG632" i="1" s="1"/>
  <c r="AM632" i="1" s="1"/>
  <c r="AS632" i="1" s="1"/>
  <c r="T632" i="1"/>
  <c r="Z632" i="1" s="1"/>
  <c r="AF632" i="1" s="1"/>
  <c r="AL632" i="1" s="1"/>
  <c r="AR632" i="1" s="1"/>
  <c r="P551" i="1"/>
  <c r="V551" i="1" s="1"/>
  <c r="AB551" i="1" s="1"/>
  <c r="AH551" i="1" s="1"/>
  <c r="AN551" i="1" s="1"/>
  <c r="AT551" i="1" s="1"/>
  <c r="I550" i="1"/>
  <c r="O550" i="1" s="1"/>
  <c r="U550" i="1" s="1"/>
  <c r="AA550" i="1" s="1"/>
  <c r="AG550" i="1" s="1"/>
  <c r="AM550" i="1" s="1"/>
  <c r="AS550" i="1" s="1"/>
  <c r="J550" i="1"/>
  <c r="P550" i="1" s="1"/>
  <c r="V550" i="1" s="1"/>
  <c r="AB550" i="1" s="1"/>
  <c r="AH550" i="1" s="1"/>
  <c r="AN550" i="1" s="1"/>
  <c r="AT550" i="1" s="1"/>
  <c r="S452" i="1"/>
  <c r="V452" i="1" s="1"/>
  <c r="AB452" i="1" s="1"/>
  <c r="AH452" i="1" s="1"/>
  <c r="AN452" i="1" s="1"/>
  <c r="AT452" i="1" s="1"/>
  <c r="V453" i="1"/>
  <c r="AB453" i="1" s="1"/>
  <c r="AH453" i="1" s="1"/>
  <c r="AN453" i="1" s="1"/>
  <c r="AT453" i="1" s="1"/>
  <c r="T453" i="1"/>
  <c r="Z453" i="1" s="1"/>
  <c r="AF453" i="1" s="1"/>
  <c r="AL453" i="1" s="1"/>
  <c r="AR453" i="1" s="1"/>
  <c r="T454" i="1"/>
  <c r="Z454" i="1" s="1"/>
  <c r="AF454" i="1" s="1"/>
  <c r="AL454" i="1" s="1"/>
  <c r="AR454" i="1" s="1"/>
  <c r="U453" i="1"/>
  <c r="AA453" i="1" s="1"/>
  <c r="AG453" i="1" s="1"/>
  <c r="AM453" i="1" s="1"/>
  <c r="AS453" i="1" s="1"/>
  <c r="U424" i="1"/>
  <c r="AA424" i="1" s="1"/>
  <c r="AG424" i="1" s="1"/>
  <c r="AM424" i="1" s="1"/>
  <c r="AS424" i="1" s="1"/>
  <c r="U431" i="1"/>
  <c r="AA431" i="1" s="1"/>
  <c r="AG431" i="1" s="1"/>
  <c r="AM431" i="1" s="1"/>
  <c r="AS431" i="1" s="1"/>
  <c r="T424" i="1"/>
  <c r="Z424" i="1" s="1"/>
  <c r="AF424" i="1" s="1"/>
  <c r="AL424" i="1" s="1"/>
  <c r="AR424" i="1" s="1"/>
  <c r="T417" i="1"/>
  <c r="Z417" i="1" s="1"/>
  <c r="AF417" i="1" s="1"/>
  <c r="AL417" i="1" s="1"/>
  <c r="AR417" i="1" s="1"/>
  <c r="U417" i="1"/>
  <c r="AA417" i="1" s="1"/>
  <c r="AG417" i="1" s="1"/>
  <c r="AM417" i="1" s="1"/>
  <c r="AS417" i="1" s="1"/>
  <c r="V417" i="1"/>
  <c r="AB417" i="1" s="1"/>
  <c r="AH417" i="1" s="1"/>
  <c r="AN417" i="1" s="1"/>
  <c r="AT417" i="1" s="1"/>
  <c r="R416" i="1"/>
  <c r="R415" i="1" s="1"/>
  <c r="U415" i="1" s="1"/>
  <c r="AA415" i="1" s="1"/>
  <c r="AG415" i="1" s="1"/>
  <c r="AM415" i="1" s="1"/>
  <c r="AS415" i="1" s="1"/>
  <c r="S416" i="1"/>
  <c r="S415" i="1" s="1"/>
  <c r="V415" i="1" s="1"/>
  <c r="AB415" i="1" s="1"/>
  <c r="AH415" i="1" s="1"/>
  <c r="AN415" i="1" s="1"/>
  <c r="AT415" i="1" s="1"/>
  <c r="Q416" i="1"/>
  <c r="Q415" i="1" s="1"/>
  <c r="T415" i="1" s="1"/>
  <c r="Z415" i="1" s="1"/>
  <c r="AF415" i="1" s="1"/>
  <c r="AL415" i="1" s="1"/>
  <c r="AR415" i="1" s="1"/>
  <c r="T391" i="1"/>
  <c r="Z391" i="1" s="1"/>
  <c r="AF391" i="1" s="1"/>
  <c r="AL391" i="1" s="1"/>
  <c r="AR391" i="1" s="1"/>
  <c r="U391" i="1"/>
  <c r="AA391" i="1" s="1"/>
  <c r="AG391" i="1" s="1"/>
  <c r="AM391" i="1" s="1"/>
  <c r="AS391" i="1" s="1"/>
  <c r="V391" i="1"/>
  <c r="AB391" i="1" s="1"/>
  <c r="AH391" i="1" s="1"/>
  <c r="AN391" i="1" s="1"/>
  <c r="AT391" i="1" s="1"/>
  <c r="T392" i="1"/>
  <c r="Z392" i="1" s="1"/>
  <c r="AF392" i="1" s="1"/>
  <c r="AL392" i="1" s="1"/>
  <c r="AR392" i="1" s="1"/>
  <c r="U392" i="1"/>
  <c r="AA392" i="1" s="1"/>
  <c r="AG392" i="1" s="1"/>
  <c r="AM392" i="1" s="1"/>
  <c r="AS392" i="1" s="1"/>
  <c r="V392" i="1"/>
  <c r="AB392" i="1" s="1"/>
  <c r="AH392" i="1" s="1"/>
  <c r="AN392" i="1" s="1"/>
  <c r="AT392" i="1" s="1"/>
  <c r="R390" i="1"/>
  <c r="R389" i="1" s="1"/>
  <c r="U389" i="1" s="1"/>
  <c r="AA389" i="1" s="1"/>
  <c r="AG389" i="1" s="1"/>
  <c r="AM389" i="1" s="1"/>
  <c r="AS389" i="1" s="1"/>
  <c r="S390" i="1"/>
  <c r="S389" i="1" s="1"/>
  <c r="V389" i="1" s="1"/>
  <c r="AB389" i="1" s="1"/>
  <c r="AH389" i="1" s="1"/>
  <c r="AN389" i="1" s="1"/>
  <c r="AT389" i="1" s="1"/>
  <c r="Q390" i="1"/>
  <c r="Q389" i="1" s="1"/>
  <c r="T389" i="1" s="1"/>
  <c r="Z389" i="1" s="1"/>
  <c r="AF389" i="1" s="1"/>
  <c r="AL389" i="1" s="1"/>
  <c r="AR389" i="1" s="1"/>
  <c r="V416" i="1" l="1"/>
  <c r="AB416" i="1" s="1"/>
  <c r="AH416" i="1" s="1"/>
  <c r="AN416" i="1" s="1"/>
  <c r="AT416" i="1" s="1"/>
  <c r="U416" i="1"/>
  <c r="AA416" i="1" s="1"/>
  <c r="AG416" i="1" s="1"/>
  <c r="AM416" i="1" s="1"/>
  <c r="AS416" i="1" s="1"/>
  <c r="T390" i="1"/>
  <c r="Z390" i="1" s="1"/>
  <c r="AF390" i="1" s="1"/>
  <c r="AL390" i="1" s="1"/>
  <c r="AR390" i="1" s="1"/>
  <c r="T416" i="1"/>
  <c r="Z416" i="1" s="1"/>
  <c r="AF416" i="1" s="1"/>
  <c r="AL416" i="1" s="1"/>
  <c r="AR416" i="1" s="1"/>
  <c r="U390" i="1"/>
  <c r="AA390" i="1" s="1"/>
  <c r="AG390" i="1" s="1"/>
  <c r="AM390" i="1" s="1"/>
  <c r="AS390" i="1" s="1"/>
  <c r="V390" i="1"/>
  <c r="AB390" i="1" s="1"/>
  <c r="AH390" i="1" s="1"/>
  <c r="AN390" i="1" s="1"/>
  <c r="AT390" i="1" s="1"/>
  <c r="R341" i="1"/>
  <c r="U341" i="1" s="1"/>
  <c r="AA341" i="1" s="1"/>
  <c r="AG341" i="1" s="1"/>
  <c r="AM341" i="1" s="1"/>
  <c r="AS341" i="1" s="1"/>
  <c r="S341" i="1"/>
  <c r="V341" i="1" s="1"/>
  <c r="AB341" i="1" s="1"/>
  <c r="AH341" i="1" s="1"/>
  <c r="AN341" i="1" s="1"/>
  <c r="AT341" i="1" s="1"/>
  <c r="R339" i="1"/>
  <c r="S339" i="1"/>
  <c r="Q341" i="1"/>
  <c r="Q339" i="1"/>
  <c r="T340" i="1"/>
  <c r="Z340" i="1" s="1"/>
  <c r="AF340" i="1" s="1"/>
  <c r="AL340" i="1" s="1"/>
  <c r="AR340" i="1" s="1"/>
  <c r="U340" i="1"/>
  <c r="AA340" i="1" s="1"/>
  <c r="AG340" i="1" s="1"/>
  <c r="AM340" i="1" s="1"/>
  <c r="AS340" i="1" s="1"/>
  <c r="V340" i="1"/>
  <c r="AB340" i="1" s="1"/>
  <c r="AH340" i="1" s="1"/>
  <c r="AN340" i="1" s="1"/>
  <c r="AT340" i="1" s="1"/>
  <c r="T341" i="1"/>
  <c r="Z341" i="1" s="1"/>
  <c r="AF341" i="1" s="1"/>
  <c r="AL341" i="1" s="1"/>
  <c r="AR341" i="1" s="1"/>
  <c r="T342" i="1"/>
  <c r="Z342" i="1" s="1"/>
  <c r="AF342" i="1" s="1"/>
  <c r="AL342" i="1" s="1"/>
  <c r="AR342" i="1" s="1"/>
  <c r="U342" i="1"/>
  <c r="AA342" i="1" s="1"/>
  <c r="AG342" i="1" s="1"/>
  <c r="AM342" i="1" s="1"/>
  <c r="AS342" i="1" s="1"/>
  <c r="V342" i="1"/>
  <c r="AB342" i="1" s="1"/>
  <c r="AH342" i="1" s="1"/>
  <c r="AN342" i="1" s="1"/>
  <c r="AT342" i="1" s="1"/>
  <c r="T291" i="1"/>
  <c r="Z291" i="1" s="1"/>
  <c r="AF291" i="1" s="1"/>
  <c r="AL291" i="1" s="1"/>
  <c r="AR291" i="1" s="1"/>
  <c r="U291" i="1"/>
  <c r="AA291" i="1" s="1"/>
  <c r="AG291" i="1" s="1"/>
  <c r="AM291" i="1" s="1"/>
  <c r="AS291" i="1" s="1"/>
  <c r="V291" i="1"/>
  <c r="AB291" i="1" s="1"/>
  <c r="AH291" i="1" s="1"/>
  <c r="AN291" i="1" s="1"/>
  <c r="AT291" i="1" s="1"/>
  <c r="R290" i="1"/>
  <c r="R289" i="1" s="1"/>
  <c r="U289" i="1" s="1"/>
  <c r="AA289" i="1" s="1"/>
  <c r="AG289" i="1" s="1"/>
  <c r="AM289" i="1" s="1"/>
  <c r="AS289" i="1" s="1"/>
  <c r="S290" i="1"/>
  <c r="S289" i="1" s="1"/>
  <c r="V289" i="1" s="1"/>
  <c r="AB289" i="1" s="1"/>
  <c r="AH289" i="1" s="1"/>
  <c r="AN289" i="1" s="1"/>
  <c r="AT289" i="1" s="1"/>
  <c r="Q291" i="1"/>
  <c r="Q290" i="1" s="1"/>
  <c r="Q289" i="1" s="1"/>
  <c r="T289" i="1" s="1"/>
  <c r="Z289" i="1" s="1"/>
  <c r="AF289" i="1" s="1"/>
  <c r="AL289" i="1" s="1"/>
  <c r="AR289" i="1" s="1"/>
  <c r="T241" i="1"/>
  <c r="Z241" i="1" s="1"/>
  <c r="AF241" i="1" s="1"/>
  <c r="AL241" i="1" s="1"/>
  <c r="AR241" i="1" s="1"/>
  <c r="U241" i="1"/>
  <c r="AA241" i="1" s="1"/>
  <c r="AG241" i="1" s="1"/>
  <c r="AM241" i="1" s="1"/>
  <c r="AS241" i="1" s="1"/>
  <c r="V241" i="1"/>
  <c r="AB241" i="1" s="1"/>
  <c r="AH241" i="1" s="1"/>
  <c r="AN241" i="1" s="1"/>
  <c r="AT241" i="1" s="1"/>
  <c r="R240" i="1"/>
  <c r="R239" i="1" s="1"/>
  <c r="U239" i="1" s="1"/>
  <c r="AA239" i="1" s="1"/>
  <c r="AG239" i="1" s="1"/>
  <c r="AM239" i="1" s="1"/>
  <c r="AS239" i="1" s="1"/>
  <c r="S240" i="1"/>
  <c r="S239" i="1" s="1"/>
  <c r="V239" i="1" s="1"/>
  <c r="AB239" i="1" s="1"/>
  <c r="AH239" i="1" s="1"/>
  <c r="AN239" i="1" s="1"/>
  <c r="AT239" i="1" s="1"/>
  <c r="Q240" i="1"/>
  <c r="Q239" i="1" s="1"/>
  <c r="T239" i="1" s="1"/>
  <c r="Z239" i="1" s="1"/>
  <c r="AF239" i="1" s="1"/>
  <c r="AL239" i="1" s="1"/>
  <c r="AR239" i="1" s="1"/>
  <c r="R168" i="1"/>
  <c r="R167" i="1" s="1"/>
  <c r="U167" i="1" s="1"/>
  <c r="AA167" i="1" s="1"/>
  <c r="AG167" i="1" s="1"/>
  <c r="AM167" i="1" s="1"/>
  <c r="AS167" i="1" s="1"/>
  <c r="S168" i="1"/>
  <c r="S167" i="1" s="1"/>
  <c r="V167" i="1" s="1"/>
  <c r="AB167" i="1" s="1"/>
  <c r="AH167" i="1" s="1"/>
  <c r="AN167" i="1" s="1"/>
  <c r="AT167" i="1" s="1"/>
  <c r="U169" i="1"/>
  <c r="AA169" i="1" s="1"/>
  <c r="AG169" i="1" s="1"/>
  <c r="AM169" i="1" s="1"/>
  <c r="AS169" i="1" s="1"/>
  <c r="V169" i="1"/>
  <c r="AB169" i="1" s="1"/>
  <c r="AH169" i="1" s="1"/>
  <c r="AN169" i="1" s="1"/>
  <c r="AT169" i="1" s="1"/>
  <c r="Q169" i="1"/>
  <c r="Q168" i="1" s="1"/>
  <c r="V138" i="1"/>
  <c r="AB138" i="1" s="1"/>
  <c r="AH138" i="1" s="1"/>
  <c r="AN138" i="1" s="1"/>
  <c r="AT138" i="1" s="1"/>
  <c r="U138" i="1"/>
  <c r="AA138" i="1" s="1"/>
  <c r="AG138" i="1" s="1"/>
  <c r="AM138" i="1" s="1"/>
  <c r="AS138" i="1" s="1"/>
  <c r="T138" i="1"/>
  <c r="Z138" i="1" s="1"/>
  <c r="AF138" i="1" s="1"/>
  <c r="AL138" i="1" s="1"/>
  <c r="AR138" i="1" s="1"/>
  <c r="S137" i="1"/>
  <c r="V137" i="1" s="1"/>
  <c r="AB137" i="1" s="1"/>
  <c r="AH137" i="1" s="1"/>
  <c r="AN137" i="1" s="1"/>
  <c r="AT137" i="1" s="1"/>
  <c r="R137" i="1"/>
  <c r="U137" i="1" s="1"/>
  <c r="AA137" i="1" s="1"/>
  <c r="AG137" i="1" s="1"/>
  <c r="AM137" i="1" s="1"/>
  <c r="AS137" i="1" s="1"/>
  <c r="Q137" i="1"/>
  <c r="Q136" i="1" s="1"/>
  <c r="T136" i="1" s="1"/>
  <c r="Z136" i="1" s="1"/>
  <c r="AF136" i="1" s="1"/>
  <c r="AL136" i="1" s="1"/>
  <c r="AR136" i="1" s="1"/>
  <c r="T97" i="1"/>
  <c r="Z97" i="1" s="1"/>
  <c r="AF97" i="1" s="1"/>
  <c r="AL97" i="1" s="1"/>
  <c r="AR97" i="1" s="1"/>
  <c r="U97" i="1"/>
  <c r="AA97" i="1" s="1"/>
  <c r="AG97" i="1" s="1"/>
  <c r="AM97" i="1" s="1"/>
  <c r="AS97" i="1" s="1"/>
  <c r="V97" i="1"/>
  <c r="AB97" i="1" s="1"/>
  <c r="AH97" i="1" s="1"/>
  <c r="AN97" i="1" s="1"/>
  <c r="AT97" i="1" s="1"/>
  <c r="R96" i="1"/>
  <c r="R95" i="1" s="1"/>
  <c r="U95" i="1" s="1"/>
  <c r="AA95" i="1" s="1"/>
  <c r="AG95" i="1" s="1"/>
  <c r="AM95" i="1" s="1"/>
  <c r="AS95" i="1" s="1"/>
  <c r="S96" i="1"/>
  <c r="S95" i="1" s="1"/>
  <c r="V95" i="1" s="1"/>
  <c r="AB95" i="1" s="1"/>
  <c r="AH95" i="1" s="1"/>
  <c r="AN95" i="1" s="1"/>
  <c r="AT95" i="1" s="1"/>
  <c r="Q96" i="1"/>
  <c r="Q95" i="1" s="1"/>
  <c r="T95" i="1" s="1"/>
  <c r="Z95" i="1" s="1"/>
  <c r="AF95" i="1" s="1"/>
  <c r="AL95" i="1" s="1"/>
  <c r="AR95" i="1" s="1"/>
  <c r="Q85" i="1"/>
  <c r="Q84" i="1" s="1"/>
  <c r="Q83" i="1" s="1"/>
  <c r="T83" i="1" s="1"/>
  <c r="Z83" i="1" s="1"/>
  <c r="AF83" i="1" s="1"/>
  <c r="AL83" i="1" s="1"/>
  <c r="AR83" i="1" s="1"/>
  <c r="U85" i="1"/>
  <c r="AA85" i="1" s="1"/>
  <c r="AG85" i="1" s="1"/>
  <c r="AM85" i="1" s="1"/>
  <c r="AS85" i="1" s="1"/>
  <c r="V85" i="1"/>
  <c r="AB85" i="1" s="1"/>
  <c r="AH85" i="1" s="1"/>
  <c r="AN85" i="1" s="1"/>
  <c r="AT85" i="1" s="1"/>
  <c r="R84" i="1"/>
  <c r="R83" i="1" s="1"/>
  <c r="U83" i="1" s="1"/>
  <c r="AA83" i="1" s="1"/>
  <c r="AG83" i="1" s="1"/>
  <c r="AM83" i="1" s="1"/>
  <c r="AS83" i="1" s="1"/>
  <c r="S84" i="1"/>
  <c r="S83" i="1" s="1"/>
  <c r="V83" i="1" s="1"/>
  <c r="AB83" i="1" s="1"/>
  <c r="AH83" i="1" s="1"/>
  <c r="AN83" i="1" s="1"/>
  <c r="AT83" i="1" s="1"/>
  <c r="T61" i="1"/>
  <c r="Z61" i="1" s="1"/>
  <c r="AF61" i="1" s="1"/>
  <c r="AL61" i="1" s="1"/>
  <c r="AR61" i="1" s="1"/>
  <c r="U61" i="1"/>
  <c r="AA61" i="1" s="1"/>
  <c r="AG61" i="1" s="1"/>
  <c r="AM61" i="1" s="1"/>
  <c r="AS61" i="1" s="1"/>
  <c r="V61" i="1"/>
  <c r="AB61" i="1" s="1"/>
  <c r="AH61" i="1" s="1"/>
  <c r="AN61" i="1" s="1"/>
  <c r="AT61" i="1" s="1"/>
  <c r="R60" i="1"/>
  <c r="R59" i="1" s="1"/>
  <c r="S60" i="1"/>
  <c r="S59" i="1" s="1"/>
  <c r="Q60" i="1"/>
  <c r="Q59" i="1" s="1"/>
  <c r="T59" i="1" s="1"/>
  <c r="Z59" i="1" s="1"/>
  <c r="AF59" i="1" s="1"/>
  <c r="AL59" i="1" s="1"/>
  <c r="AR59" i="1" s="1"/>
  <c r="U42" i="1"/>
  <c r="AA42" i="1" s="1"/>
  <c r="AG42" i="1" s="1"/>
  <c r="AM42" i="1" s="1"/>
  <c r="AS42" i="1" s="1"/>
  <c r="V42" i="1"/>
  <c r="AB42" i="1" s="1"/>
  <c r="AH42" i="1" s="1"/>
  <c r="AN42" i="1" s="1"/>
  <c r="AT42" i="1" s="1"/>
  <c r="T43" i="1"/>
  <c r="Z43" i="1" s="1"/>
  <c r="AF43" i="1" s="1"/>
  <c r="AL43" i="1" s="1"/>
  <c r="AR43" i="1" s="1"/>
  <c r="U43" i="1"/>
  <c r="AA43" i="1" s="1"/>
  <c r="AG43" i="1" s="1"/>
  <c r="AM43" i="1" s="1"/>
  <c r="AS43" i="1" s="1"/>
  <c r="V43" i="1"/>
  <c r="AB43" i="1" s="1"/>
  <c r="AH43" i="1" s="1"/>
  <c r="AN43" i="1" s="1"/>
  <c r="AT43" i="1" s="1"/>
  <c r="R41" i="1"/>
  <c r="U41" i="1" s="1"/>
  <c r="AA41" i="1" s="1"/>
  <c r="AG41" i="1" s="1"/>
  <c r="AM41" i="1" s="1"/>
  <c r="AS41" i="1" s="1"/>
  <c r="S41" i="1"/>
  <c r="V41" i="1" s="1"/>
  <c r="AB41" i="1" s="1"/>
  <c r="AH41" i="1" s="1"/>
  <c r="AN41" i="1" s="1"/>
  <c r="AT41" i="1" s="1"/>
  <c r="Q42" i="1"/>
  <c r="Q41" i="1" s="1"/>
  <c r="T41" i="1" s="1"/>
  <c r="Z41" i="1" s="1"/>
  <c r="AF41" i="1" s="1"/>
  <c r="AL41" i="1" s="1"/>
  <c r="AR41" i="1" s="1"/>
  <c r="T85" i="1" l="1"/>
  <c r="Z85" i="1" s="1"/>
  <c r="AF85" i="1" s="1"/>
  <c r="AL85" i="1" s="1"/>
  <c r="AR85" i="1" s="1"/>
  <c r="S136" i="1"/>
  <c r="V136" i="1" s="1"/>
  <c r="AB136" i="1" s="1"/>
  <c r="AH136" i="1" s="1"/>
  <c r="AN136" i="1" s="1"/>
  <c r="AT136" i="1" s="1"/>
  <c r="R338" i="1"/>
  <c r="U338" i="1" s="1"/>
  <c r="AA338" i="1" s="1"/>
  <c r="AG338" i="1" s="1"/>
  <c r="AM338" i="1" s="1"/>
  <c r="AS338" i="1" s="1"/>
  <c r="R136" i="1"/>
  <c r="U136" i="1" s="1"/>
  <c r="AA136" i="1" s="1"/>
  <c r="AG136" i="1" s="1"/>
  <c r="AM136" i="1" s="1"/>
  <c r="AS136" i="1" s="1"/>
  <c r="T290" i="1"/>
  <c r="Z290" i="1" s="1"/>
  <c r="AF290" i="1" s="1"/>
  <c r="AL290" i="1" s="1"/>
  <c r="AR290" i="1" s="1"/>
  <c r="T169" i="1"/>
  <c r="Z169" i="1" s="1"/>
  <c r="AF169" i="1" s="1"/>
  <c r="AL169" i="1" s="1"/>
  <c r="AR169" i="1" s="1"/>
  <c r="V290" i="1"/>
  <c r="AB290" i="1" s="1"/>
  <c r="AH290" i="1" s="1"/>
  <c r="AN290" i="1" s="1"/>
  <c r="AT290" i="1" s="1"/>
  <c r="U290" i="1"/>
  <c r="AA290" i="1" s="1"/>
  <c r="AG290" i="1" s="1"/>
  <c r="AM290" i="1" s="1"/>
  <c r="AS290" i="1" s="1"/>
  <c r="S338" i="1"/>
  <c r="V338" i="1" s="1"/>
  <c r="AB338" i="1" s="1"/>
  <c r="AH338" i="1" s="1"/>
  <c r="AN338" i="1" s="1"/>
  <c r="AT338" i="1" s="1"/>
  <c r="Q338" i="1"/>
  <c r="T338" i="1" s="1"/>
  <c r="Z338" i="1" s="1"/>
  <c r="AF338" i="1" s="1"/>
  <c r="AL338" i="1" s="1"/>
  <c r="AR338" i="1" s="1"/>
  <c r="T339" i="1"/>
  <c r="Z339" i="1" s="1"/>
  <c r="AF339" i="1" s="1"/>
  <c r="AL339" i="1" s="1"/>
  <c r="AR339" i="1" s="1"/>
  <c r="V339" i="1"/>
  <c r="AB339" i="1" s="1"/>
  <c r="AH339" i="1" s="1"/>
  <c r="AN339" i="1" s="1"/>
  <c r="AT339" i="1" s="1"/>
  <c r="U339" i="1"/>
  <c r="AA339" i="1" s="1"/>
  <c r="AG339" i="1" s="1"/>
  <c r="AM339" i="1" s="1"/>
  <c r="AS339" i="1" s="1"/>
  <c r="Q167" i="1"/>
  <c r="T167" i="1" s="1"/>
  <c r="Z167" i="1" s="1"/>
  <c r="AF167" i="1" s="1"/>
  <c r="AL167" i="1" s="1"/>
  <c r="AR167" i="1" s="1"/>
  <c r="T168" i="1"/>
  <c r="Z168" i="1" s="1"/>
  <c r="AF168" i="1" s="1"/>
  <c r="AL168" i="1" s="1"/>
  <c r="AR168" i="1" s="1"/>
  <c r="T42" i="1"/>
  <c r="Z42" i="1" s="1"/>
  <c r="AF42" i="1" s="1"/>
  <c r="AL42" i="1" s="1"/>
  <c r="AR42" i="1" s="1"/>
  <c r="T240" i="1"/>
  <c r="Z240" i="1" s="1"/>
  <c r="AF240" i="1" s="1"/>
  <c r="AL240" i="1" s="1"/>
  <c r="AR240" i="1" s="1"/>
  <c r="V96" i="1"/>
  <c r="AB96" i="1" s="1"/>
  <c r="AH96" i="1" s="1"/>
  <c r="AN96" i="1" s="1"/>
  <c r="AT96" i="1" s="1"/>
  <c r="U60" i="1"/>
  <c r="AA60" i="1" s="1"/>
  <c r="AG60" i="1" s="1"/>
  <c r="AM60" i="1" s="1"/>
  <c r="AS60" i="1" s="1"/>
  <c r="U96" i="1"/>
  <c r="AA96" i="1" s="1"/>
  <c r="AG96" i="1" s="1"/>
  <c r="AM96" i="1" s="1"/>
  <c r="AS96" i="1" s="1"/>
  <c r="V240" i="1"/>
  <c r="AB240" i="1" s="1"/>
  <c r="AH240" i="1" s="1"/>
  <c r="AN240" i="1" s="1"/>
  <c r="AT240" i="1" s="1"/>
  <c r="T137" i="1"/>
  <c r="Z137" i="1" s="1"/>
  <c r="AF137" i="1" s="1"/>
  <c r="AL137" i="1" s="1"/>
  <c r="AR137" i="1" s="1"/>
  <c r="U240" i="1"/>
  <c r="AA240" i="1" s="1"/>
  <c r="AG240" i="1" s="1"/>
  <c r="AM240" i="1" s="1"/>
  <c r="AS240" i="1" s="1"/>
  <c r="V168" i="1"/>
  <c r="AB168" i="1" s="1"/>
  <c r="AH168" i="1" s="1"/>
  <c r="AN168" i="1" s="1"/>
  <c r="AT168" i="1" s="1"/>
  <c r="U168" i="1"/>
  <c r="AA168" i="1" s="1"/>
  <c r="AG168" i="1" s="1"/>
  <c r="AM168" i="1" s="1"/>
  <c r="AS168" i="1" s="1"/>
  <c r="T96" i="1"/>
  <c r="Z96" i="1" s="1"/>
  <c r="AF96" i="1" s="1"/>
  <c r="AL96" i="1" s="1"/>
  <c r="AR96" i="1" s="1"/>
  <c r="T84" i="1"/>
  <c r="Z84" i="1" s="1"/>
  <c r="AF84" i="1" s="1"/>
  <c r="AL84" i="1" s="1"/>
  <c r="AR84" i="1" s="1"/>
  <c r="V84" i="1"/>
  <c r="AB84" i="1" s="1"/>
  <c r="AH84" i="1" s="1"/>
  <c r="AN84" i="1" s="1"/>
  <c r="AT84" i="1" s="1"/>
  <c r="U84" i="1"/>
  <c r="AA84" i="1" s="1"/>
  <c r="AG84" i="1" s="1"/>
  <c r="AM84" i="1" s="1"/>
  <c r="AS84" i="1" s="1"/>
  <c r="T60" i="1"/>
  <c r="Z60" i="1" s="1"/>
  <c r="AF60" i="1" s="1"/>
  <c r="AL60" i="1" s="1"/>
  <c r="AR60" i="1" s="1"/>
  <c r="V59" i="1"/>
  <c r="AB59" i="1" s="1"/>
  <c r="AH59" i="1" s="1"/>
  <c r="AN59" i="1" s="1"/>
  <c r="AT59" i="1" s="1"/>
  <c r="V60" i="1"/>
  <c r="AB60" i="1" s="1"/>
  <c r="AH60" i="1" s="1"/>
  <c r="AN60" i="1" s="1"/>
  <c r="AT60" i="1" s="1"/>
  <c r="U59" i="1"/>
  <c r="AA59" i="1" s="1"/>
  <c r="AG59" i="1" s="1"/>
  <c r="AM59" i="1" s="1"/>
  <c r="AS59" i="1" s="1"/>
  <c r="S829" i="1"/>
  <c r="R829" i="1"/>
  <c r="Q829" i="1"/>
  <c r="S827" i="1"/>
  <c r="R827" i="1"/>
  <c r="Q827" i="1"/>
  <c r="S824" i="1"/>
  <c r="R824" i="1"/>
  <c r="Q824" i="1"/>
  <c r="S822" i="1"/>
  <c r="R822" i="1"/>
  <c r="Q822" i="1"/>
  <c r="S819" i="1"/>
  <c r="R819" i="1"/>
  <c r="Q819" i="1"/>
  <c r="S816" i="1"/>
  <c r="R816" i="1"/>
  <c r="Q816" i="1"/>
  <c r="S814" i="1"/>
  <c r="R814" i="1"/>
  <c r="Q814" i="1"/>
  <c r="S810" i="1"/>
  <c r="S807" i="1" s="1"/>
  <c r="R810" i="1"/>
  <c r="R807" i="1" s="1"/>
  <c r="Q810" i="1"/>
  <c r="Q807" i="1" s="1"/>
  <c r="S805" i="1"/>
  <c r="R805" i="1"/>
  <c r="Q805" i="1"/>
  <c r="S803" i="1"/>
  <c r="R803" i="1"/>
  <c r="Q803" i="1"/>
  <c r="S800" i="1"/>
  <c r="R800" i="1"/>
  <c r="R799" i="1" s="1"/>
  <c r="Q800" i="1"/>
  <c r="Q799" i="1" s="1"/>
  <c r="S797" i="1"/>
  <c r="R797" i="1"/>
  <c r="Q797" i="1"/>
  <c r="S795" i="1"/>
  <c r="R795" i="1"/>
  <c r="Q795" i="1"/>
  <c r="S792" i="1"/>
  <c r="R792" i="1"/>
  <c r="R791" i="1" s="1"/>
  <c r="Q792" i="1"/>
  <c r="Q791" i="1" s="1"/>
  <c r="S789" i="1"/>
  <c r="S788" i="1" s="1"/>
  <c r="R789" i="1"/>
  <c r="Q789" i="1"/>
  <c r="S786" i="1"/>
  <c r="S785" i="1" s="1"/>
  <c r="R786" i="1"/>
  <c r="R785" i="1" s="1"/>
  <c r="Q786" i="1"/>
  <c r="S783" i="1"/>
  <c r="S778" i="1" s="1"/>
  <c r="R783" i="1"/>
  <c r="R778" i="1" s="1"/>
  <c r="Q783" i="1"/>
  <c r="Q778" i="1" s="1"/>
  <c r="S773" i="1"/>
  <c r="R773" i="1"/>
  <c r="Q773" i="1"/>
  <c r="S771" i="1"/>
  <c r="R771" i="1"/>
  <c r="Q771" i="1"/>
  <c r="S769" i="1"/>
  <c r="R769" i="1"/>
  <c r="Q769" i="1"/>
  <c r="S766" i="1"/>
  <c r="S765" i="1" s="1"/>
  <c r="R766" i="1"/>
  <c r="R765" i="1" s="1"/>
  <c r="Q766" i="1"/>
  <c r="S763" i="1"/>
  <c r="R763" i="1"/>
  <c r="R762" i="1" s="1"/>
  <c r="Q763" i="1"/>
  <c r="Q762" i="1" s="1"/>
  <c r="S760" i="1"/>
  <c r="R760" i="1"/>
  <c r="Q760" i="1"/>
  <c r="Q759" i="1" s="1"/>
  <c r="S757" i="1"/>
  <c r="S756" i="1" s="1"/>
  <c r="R757" i="1"/>
  <c r="Q757" i="1"/>
  <c r="S752" i="1"/>
  <c r="R752" i="1"/>
  <c r="Q752" i="1"/>
  <c r="S750" i="1"/>
  <c r="R750" i="1"/>
  <c r="Q750" i="1"/>
  <c r="S747" i="1"/>
  <c r="R747" i="1"/>
  <c r="R746" i="1" s="1"/>
  <c r="Q747" i="1"/>
  <c r="S744" i="1"/>
  <c r="S743" i="1" s="1"/>
  <c r="R744" i="1"/>
  <c r="R743" i="1" s="1"/>
  <c r="Q744" i="1"/>
  <c r="Q743" i="1" s="1"/>
  <c r="S741" i="1"/>
  <c r="R741" i="1"/>
  <c r="Q741" i="1"/>
  <c r="S739" i="1"/>
  <c r="R739" i="1"/>
  <c r="Q739" i="1"/>
  <c r="S737" i="1"/>
  <c r="R737" i="1"/>
  <c r="Q737" i="1"/>
  <c r="S734" i="1"/>
  <c r="R734" i="1"/>
  <c r="R733" i="1" s="1"/>
  <c r="Q734" i="1"/>
  <c r="Q733" i="1" s="1"/>
  <c r="S729" i="1"/>
  <c r="R729" i="1"/>
  <c r="Q729" i="1"/>
  <c r="S727" i="1"/>
  <c r="R727" i="1"/>
  <c r="Q727" i="1"/>
  <c r="S723" i="1"/>
  <c r="S720" i="1" s="1"/>
  <c r="R723" i="1"/>
  <c r="Q723" i="1"/>
  <c r="S713" i="1"/>
  <c r="R713" i="1"/>
  <c r="Q713" i="1"/>
  <c r="S711" i="1"/>
  <c r="R711" i="1"/>
  <c r="Q711" i="1"/>
  <c r="S708" i="1"/>
  <c r="S707" i="1" s="1"/>
  <c r="R708" i="1"/>
  <c r="Q708" i="1"/>
  <c r="S705" i="1"/>
  <c r="R705" i="1"/>
  <c r="R704" i="1" s="1"/>
  <c r="Q705" i="1"/>
  <c r="S699" i="1"/>
  <c r="R699" i="1"/>
  <c r="Q699" i="1"/>
  <c r="S697" i="1"/>
  <c r="R697" i="1"/>
  <c r="Q697" i="1"/>
  <c r="S694" i="1"/>
  <c r="S693" i="1" s="1"/>
  <c r="R694" i="1"/>
  <c r="Q694" i="1"/>
  <c r="Q693" i="1" s="1"/>
  <c r="S689" i="1"/>
  <c r="R689" i="1"/>
  <c r="Q689" i="1"/>
  <c r="S687" i="1"/>
  <c r="R687" i="1"/>
  <c r="Q687" i="1"/>
  <c r="S684" i="1"/>
  <c r="R684" i="1"/>
  <c r="Q684" i="1"/>
  <c r="Q683" i="1" s="1"/>
  <c r="S681" i="1"/>
  <c r="S680" i="1" s="1"/>
  <c r="R681" i="1"/>
  <c r="R680" i="1" s="1"/>
  <c r="Q681" i="1"/>
  <c r="Q680" i="1" s="1"/>
  <c r="S678" i="1"/>
  <c r="S677" i="1" s="1"/>
  <c r="R678" i="1"/>
  <c r="Q678" i="1"/>
  <c r="Q675" i="1"/>
  <c r="S674" i="1"/>
  <c r="R674" i="1"/>
  <c r="S671" i="1"/>
  <c r="R671" i="1"/>
  <c r="Q671" i="1"/>
  <c r="S669" i="1"/>
  <c r="R669" i="1"/>
  <c r="Q669" i="1"/>
  <c r="S666" i="1"/>
  <c r="S665" i="1" s="1"/>
  <c r="R666" i="1"/>
  <c r="R665" i="1" s="1"/>
  <c r="Q666" i="1"/>
  <c r="S663" i="1"/>
  <c r="S662" i="1" s="1"/>
  <c r="R663" i="1"/>
  <c r="R662" i="1" s="1"/>
  <c r="Q663" i="1"/>
  <c r="S660" i="1"/>
  <c r="S659" i="1" s="1"/>
  <c r="R660" i="1"/>
  <c r="R659" i="1" s="1"/>
  <c r="Q660" i="1"/>
  <c r="Q659" i="1" s="1"/>
  <c r="S657" i="1"/>
  <c r="R657" i="1"/>
  <c r="R656" i="1" s="1"/>
  <c r="Q657" i="1"/>
  <c r="S654" i="1"/>
  <c r="R654" i="1"/>
  <c r="Q654" i="1"/>
  <c r="S646" i="1"/>
  <c r="R646" i="1"/>
  <c r="R645" i="1" s="1"/>
  <c r="Q646" i="1"/>
  <c r="Q645" i="1" s="1"/>
  <c r="S643" i="1"/>
  <c r="S642" i="1" s="1"/>
  <c r="R643" i="1"/>
  <c r="Q643" i="1"/>
  <c r="Q642" i="1" s="1"/>
  <c r="S626" i="1"/>
  <c r="R626" i="1"/>
  <c r="R625" i="1" s="1"/>
  <c r="R621" i="1" s="1"/>
  <c r="Q626" i="1"/>
  <c r="S615" i="1"/>
  <c r="S614" i="1" s="1"/>
  <c r="R615" i="1"/>
  <c r="R614" i="1" s="1"/>
  <c r="Q615" i="1"/>
  <c r="Q614" i="1" s="1"/>
  <c r="S612" i="1"/>
  <c r="R612" i="1"/>
  <c r="R611" i="1" s="1"/>
  <c r="Q612" i="1"/>
  <c r="S609" i="1"/>
  <c r="S608" i="1" s="1"/>
  <c r="R609" i="1"/>
  <c r="Q609" i="1"/>
  <c r="S606" i="1"/>
  <c r="S605" i="1" s="1"/>
  <c r="R606" i="1"/>
  <c r="R605" i="1" s="1"/>
  <c r="Q606" i="1"/>
  <c r="S598" i="1"/>
  <c r="S597" i="1" s="1"/>
  <c r="R598" i="1"/>
  <c r="Q598" i="1"/>
  <c r="S593" i="1"/>
  <c r="R593" i="1"/>
  <c r="R592" i="1" s="1"/>
  <c r="R591" i="1" s="1"/>
  <c r="Q593" i="1"/>
  <c r="Q592" i="1" s="1"/>
  <c r="S579" i="1"/>
  <c r="S578" i="1" s="1"/>
  <c r="R579" i="1"/>
  <c r="R578" i="1" s="1"/>
  <c r="Q579" i="1"/>
  <c r="S572" i="1"/>
  <c r="R572" i="1"/>
  <c r="Q572" i="1"/>
  <c r="Q567" i="1" s="1"/>
  <c r="S565" i="1"/>
  <c r="S564" i="1" s="1"/>
  <c r="R565" i="1"/>
  <c r="Q565" i="1"/>
  <c r="Q564" i="1" s="1"/>
  <c r="S562" i="1"/>
  <c r="S561" i="1" s="1"/>
  <c r="R562" i="1"/>
  <c r="R561" i="1" s="1"/>
  <c r="Q562" i="1"/>
  <c r="S559" i="1"/>
  <c r="S558" i="1" s="1"/>
  <c r="R559" i="1"/>
  <c r="R558" i="1" s="1"/>
  <c r="Q559" i="1"/>
  <c r="Q558" i="1" s="1"/>
  <c r="S556" i="1"/>
  <c r="R556" i="1"/>
  <c r="Q556" i="1"/>
  <c r="Q555" i="1" s="1"/>
  <c r="S548" i="1"/>
  <c r="S547" i="1" s="1"/>
  <c r="S546" i="1" s="1"/>
  <c r="R548" i="1"/>
  <c r="R547" i="1" s="1"/>
  <c r="R546" i="1" s="1"/>
  <c r="Q548" i="1"/>
  <c r="Q547" i="1" s="1"/>
  <c r="Q546" i="1" s="1"/>
  <c r="S540" i="1"/>
  <c r="R540" i="1"/>
  <c r="Q540" i="1"/>
  <c r="S538" i="1"/>
  <c r="R538" i="1"/>
  <c r="Q538" i="1"/>
  <c r="S522" i="1"/>
  <c r="R522" i="1"/>
  <c r="R521" i="1" s="1"/>
  <c r="R520" i="1" s="1"/>
  <c r="Q522" i="1"/>
  <c r="S517" i="1"/>
  <c r="S516" i="1" s="1"/>
  <c r="S515" i="1" s="1"/>
  <c r="R517" i="1"/>
  <c r="R516" i="1" s="1"/>
  <c r="Q517" i="1"/>
  <c r="Q516" i="1" s="1"/>
  <c r="Q515" i="1" s="1"/>
  <c r="S512" i="1"/>
  <c r="S511" i="1" s="1"/>
  <c r="R512" i="1"/>
  <c r="R511" i="1" s="1"/>
  <c r="R510" i="1" s="1"/>
  <c r="Q512" i="1"/>
  <c r="S507" i="1"/>
  <c r="S506" i="1" s="1"/>
  <c r="S505" i="1" s="1"/>
  <c r="R507" i="1"/>
  <c r="Q507" i="1"/>
  <c r="Q506" i="1" s="1"/>
  <c r="Q505" i="1" s="1"/>
  <c r="S503" i="1"/>
  <c r="R503" i="1"/>
  <c r="Q503" i="1"/>
  <c r="S501" i="1"/>
  <c r="R501" i="1"/>
  <c r="Q501" i="1"/>
  <c r="S495" i="1"/>
  <c r="S494" i="1" s="1"/>
  <c r="R495" i="1"/>
  <c r="Q495" i="1"/>
  <c r="Q494" i="1" s="1"/>
  <c r="Q493" i="1" s="1"/>
  <c r="S487" i="1"/>
  <c r="R487" i="1"/>
  <c r="R486" i="1" s="1"/>
  <c r="Q487" i="1"/>
  <c r="Q486" i="1" s="1"/>
  <c r="S484" i="1"/>
  <c r="S483" i="1" s="1"/>
  <c r="R484" i="1"/>
  <c r="Q484" i="1"/>
  <c r="Q483" i="1" s="1"/>
  <c r="S481" i="1"/>
  <c r="R481" i="1"/>
  <c r="Q481" i="1"/>
  <c r="S479" i="1"/>
  <c r="R479" i="1"/>
  <c r="Q479" i="1"/>
  <c r="S476" i="1"/>
  <c r="S475" i="1" s="1"/>
  <c r="R476" i="1"/>
  <c r="R475" i="1" s="1"/>
  <c r="Q476" i="1"/>
  <c r="S473" i="1"/>
  <c r="S472" i="1" s="1"/>
  <c r="R473" i="1"/>
  <c r="R472" i="1" s="1"/>
  <c r="Q473" i="1"/>
  <c r="Q472" i="1" s="1"/>
  <c r="S470" i="1"/>
  <c r="R470" i="1"/>
  <c r="R469" i="1" s="1"/>
  <c r="Q470" i="1"/>
  <c r="Q469" i="1" s="1"/>
  <c r="S467" i="1"/>
  <c r="S466" i="1" s="1"/>
  <c r="R467" i="1"/>
  <c r="Q467" i="1"/>
  <c r="Q466" i="1" s="1"/>
  <c r="S464" i="1"/>
  <c r="S463" i="1" s="1"/>
  <c r="R464" i="1"/>
  <c r="R463" i="1" s="1"/>
  <c r="Q464" i="1"/>
  <c r="S461" i="1"/>
  <c r="R461" i="1"/>
  <c r="Q461" i="1"/>
  <c r="S459" i="1"/>
  <c r="R459" i="1"/>
  <c r="Q459" i="1"/>
  <c r="S450" i="1"/>
  <c r="S449" i="1" s="1"/>
  <c r="R450" i="1"/>
  <c r="Q450" i="1"/>
  <c r="S447" i="1"/>
  <c r="R447" i="1"/>
  <c r="R446" i="1" s="1"/>
  <c r="Q447" i="1"/>
  <c r="S440" i="1"/>
  <c r="S439" i="1" s="1"/>
  <c r="R440" i="1"/>
  <c r="Q440" i="1"/>
  <c r="S429" i="1"/>
  <c r="S428" i="1" s="1"/>
  <c r="R429" i="1"/>
  <c r="R428" i="1" s="1"/>
  <c r="Q429" i="1"/>
  <c r="Q428" i="1" s="1"/>
  <c r="S422" i="1"/>
  <c r="S421" i="1" s="1"/>
  <c r="R422" i="1"/>
  <c r="R421" i="1" s="1"/>
  <c r="Q422" i="1"/>
  <c r="Q421" i="1" s="1"/>
  <c r="S419" i="1"/>
  <c r="R419" i="1"/>
  <c r="R418" i="1" s="1"/>
  <c r="Q419" i="1"/>
  <c r="S410" i="1"/>
  <c r="R410" i="1"/>
  <c r="R409" i="1" s="1"/>
  <c r="Q410" i="1"/>
  <c r="Q409" i="1" s="1"/>
  <c r="S402" i="1"/>
  <c r="R402" i="1"/>
  <c r="Q402" i="1"/>
  <c r="S400" i="1"/>
  <c r="R400" i="1"/>
  <c r="Q400" i="1"/>
  <c r="S397" i="1"/>
  <c r="R397" i="1"/>
  <c r="Q397" i="1"/>
  <c r="S395" i="1"/>
  <c r="R395" i="1"/>
  <c r="Q395" i="1"/>
  <c r="S387" i="1"/>
  <c r="S386" i="1" s="1"/>
  <c r="R387" i="1"/>
  <c r="R386" i="1" s="1"/>
  <c r="Q387" i="1"/>
  <c r="S384" i="1"/>
  <c r="R384" i="1"/>
  <c r="R383" i="1" s="1"/>
  <c r="Q384" i="1"/>
  <c r="Q383" i="1" s="1"/>
  <c r="S381" i="1"/>
  <c r="S380" i="1" s="1"/>
  <c r="R381" i="1"/>
  <c r="R380" i="1" s="1"/>
  <c r="Q381" i="1"/>
  <c r="Q380" i="1" s="1"/>
  <c r="S365" i="1"/>
  <c r="R365" i="1"/>
  <c r="R364" i="1" s="1"/>
  <c r="Q365" i="1"/>
  <c r="S362" i="1"/>
  <c r="R362" i="1"/>
  <c r="R361" i="1" s="1"/>
  <c r="Q362" i="1"/>
  <c r="S358" i="1"/>
  <c r="R358" i="1"/>
  <c r="Q358" i="1"/>
  <c r="S356" i="1"/>
  <c r="R356" i="1"/>
  <c r="Q356" i="1"/>
  <c r="S354" i="1"/>
  <c r="R354" i="1"/>
  <c r="Q354" i="1"/>
  <c r="S351" i="1"/>
  <c r="S350" i="1" s="1"/>
  <c r="R351" i="1"/>
  <c r="Q351" i="1"/>
  <c r="Q350" i="1" s="1"/>
  <c r="S348" i="1"/>
  <c r="R348" i="1"/>
  <c r="Q348" i="1"/>
  <c r="S346" i="1"/>
  <c r="R346" i="1"/>
  <c r="Q346" i="1"/>
  <c r="S344" i="1"/>
  <c r="R344" i="1"/>
  <c r="Q344" i="1"/>
  <c r="S334" i="1"/>
  <c r="S333" i="1" s="1"/>
  <c r="S332" i="1" s="1"/>
  <c r="R334" i="1"/>
  <c r="R333" i="1" s="1"/>
  <c r="Q334" i="1"/>
  <c r="Q333" i="1" s="1"/>
  <c r="Q332" i="1" s="1"/>
  <c r="S329" i="1"/>
  <c r="S328" i="1" s="1"/>
  <c r="R329" i="1"/>
  <c r="R328" i="1" s="1"/>
  <c r="Q329" i="1"/>
  <c r="S326" i="1"/>
  <c r="R326" i="1"/>
  <c r="R325" i="1" s="1"/>
  <c r="Q326" i="1"/>
  <c r="Q325" i="1" s="1"/>
  <c r="S323" i="1"/>
  <c r="R323" i="1"/>
  <c r="R320" i="1" s="1"/>
  <c r="Q323" i="1"/>
  <c r="S318" i="1"/>
  <c r="S317" i="1" s="1"/>
  <c r="R318" i="1"/>
  <c r="Q318" i="1"/>
  <c r="Q317" i="1" s="1"/>
  <c r="S312" i="1"/>
  <c r="R312" i="1"/>
  <c r="Q312" i="1"/>
  <c r="S310" i="1"/>
  <c r="R310" i="1"/>
  <c r="Q310" i="1"/>
  <c r="S307" i="1"/>
  <c r="S306" i="1" s="1"/>
  <c r="R307" i="1"/>
  <c r="Q307" i="1"/>
  <c r="S301" i="1"/>
  <c r="S300" i="1" s="1"/>
  <c r="R301" i="1"/>
  <c r="R300" i="1" s="1"/>
  <c r="Q301" i="1"/>
  <c r="S295" i="1"/>
  <c r="R295" i="1"/>
  <c r="R294" i="1" s="1"/>
  <c r="Q295" i="1"/>
  <c r="Q294" i="1" s="1"/>
  <c r="S287" i="1"/>
  <c r="S286" i="1" s="1"/>
  <c r="R287" i="1"/>
  <c r="R286" i="1" s="1"/>
  <c r="Q287" i="1"/>
  <c r="S284" i="1"/>
  <c r="R284" i="1"/>
  <c r="R283" i="1" s="1"/>
  <c r="Q284" i="1"/>
  <c r="Q283" i="1" s="1"/>
  <c r="S281" i="1"/>
  <c r="R281" i="1"/>
  <c r="Q281" i="1"/>
  <c r="Q280" i="1" s="1"/>
  <c r="S277" i="1"/>
  <c r="R277" i="1"/>
  <c r="R276" i="1" s="1"/>
  <c r="Q277" i="1"/>
  <c r="Q276" i="1" s="1"/>
  <c r="S274" i="1"/>
  <c r="R274" i="1"/>
  <c r="Q274" i="1"/>
  <c r="Q273" i="1" s="1"/>
  <c r="S271" i="1"/>
  <c r="S270" i="1" s="1"/>
  <c r="R271" i="1"/>
  <c r="Q271" i="1"/>
  <c r="S268" i="1"/>
  <c r="S267" i="1" s="1"/>
  <c r="R268" i="1"/>
  <c r="R267" i="1" s="1"/>
  <c r="Q268" i="1"/>
  <c r="Q264" i="1"/>
  <c r="S258" i="1"/>
  <c r="R258" i="1"/>
  <c r="R257" i="1" s="1"/>
  <c r="Q258" i="1"/>
  <c r="Q257" i="1" s="1"/>
  <c r="S252" i="1"/>
  <c r="R252" i="1"/>
  <c r="Q252" i="1"/>
  <c r="Q251" i="1" s="1"/>
  <c r="Q261" i="1"/>
  <c r="S249" i="1"/>
  <c r="R249" i="1"/>
  <c r="R248" i="1" s="1"/>
  <c r="Q249" i="1"/>
  <c r="Q248" i="1" s="1"/>
  <c r="S246" i="1"/>
  <c r="R246" i="1"/>
  <c r="Q246" i="1"/>
  <c r="Q245" i="1" s="1"/>
  <c r="Q243" i="1"/>
  <c r="S236" i="1"/>
  <c r="S235" i="1" s="1"/>
  <c r="R236" i="1"/>
  <c r="Q236" i="1"/>
  <c r="S227" i="1"/>
  <c r="S226" i="1" s="1"/>
  <c r="R227" i="1"/>
  <c r="R226" i="1" s="1"/>
  <c r="Q227" i="1"/>
  <c r="S233" i="1"/>
  <c r="R233" i="1"/>
  <c r="R232" i="1" s="1"/>
  <c r="Q233" i="1"/>
  <c r="S224" i="1"/>
  <c r="R224" i="1"/>
  <c r="Q224" i="1"/>
  <c r="Q223" i="1" s="1"/>
  <c r="S221" i="1"/>
  <c r="S220" i="1" s="1"/>
  <c r="R221" i="1"/>
  <c r="Q221" i="1"/>
  <c r="S218" i="1"/>
  <c r="S217" i="1" s="1"/>
  <c r="R218" i="1"/>
  <c r="R217" i="1" s="1"/>
  <c r="Q218" i="1"/>
  <c r="S215" i="1"/>
  <c r="R215" i="1"/>
  <c r="R214" i="1" s="1"/>
  <c r="Q215" i="1"/>
  <c r="Q214" i="1" s="1"/>
  <c r="S206" i="1"/>
  <c r="R206" i="1"/>
  <c r="Q206" i="1"/>
  <c r="S204" i="1"/>
  <c r="R204" i="1"/>
  <c r="Q204" i="1"/>
  <c r="S201" i="1"/>
  <c r="R201" i="1"/>
  <c r="R200" i="1" s="1"/>
  <c r="Q201" i="1"/>
  <c r="Q200" i="1" s="1"/>
  <c r="S196" i="1"/>
  <c r="R196" i="1"/>
  <c r="Q196" i="1"/>
  <c r="S194" i="1"/>
  <c r="R194" i="1"/>
  <c r="Q194" i="1"/>
  <c r="S190" i="1"/>
  <c r="R190" i="1"/>
  <c r="R189" i="1" s="1"/>
  <c r="Q190" i="1"/>
  <c r="Q189" i="1" s="1"/>
  <c r="S187" i="1"/>
  <c r="R187" i="1"/>
  <c r="Q187" i="1"/>
  <c r="Q186" i="1" s="1"/>
  <c r="S184" i="1"/>
  <c r="S183" i="1" s="1"/>
  <c r="R184" i="1"/>
  <c r="Q184" i="1"/>
  <c r="S181" i="1"/>
  <c r="S180" i="1" s="1"/>
  <c r="R181" i="1"/>
  <c r="R180" i="1" s="1"/>
  <c r="Q181" i="1"/>
  <c r="S178" i="1"/>
  <c r="S177" i="1" s="1"/>
  <c r="R178" i="1"/>
  <c r="R177" i="1" s="1"/>
  <c r="Q178" i="1"/>
  <c r="Q177" i="1" s="1"/>
  <c r="S175" i="1"/>
  <c r="R175" i="1"/>
  <c r="R174" i="1" s="1"/>
  <c r="Q175" i="1"/>
  <c r="Q174" i="1" s="1"/>
  <c r="S172" i="1"/>
  <c r="S171" i="1" s="1"/>
  <c r="R172" i="1"/>
  <c r="Q172" i="1"/>
  <c r="S165" i="1"/>
  <c r="R165" i="1"/>
  <c r="Q165" i="1"/>
  <c r="S162" i="1"/>
  <c r="R162" i="1"/>
  <c r="Q162" i="1"/>
  <c r="S160" i="1"/>
  <c r="R160" i="1"/>
  <c r="Q160" i="1"/>
  <c r="S149" i="1"/>
  <c r="R149" i="1"/>
  <c r="Q149" i="1"/>
  <c r="S146" i="1"/>
  <c r="R146" i="1"/>
  <c r="Q146" i="1"/>
  <c r="S144" i="1"/>
  <c r="R144" i="1"/>
  <c r="Q144" i="1"/>
  <c r="S131" i="1"/>
  <c r="R131" i="1"/>
  <c r="R130" i="1" s="1"/>
  <c r="Q131" i="1"/>
  <c r="Q130" i="1" s="1"/>
  <c r="S128" i="1"/>
  <c r="S127" i="1" s="1"/>
  <c r="R128" i="1"/>
  <c r="Q128" i="1"/>
  <c r="S125" i="1"/>
  <c r="S124" i="1" s="1"/>
  <c r="R125" i="1"/>
  <c r="R124" i="1" s="1"/>
  <c r="Q125" i="1"/>
  <c r="S116" i="1"/>
  <c r="R116" i="1"/>
  <c r="R115" i="1" s="1"/>
  <c r="Q116" i="1"/>
  <c r="Q115" i="1" s="1"/>
  <c r="S113" i="1"/>
  <c r="S108" i="1" s="1"/>
  <c r="R113" i="1"/>
  <c r="R108" i="1" s="1"/>
  <c r="Q113" i="1"/>
  <c r="Q108" i="1" s="1"/>
  <c r="S99" i="1"/>
  <c r="R99" i="1"/>
  <c r="Q99" i="1"/>
  <c r="Q98" i="1" s="1"/>
  <c r="S93" i="1"/>
  <c r="S92" i="1" s="1"/>
  <c r="R93" i="1"/>
  <c r="Q93" i="1"/>
  <c r="S90" i="1"/>
  <c r="S87" i="1"/>
  <c r="R87" i="1"/>
  <c r="Q87" i="1"/>
  <c r="Q86" i="1" s="1"/>
  <c r="S81" i="1"/>
  <c r="R81" i="1"/>
  <c r="Q81" i="1"/>
  <c r="S78" i="1"/>
  <c r="S77" i="1" s="1"/>
  <c r="R78" i="1"/>
  <c r="R77" i="1" s="1"/>
  <c r="Q78" i="1"/>
  <c r="S75" i="1"/>
  <c r="R75" i="1"/>
  <c r="Q75" i="1"/>
  <c r="Q74" i="1" s="1"/>
  <c r="S66" i="1"/>
  <c r="R66" i="1"/>
  <c r="Q66" i="1"/>
  <c r="Q65" i="1" s="1"/>
  <c r="S63" i="1"/>
  <c r="S62" i="1" s="1"/>
  <c r="R63" i="1"/>
  <c r="Q63" i="1"/>
  <c r="S57" i="1"/>
  <c r="R57" i="1"/>
  <c r="R56" i="1" s="1"/>
  <c r="Q57" i="1"/>
  <c r="S54" i="1"/>
  <c r="S53" i="1" s="1"/>
  <c r="R54" i="1"/>
  <c r="R53" i="1" s="1"/>
  <c r="Q54" i="1"/>
  <c r="Q53" i="1" s="1"/>
  <c r="S51" i="1"/>
  <c r="R51" i="1"/>
  <c r="R50" i="1" s="1"/>
  <c r="Q51" i="1"/>
  <c r="Q50" i="1" s="1"/>
  <c r="S48" i="1"/>
  <c r="R48" i="1"/>
  <c r="S45" i="1"/>
  <c r="S44" i="1" s="1"/>
  <c r="R45" i="1"/>
  <c r="Q45" i="1"/>
  <c r="S38" i="1"/>
  <c r="R38" i="1"/>
  <c r="Q38" i="1"/>
  <c r="Q37" i="1" s="1"/>
  <c r="S35" i="1"/>
  <c r="R35" i="1"/>
  <c r="Q35" i="1"/>
  <c r="S32" i="1"/>
  <c r="R32" i="1"/>
  <c r="R31" i="1" s="1"/>
  <c r="Q32" i="1"/>
  <c r="S29" i="1"/>
  <c r="S28" i="1" s="1"/>
  <c r="R29" i="1"/>
  <c r="Q29" i="1"/>
  <c r="Q28" i="1" s="1"/>
  <c r="S23" i="1"/>
  <c r="S22" i="1" s="1"/>
  <c r="R23" i="1"/>
  <c r="R22" i="1" s="1"/>
  <c r="Q23" i="1"/>
  <c r="S20" i="1"/>
  <c r="S19" i="1" s="1"/>
  <c r="R20" i="1"/>
  <c r="Q20" i="1"/>
  <c r="Q19" i="1" s="1"/>
  <c r="S749" i="1" l="1"/>
  <c r="Q309" i="1"/>
  <c r="S458" i="1"/>
  <c r="Q696" i="1"/>
  <c r="Q692" i="1" s="1"/>
  <c r="R749" i="1"/>
  <c r="S710" i="1"/>
  <c r="R399" i="1"/>
  <c r="R374" i="1"/>
  <c r="Q353" i="1"/>
  <c r="Q394" i="1"/>
  <c r="Q710" i="1"/>
  <c r="Q749" i="1"/>
  <c r="R710" i="1"/>
  <c r="S668" i="1"/>
  <c r="R203" i="1"/>
  <c r="Q826" i="1"/>
  <c r="S478" i="1"/>
  <c r="S768" i="1"/>
  <c r="Q193" i="1"/>
  <c r="R686" i="1"/>
  <c r="R794" i="1"/>
  <c r="R736" i="1"/>
  <c r="S143" i="1"/>
  <c r="S139" i="1" s="1"/>
  <c r="R458" i="1"/>
  <c r="S537" i="1"/>
  <c r="S536" i="1" s="1"/>
  <c r="Q794" i="1"/>
  <c r="R802" i="1"/>
  <c r="Q159" i="1"/>
  <c r="Q158" i="1" s="1"/>
  <c r="Q203" i="1"/>
  <c r="Q399" i="1"/>
  <c r="Q500" i="1"/>
  <c r="Q499" i="1" s="1"/>
  <c r="R159" i="1"/>
  <c r="R158" i="1" s="1"/>
  <c r="Q320" i="1"/>
  <c r="S418" i="1"/>
  <c r="S446" i="1"/>
  <c r="S445" i="1" s="1"/>
  <c r="R394" i="1"/>
  <c r="R393" i="1" s="1"/>
  <c r="R555" i="1"/>
  <c r="R567" i="1"/>
  <c r="S596" i="1"/>
  <c r="R668" i="1"/>
  <c r="R653" i="1" s="1"/>
  <c r="Q521" i="1"/>
  <c r="Q520" i="1" s="1"/>
  <c r="Q597" i="1"/>
  <c r="Q596" i="1" s="1"/>
  <c r="Q625" i="1"/>
  <c r="Q621" i="1" s="1"/>
  <c r="Q656" i="1"/>
  <c r="S704" i="1"/>
  <c r="Q707" i="1"/>
  <c r="S746" i="1"/>
  <c r="R726" i="1"/>
  <c r="R74" i="1"/>
  <c r="Q31" i="1"/>
  <c r="R19" i="1"/>
  <c r="Q821" i="1"/>
  <c r="S818" i="1"/>
  <c r="S813" i="1"/>
  <c r="S802" i="1"/>
  <c r="Q726" i="1"/>
  <c r="Q720" i="1"/>
  <c r="Q686" i="1"/>
  <c r="Q677" i="1"/>
  <c r="Q674" i="1"/>
  <c r="Q611" i="1"/>
  <c r="Q608" i="1"/>
  <c r="Q578" i="1"/>
  <c r="Q449" i="1"/>
  <c r="Q364" i="1"/>
  <c r="Q361" i="1"/>
  <c r="Q343" i="1"/>
  <c r="Q232" i="1"/>
  <c r="S80" i="1"/>
  <c r="S56" i="1"/>
  <c r="R47" i="1"/>
  <c r="R34" i="1"/>
  <c r="S34" i="1"/>
  <c r="S47" i="1"/>
  <c r="R62" i="1"/>
  <c r="R306" i="1"/>
  <c r="S37" i="1"/>
  <c r="Q48" i="1"/>
  <c r="S50" i="1"/>
  <c r="R92" i="1"/>
  <c r="Q124" i="1"/>
  <c r="Q143" i="1"/>
  <c r="Q139" i="1" s="1"/>
  <c r="R171" i="1"/>
  <c r="S193" i="1"/>
  <c r="S200" i="1"/>
  <c r="S203" i="1"/>
  <c r="Q217" i="1"/>
  <c r="S223" i="1"/>
  <c r="Q226" i="1"/>
  <c r="Q242" i="1"/>
  <c r="S243" i="1"/>
  <c r="Q260" i="1"/>
  <c r="S261" i="1"/>
  <c r="R270" i="1"/>
  <c r="R439" i="1"/>
  <c r="Q561" i="1"/>
  <c r="S611" i="1"/>
  <c r="S601" i="1" s="1"/>
  <c r="S159" i="1"/>
  <c r="S158" i="1" s="1"/>
  <c r="S174" i="1"/>
  <c r="R183" i="1"/>
  <c r="S31" i="1"/>
  <c r="Q56" i="1"/>
  <c r="S65" i="1"/>
  <c r="Q77" i="1"/>
  <c r="S86" i="1"/>
  <c r="S130" i="1"/>
  <c r="Q180" i="1"/>
  <c r="S186" i="1"/>
  <c r="R193" i="1"/>
  <c r="S245" i="1"/>
  <c r="S251" i="1"/>
  <c r="Q263" i="1"/>
  <c r="S264" i="1"/>
  <c r="S280" i="1"/>
  <c r="Q286" i="1"/>
  <c r="Q279" i="1" s="1"/>
  <c r="Q300" i="1"/>
  <c r="S309" i="1"/>
  <c r="S353" i="1"/>
  <c r="R80" i="1"/>
  <c r="R235" i="1"/>
  <c r="R494" i="1"/>
  <c r="Q22" i="1"/>
  <c r="R28" i="1"/>
  <c r="R44" i="1"/>
  <c r="R90" i="1"/>
  <c r="S98" i="1"/>
  <c r="R127" i="1"/>
  <c r="R107" i="1" s="1"/>
  <c r="R143" i="1"/>
  <c r="R139" i="1" s="1"/>
  <c r="R220" i="1"/>
  <c r="Q267" i="1"/>
  <c r="S273" i="1"/>
  <c r="S343" i="1"/>
  <c r="R414" i="1"/>
  <c r="Q34" i="1"/>
  <c r="R37" i="1"/>
  <c r="Q44" i="1"/>
  <c r="Q62" i="1"/>
  <c r="R65" i="1"/>
  <c r="S74" i="1"/>
  <c r="Q80" i="1"/>
  <c r="R86" i="1"/>
  <c r="S89" i="1"/>
  <c r="Q90" i="1"/>
  <c r="Q92" i="1"/>
  <c r="R98" i="1"/>
  <c r="S115" i="1"/>
  <c r="S107" i="1" s="1"/>
  <c r="Q127" i="1"/>
  <c r="Q171" i="1"/>
  <c r="Q183" i="1"/>
  <c r="R186" i="1"/>
  <c r="S189" i="1"/>
  <c r="S214" i="1"/>
  <c r="Q220" i="1"/>
  <c r="R223" i="1"/>
  <c r="S232" i="1"/>
  <c r="Q235" i="1"/>
  <c r="R243" i="1"/>
  <c r="R245" i="1"/>
  <c r="S248" i="1"/>
  <c r="R261" i="1"/>
  <c r="R251" i="1"/>
  <c r="S257" i="1"/>
  <c r="R264" i="1"/>
  <c r="Q270" i="1"/>
  <c r="R273" i="1"/>
  <c r="S276" i="1"/>
  <c r="R280" i="1"/>
  <c r="R279" i="1" s="1"/>
  <c r="S283" i="1"/>
  <c r="S294" i="1"/>
  <c r="Q306" i="1"/>
  <c r="R309" i="1"/>
  <c r="R332" i="1"/>
  <c r="R343" i="1"/>
  <c r="R353" i="1"/>
  <c r="Q418" i="1"/>
  <c r="Q414" i="1" s="1"/>
  <c r="R449" i="1"/>
  <c r="Q475" i="1"/>
  <c r="R483" i="1"/>
  <c r="S486" i="1"/>
  <c r="S493" i="1"/>
  <c r="R500" i="1"/>
  <c r="S320" i="1"/>
  <c r="Q328" i="1"/>
  <c r="R350" i="1"/>
  <c r="S361" i="1"/>
  <c r="Q386" i="1"/>
  <c r="Q374" i="1" s="1"/>
  <c r="Q446" i="1"/>
  <c r="Q458" i="1"/>
  <c r="R466" i="1"/>
  <c r="S469" i="1"/>
  <c r="Q478" i="1"/>
  <c r="S500" i="1"/>
  <c r="R597" i="1"/>
  <c r="S645" i="1"/>
  <c r="R317" i="1"/>
  <c r="Q463" i="1"/>
  <c r="R478" i="1"/>
  <c r="Q511" i="1"/>
  <c r="R515" i="1"/>
  <c r="S592" i="1"/>
  <c r="Q662" i="1"/>
  <c r="S325" i="1"/>
  <c r="S364" i="1"/>
  <c r="S383" i="1"/>
  <c r="S374" i="1" s="1"/>
  <c r="S394" i="1"/>
  <c r="S399" i="1"/>
  <c r="S409" i="1"/>
  <c r="S435" i="1"/>
  <c r="Q439" i="1"/>
  <c r="R506" i="1"/>
  <c r="S521" i="1"/>
  <c r="Q537" i="1"/>
  <c r="Q536" i="1" s="1"/>
  <c r="R608" i="1"/>
  <c r="R601" i="1" s="1"/>
  <c r="R642" i="1"/>
  <c r="S656" i="1"/>
  <c r="Q665" i="1"/>
  <c r="Q736" i="1"/>
  <c r="S736" i="1"/>
  <c r="S826" i="1"/>
  <c r="S555" i="1"/>
  <c r="S567" i="1"/>
  <c r="Q605" i="1"/>
  <c r="Q668" i="1"/>
  <c r="R677" i="1"/>
  <c r="Q704" i="1"/>
  <c r="S510" i="1"/>
  <c r="R537" i="1"/>
  <c r="R536" i="1" s="1"/>
  <c r="R564" i="1"/>
  <c r="Q591" i="1"/>
  <c r="S625" i="1"/>
  <c r="S621" i="1" s="1"/>
  <c r="Q641" i="1"/>
  <c r="S726" i="1"/>
  <c r="Q785" i="1"/>
  <c r="S683" i="1"/>
  <c r="S696" i="1"/>
  <c r="Q746" i="1"/>
  <c r="S759" i="1"/>
  <c r="Q765" i="1"/>
  <c r="Q768" i="1"/>
  <c r="S791" i="1"/>
  <c r="Q802" i="1"/>
  <c r="Q813" i="1"/>
  <c r="S821" i="1"/>
  <c r="R696" i="1"/>
  <c r="R788" i="1"/>
  <c r="R821" i="1"/>
  <c r="R826" i="1"/>
  <c r="R693" i="1"/>
  <c r="R707" i="1"/>
  <c r="R720" i="1"/>
  <c r="R756" i="1"/>
  <c r="R768" i="1"/>
  <c r="R813" i="1"/>
  <c r="R818" i="1"/>
  <c r="R683" i="1"/>
  <c r="S686" i="1"/>
  <c r="S733" i="1"/>
  <c r="Q756" i="1"/>
  <c r="R759" i="1"/>
  <c r="S762" i="1"/>
  <c r="Q788" i="1"/>
  <c r="S794" i="1"/>
  <c r="S799" i="1"/>
  <c r="Q818" i="1"/>
  <c r="N363" i="1"/>
  <c r="T363" i="1" s="1"/>
  <c r="Z363" i="1" s="1"/>
  <c r="AF363" i="1" s="1"/>
  <c r="AL363" i="1" s="1"/>
  <c r="AR363" i="1" s="1"/>
  <c r="O363" i="1"/>
  <c r="U363" i="1" s="1"/>
  <c r="AA363" i="1" s="1"/>
  <c r="AG363" i="1" s="1"/>
  <c r="AM363" i="1" s="1"/>
  <c r="AS363" i="1" s="1"/>
  <c r="P363" i="1"/>
  <c r="V363" i="1" s="1"/>
  <c r="AB363" i="1" s="1"/>
  <c r="AH363" i="1" s="1"/>
  <c r="AN363" i="1" s="1"/>
  <c r="AT363" i="1" s="1"/>
  <c r="I362" i="1"/>
  <c r="I361" i="1" s="1"/>
  <c r="J362" i="1"/>
  <c r="J361" i="1" s="1"/>
  <c r="K362" i="1"/>
  <c r="K361" i="1" s="1"/>
  <c r="L362" i="1"/>
  <c r="L361" i="1" s="1"/>
  <c r="M362" i="1"/>
  <c r="M361" i="1" s="1"/>
  <c r="H362" i="1"/>
  <c r="H361" i="1" s="1"/>
  <c r="R703" i="1" l="1"/>
  <c r="Q703" i="1"/>
  <c r="S703" i="1"/>
  <c r="Q393" i="1"/>
  <c r="S393" i="1"/>
  <c r="S653" i="1"/>
  <c r="R337" i="1"/>
  <c r="R210" i="1"/>
  <c r="Q238" i="1"/>
  <c r="Q107" i="1"/>
  <c r="S210" i="1"/>
  <c r="R293" i="1"/>
  <c r="Q293" i="1"/>
  <c r="S293" i="1"/>
  <c r="Q210" i="1"/>
  <c r="Q554" i="1"/>
  <c r="Q601" i="1"/>
  <c r="P361" i="1"/>
  <c r="V361" i="1" s="1"/>
  <c r="AB361" i="1" s="1"/>
  <c r="AH361" i="1" s="1"/>
  <c r="AN361" i="1" s="1"/>
  <c r="AT361" i="1" s="1"/>
  <c r="Q673" i="1"/>
  <c r="Q192" i="1"/>
  <c r="R554" i="1"/>
  <c r="S414" i="1"/>
  <c r="S413" i="1" s="1"/>
  <c r="O361" i="1"/>
  <c r="U361" i="1" s="1"/>
  <c r="AA361" i="1" s="1"/>
  <c r="AG361" i="1" s="1"/>
  <c r="AM361" i="1" s="1"/>
  <c r="AS361" i="1" s="1"/>
  <c r="S337" i="1"/>
  <c r="S279" i="1"/>
  <c r="Q337" i="1"/>
  <c r="P362" i="1"/>
  <c r="V362" i="1" s="1"/>
  <c r="AB362" i="1" s="1"/>
  <c r="AH362" i="1" s="1"/>
  <c r="AN362" i="1" s="1"/>
  <c r="AT362" i="1" s="1"/>
  <c r="N361" i="1"/>
  <c r="T361" i="1" s="1"/>
  <c r="Z361" i="1" s="1"/>
  <c r="AF361" i="1" s="1"/>
  <c r="AL361" i="1" s="1"/>
  <c r="AR361" i="1" s="1"/>
  <c r="O362" i="1"/>
  <c r="U362" i="1" s="1"/>
  <c r="AA362" i="1" s="1"/>
  <c r="AG362" i="1" s="1"/>
  <c r="AM362" i="1" s="1"/>
  <c r="AS362" i="1" s="1"/>
  <c r="S40" i="1"/>
  <c r="R493" i="1"/>
  <c r="S263" i="1"/>
  <c r="R192" i="1"/>
  <c r="Q47" i="1"/>
  <c r="S554" i="1"/>
  <c r="S591" i="1"/>
  <c r="Q510" i="1"/>
  <c r="R596" i="1"/>
  <c r="S499" i="1"/>
  <c r="Q445" i="1"/>
  <c r="R499" i="1"/>
  <c r="R445" i="1"/>
  <c r="R242" i="1"/>
  <c r="R89" i="1"/>
  <c r="R40" i="1" s="1"/>
  <c r="R435" i="1"/>
  <c r="S260" i="1"/>
  <c r="S242" i="1"/>
  <c r="S18" i="1"/>
  <c r="Q435" i="1"/>
  <c r="R641" i="1"/>
  <c r="R505" i="1"/>
  <c r="R266" i="1"/>
  <c r="R260" i="1"/>
  <c r="Q170" i="1"/>
  <c r="Q89" i="1"/>
  <c r="S266" i="1"/>
  <c r="Q18" i="1"/>
  <c r="S520" i="1"/>
  <c r="Q266" i="1"/>
  <c r="R692" i="1"/>
  <c r="S692" i="1"/>
  <c r="S673" i="1"/>
  <c r="R673" i="1"/>
  <c r="Q653" i="1"/>
  <c r="R457" i="1"/>
  <c r="S641" i="1"/>
  <c r="Q498" i="1"/>
  <c r="Q457" i="1"/>
  <c r="S457" i="1"/>
  <c r="R263" i="1"/>
  <c r="R18" i="1"/>
  <c r="S170" i="1"/>
  <c r="S192" i="1"/>
  <c r="R170" i="1"/>
  <c r="N362" i="1"/>
  <c r="T362" i="1" s="1"/>
  <c r="Z362" i="1" s="1"/>
  <c r="AF362" i="1" s="1"/>
  <c r="AL362" i="1" s="1"/>
  <c r="AR362" i="1" s="1"/>
  <c r="L810" i="1"/>
  <c r="L807" i="1" s="1"/>
  <c r="O807" i="1" s="1"/>
  <c r="U807" i="1" s="1"/>
  <c r="AA807" i="1" s="1"/>
  <c r="AG807" i="1" s="1"/>
  <c r="AM807" i="1" s="1"/>
  <c r="AS807" i="1" s="1"/>
  <c r="M810" i="1"/>
  <c r="P810" i="1" s="1"/>
  <c r="V810" i="1" s="1"/>
  <c r="AB810" i="1" s="1"/>
  <c r="AH810" i="1" s="1"/>
  <c r="AN810" i="1" s="1"/>
  <c r="AT810" i="1" s="1"/>
  <c r="K810" i="1"/>
  <c r="K807" i="1" s="1"/>
  <c r="N807" i="1" s="1"/>
  <c r="T807" i="1" s="1"/>
  <c r="Z807" i="1" s="1"/>
  <c r="AF807" i="1" s="1"/>
  <c r="AL807" i="1" s="1"/>
  <c r="AR807" i="1" s="1"/>
  <c r="N806" i="1"/>
  <c r="T806" i="1" s="1"/>
  <c r="Z806" i="1" s="1"/>
  <c r="AF806" i="1" s="1"/>
  <c r="AL806" i="1" s="1"/>
  <c r="AR806" i="1" s="1"/>
  <c r="O806" i="1"/>
  <c r="U806" i="1" s="1"/>
  <c r="AA806" i="1" s="1"/>
  <c r="AG806" i="1" s="1"/>
  <c r="AM806" i="1" s="1"/>
  <c r="AS806" i="1" s="1"/>
  <c r="P806" i="1"/>
  <c r="V806" i="1" s="1"/>
  <c r="AB806" i="1" s="1"/>
  <c r="AH806" i="1" s="1"/>
  <c r="AN806" i="1" s="1"/>
  <c r="AT806" i="1" s="1"/>
  <c r="N812" i="1"/>
  <c r="T812" i="1" s="1"/>
  <c r="Z812" i="1" s="1"/>
  <c r="AF812" i="1" s="1"/>
  <c r="AL812" i="1" s="1"/>
  <c r="AR812" i="1" s="1"/>
  <c r="O812" i="1"/>
  <c r="U812" i="1" s="1"/>
  <c r="AA812" i="1" s="1"/>
  <c r="AG812" i="1" s="1"/>
  <c r="AM812" i="1" s="1"/>
  <c r="AS812" i="1" s="1"/>
  <c r="P812" i="1"/>
  <c r="V812" i="1" s="1"/>
  <c r="AB812" i="1" s="1"/>
  <c r="AH812" i="1" s="1"/>
  <c r="AN812" i="1" s="1"/>
  <c r="AT812" i="1" s="1"/>
  <c r="L805" i="1"/>
  <c r="O805" i="1" s="1"/>
  <c r="U805" i="1" s="1"/>
  <c r="AA805" i="1" s="1"/>
  <c r="AG805" i="1" s="1"/>
  <c r="AM805" i="1" s="1"/>
  <c r="AS805" i="1" s="1"/>
  <c r="M805" i="1"/>
  <c r="P805" i="1" s="1"/>
  <c r="V805" i="1" s="1"/>
  <c r="AB805" i="1" s="1"/>
  <c r="AH805" i="1" s="1"/>
  <c r="AN805" i="1" s="1"/>
  <c r="AT805" i="1" s="1"/>
  <c r="K805" i="1"/>
  <c r="N805" i="1" s="1"/>
  <c r="T805" i="1" s="1"/>
  <c r="Z805" i="1" s="1"/>
  <c r="AF805" i="1" s="1"/>
  <c r="AL805" i="1" s="1"/>
  <c r="AR805" i="1" s="1"/>
  <c r="N758" i="1"/>
  <c r="T758" i="1" s="1"/>
  <c r="Z758" i="1" s="1"/>
  <c r="AF758" i="1" s="1"/>
  <c r="AL758" i="1" s="1"/>
  <c r="AR758" i="1" s="1"/>
  <c r="O758" i="1"/>
  <c r="U758" i="1" s="1"/>
  <c r="AA758" i="1" s="1"/>
  <c r="AG758" i="1" s="1"/>
  <c r="AM758" i="1" s="1"/>
  <c r="AS758" i="1" s="1"/>
  <c r="P758" i="1"/>
  <c r="V758" i="1" s="1"/>
  <c r="AB758" i="1" s="1"/>
  <c r="AH758" i="1" s="1"/>
  <c r="AN758" i="1" s="1"/>
  <c r="AT758" i="1" s="1"/>
  <c r="L757" i="1"/>
  <c r="L756" i="1" s="1"/>
  <c r="O756" i="1" s="1"/>
  <c r="U756" i="1" s="1"/>
  <c r="AA756" i="1" s="1"/>
  <c r="AG756" i="1" s="1"/>
  <c r="AM756" i="1" s="1"/>
  <c r="AS756" i="1" s="1"/>
  <c r="M757" i="1"/>
  <c r="M756" i="1" s="1"/>
  <c r="P756" i="1" s="1"/>
  <c r="V756" i="1" s="1"/>
  <c r="AB756" i="1" s="1"/>
  <c r="AH756" i="1" s="1"/>
  <c r="AN756" i="1" s="1"/>
  <c r="AT756" i="1" s="1"/>
  <c r="K757" i="1"/>
  <c r="N757" i="1" s="1"/>
  <c r="T757" i="1" s="1"/>
  <c r="Z757" i="1" s="1"/>
  <c r="AF757" i="1" s="1"/>
  <c r="AL757" i="1" s="1"/>
  <c r="AR757" i="1" s="1"/>
  <c r="N724" i="1"/>
  <c r="T724" i="1" s="1"/>
  <c r="Z724" i="1" s="1"/>
  <c r="AF724" i="1" s="1"/>
  <c r="AL724" i="1" s="1"/>
  <c r="AR724" i="1" s="1"/>
  <c r="O724" i="1"/>
  <c r="U724" i="1" s="1"/>
  <c r="AA724" i="1" s="1"/>
  <c r="AG724" i="1" s="1"/>
  <c r="AM724" i="1" s="1"/>
  <c r="AS724" i="1" s="1"/>
  <c r="P724" i="1"/>
  <c r="V724" i="1" s="1"/>
  <c r="AB724" i="1" s="1"/>
  <c r="AH724" i="1" s="1"/>
  <c r="AN724" i="1" s="1"/>
  <c r="AT724" i="1" s="1"/>
  <c r="L723" i="1"/>
  <c r="M723" i="1"/>
  <c r="K723" i="1"/>
  <c r="L689" i="1"/>
  <c r="O689" i="1" s="1"/>
  <c r="U689" i="1" s="1"/>
  <c r="AA689" i="1" s="1"/>
  <c r="AG689" i="1" s="1"/>
  <c r="AM689" i="1" s="1"/>
  <c r="AS689" i="1" s="1"/>
  <c r="M689" i="1"/>
  <c r="P689" i="1" s="1"/>
  <c r="V689" i="1" s="1"/>
  <c r="AB689" i="1" s="1"/>
  <c r="AH689" i="1" s="1"/>
  <c r="AN689" i="1" s="1"/>
  <c r="AT689" i="1" s="1"/>
  <c r="L687" i="1"/>
  <c r="M687" i="1"/>
  <c r="P687" i="1" s="1"/>
  <c r="V687" i="1" s="1"/>
  <c r="AB687" i="1" s="1"/>
  <c r="AH687" i="1" s="1"/>
  <c r="AN687" i="1" s="1"/>
  <c r="AT687" i="1" s="1"/>
  <c r="L684" i="1"/>
  <c r="L683" i="1" s="1"/>
  <c r="O683" i="1" s="1"/>
  <c r="U683" i="1" s="1"/>
  <c r="AA683" i="1" s="1"/>
  <c r="AG683" i="1" s="1"/>
  <c r="AM683" i="1" s="1"/>
  <c r="AS683" i="1" s="1"/>
  <c r="M684" i="1"/>
  <c r="M683" i="1" s="1"/>
  <c r="P683" i="1" s="1"/>
  <c r="V683" i="1" s="1"/>
  <c r="AB683" i="1" s="1"/>
  <c r="AH683" i="1" s="1"/>
  <c r="AN683" i="1" s="1"/>
  <c r="AT683" i="1" s="1"/>
  <c r="L681" i="1"/>
  <c r="L680" i="1" s="1"/>
  <c r="O680" i="1" s="1"/>
  <c r="U680" i="1" s="1"/>
  <c r="AA680" i="1" s="1"/>
  <c r="AG680" i="1" s="1"/>
  <c r="AM680" i="1" s="1"/>
  <c r="AS680" i="1" s="1"/>
  <c r="M681" i="1"/>
  <c r="M680" i="1" s="1"/>
  <c r="P680" i="1" s="1"/>
  <c r="V680" i="1" s="1"/>
  <c r="AB680" i="1" s="1"/>
  <c r="AH680" i="1" s="1"/>
  <c r="AN680" i="1" s="1"/>
  <c r="AT680" i="1" s="1"/>
  <c r="L678" i="1"/>
  <c r="L677" i="1" s="1"/>
  <c r="O677" i="1" s="1"/>
  <c r="U677" i="1" s="1"/>
  <c r="AA677" i="1" s="1"/>
  <c r="AG677" i="1" s="1"/>
  <c r="AM677" i="1" s="1"/>
  <c r="AS677" i="1" s="1"/>
  <c r="M678" i="1"/>
  <c r="P678" i="1" s="1"/>
  <c r="V678" i="1" s="1"/>
  <c r="AB678" i="1" s="1"/>
  <c r="AH678" i="1" s="1"/>
  <c r="AN678" i="1" s="1"/>
  <c r="AT678" i="1" s="1"/>
  <c r="L674" i="1"/>
  <c r="M674" i="1"/>
  <c r="O675" i="1"/>
  <c r="U675" i="1" s="1"/>
  <c r="AA675" i="1" s="1"/>
  <c r="AG675" i="1" s="1"/>
  <c r="AM675" i="1" s="1"/>
  <c r="AS675" i="1" s="1"/>
  <c r="P675" i="1"/>
  <c r="V675" i="1" s="1"/>
  <c r="AB675" i="1" s="1"/>
  <c r="AH675" i="1" s="1"/>
  <c r="AN675" i="1" s="1"/>
  <c r="AT675" i="1" s="1"/>
  <c r="N676" i="1"/>
  <c r="T676" i="1" s="1"/>
  <c r="Z676" i="1" s="1"/>
  <c r="AF676" i="1" s="1"/>
  <c r="AL676" i="1" s="1"/>
  <c r="AR676" i="1" s="1"/>
  <c r="O676" i="1"/>
  <c r="U676" i="1" s="1"/>
  <c r="AA676" i="1" s="1"/>
  <c r="AG676" i="1" s="1"/>
  <c r="AM676" i="1" s="1"/>
  <c r="AS676" i="1" s="1"/>
  <c r="P676" i="1"/>
  <c r="V676" i="1" s="1"/>
  <c r="AB676" i="1" s="1"/>
  <c r="AH676" i="1" s="1"/>
  <c r="AN676" i="1" s="1"/>
  <c r="AT676" i="1" s="1"/>
  <c r="N679" i="1"/>
  <c r="T679" i="1" s="1"/>
  <c r="Z679" i="1" s="1"/>
  <c r="AF679" i="1" s="1"/>
  <c r="AL679" i="1" s="1"/>
  <c r="AR679" i="1" s="1"/>
  <c r="O679" i="1"/>
  <c r="U679" i="1" s="1"/>
  <c r="AA679" i="1" s="1"/>
  <c r="AG679" i="1" s="1"/>
  <c r="AM679" i="1" s="1"/>
  <c r="AS679" i="1" s="1"/>
  <c r="P679" i="1"/>
  <c r="V679" i="1" s="1"/>
  <c r="AB679" i="1" s="1"/>
  <c r="AH679" i="1" s="1"/>
  <c r="AN679" i="1" s="1"/>
  <c r="AT679" i="1" s="1"/>
  <c r="N682" i="1"/>
  <c r="T682" i="1" s="1"/>
  <c r="Z682" i="1" s="1"/>
  <c r="AF682" i="1" s="1"/>
  <c r="AL682" i="1" s="1"/>
  <c r="AR682" i="1" s="1"/>
  <c r="O682" i="1"/>
  <c r="U682" i="1" s="1"/>
  <c r="AA682" i="1" s="1"/>
  <c r="AG682" i="1" s="1"/>
  <c r="AM682" i="1" s="1"/>
  <c r="AS682" i="1" s="1"/>
  <c r="P682" i="1"/>
  <c r="V682" i="1" s="1"/>
  <c r="AB682" i="1" s="1"/>
  <c r="AH682" i="1" s="1"/>
  <c r="AN682" i="1" s="1"/>
  <c r="AT682" i="1" s="1"/>
  <c r="N685" i="1"/>
  <c r="T685" i="1" s="1"/>
  <c r="Z685" i="1" s="1"/>
  <c r="AF685" i="1" s="1"/>
  <c r="AL685" i="1" s="1"/>
  <c r="AR685" i="1" s="1"/>
  <c r="O685" i="1"/>
  <c r="U685" i="1" s="1"/>
  <c r="AA685" i="1" s="1"/>
  <c r="AG685" i="1" s="1"/>
  <c r="AM685" i="1" s="1"/>
  <c r="AS685" i="1" s="1"/>
  <c r="P685" i="1"/>
  <c r="V685" i="1" s="1"/>
  <c r="AB685" i="1" s="1"/>
  <c r="AH685" i="1" s="1"/>
  <c r="AN685" i="1" s="1"/>
  <c r="AT685" i="1" s="1"/>
  <c r="N688" i="1"/>
  <c r="T688" i="1" s="1"/>
  <c r="Z688" i="1" s="1"/>
  <c r="AF688" i="1" s="1"/>
  <c r="AL688" i="1" s="1"/>
  <c r="AR688" i="1" s="1"/>
  <c r="O688" i="1"/>
  <c r="U688" i="1" s="1"/>
  <c r="AA688" i="1" s="1"/>
  <c r="AG688" i="1" s="1"/>
  <c r="AM688" i="1" s="1"/>
  <c r="AS688" i="1" s="1"/>
  <c r="P688" i="1"/>
  <c r="V688" i="1" s="1"/>
  <c r="AB688" i="1" s="1"/>
  <c r="AH688" i="1" s="1"/>
  <c r="AN688" i="1" s="1"/>
  <c r="AT688" i="1" s="1"/>
  <c r="N690" i="1"/>
  <c r="T690" i="1" s="1"/>
  <c r="Z690" i="1" s="1"/>
  <c r="AF690" i="1" s="1"/>
  <c r="AL690" i="1" s="1"/>
  <c r="AR690" i="1" s="1"/>
  <c r="O690" i="1"/>
  <c r="U690" i="1" s="1"/>
  <c r="AA690" i="1" s="1"/>
  <c r="AG690" i="1" s="1"/>
  <c r="AM690" i="1" s="1"/>
  <c r="AS690" i="1" s="1"/>
  <c r="P690" i="1"/>
  <c r="V690" i="1" s="1"/>
  <c r="AB690" i="1" s="1"/>
  <c r="AH690" i="1" s="1"/>
  <c r="AN690" i="1" s="1"/>
  <c r="AT690" i="1" s="1"/>
  <c r="K689" i="1"/>
  <c r="N689" i="1" s="1"/>
  <c r="T689" i="1" s="1"/>
  <c r="Z689" i="1" s="1"/>
  <c r="AF689" i="1" s="1"/>
  <c r="AL689" i="1" s="1"/>
  <c r="AR689" i="1" s="1"/>
  <c r="K687" i="1"/>
  <c r="K684" i="1"/>
  <c r="N684" i="1" s="1"/>
  <c r="T684" i="1" s="1"/>
  <c r="Z684" i="1" s="1"/>
  <c r="AF684" i="1" s="1"/>
  <c r="AL684" i="1" s="1"/>
  <c r="AR684" i="1" s="1"/>
  <c r="K681" i="1"/>
  <c r="K680" i="1" s="1"/>
  <c r="N680" i="1" s="1"/>
  <c r="T680" i="1" s="1"/>
  <c r="Z680" i="1" s="1"/>
  <c r="AF680" i="1" s="1"/>
  <c r="AL680" i="1" s="1"/>
  <c r="AR680" i="1" s="1"/>
  <c r="K678" i="1"/>
  <c r="K677" i="1" s="1"/>
  <c r="N677" i="1" s="1"/>
  <c r="T677" i="1" s="1"/>
  <c r="Z677" i="1" s="1"/>
  <c r="AF677" i="1" s="1"/>
  <c r="AL677" i="1" s="1"/>
  <c r="AR677" i="1" s="1"/>
  <c r="K675" i="1"/>
  <c r="K674" i="1" s="1"/>
  <c r="N674" i="1" s="1"/>
  <c r="T674" i="1" s="1"/>
  <c r="Z674" i="1" s="1"/>
  <c r="AF674" i="1" s="1"/>
  <c r="AL674" i="1" s="1"/>
  <c r="AR674" i="1" s="1"/>
  <c r="S652" i="1" l="1"/>
  <c r="R238" i="1"/>
  <c r="S238" i="1"/>
  <c r="R413" i="1"/>
  <c r="Q413" i="1"/>
  <c r="N810" i="1"/>
  <c r="T810" i="1" s="1"/>
  <c r="Z810" i="1" s="1"/>
  <c r="AF810" i="1" s="1"/>
  <c r="AL810" i="1" s="1"/>
  <c r="AR810" i="1" s="1"/>
  <c r="O810" i="1"/>
  <c r="U810" i="1" s="1"/>
  <c r="AA810" i="1" s="1"/>
  <c r="AG810" i="1" s="1"/>
  <c r="AM810" i="1" s="1"/>
  <c r="AS810" i="1" s="1"/>
  <c r="P757" i="1"/>
  <c r="V757" i="1" s="1"/>
  <c r="AB757" i="1" s="1"/>
  <c r="AH757" i="1" s="1"/>
  <c r="AN757" i="1" s="1"/>
  <c r="AT757" i="1" s="1"/>
  <c r="O757" i="1"/>
  <c r="U757" i="1" s="1"/>
  <c r="AA757" i="1" s="1"/>
  <c r="AG757" i="1" s="1"/>
  <c r="AM757" i="1" s="1"/>
  <c r="AS757" i="1" s="1"/>
  <c r="L686" i="1"/>
  <c r="O686" i="1" s="1"/>
  <c r="U686" i="1" s="1"/>
  <c r="AA686" i="1" s="1"/>
  <c r="AG686" i="1" s="1"/>
  <c r="AM686" i="1" s="1"/>
  <c r="AS686" i="1" s="1"/>
  <c r="R652" i="1"/>
  <c r="K683" i="1"/>
  <c r="N683" i="1" s="1"/>
  <c r="T683" i="1" s="1"/>
  <c r="Z683" i="1" s="1"/>
  <c r="AF683" i="1" s="1"/>
  <c r="AL683" i="1" s="1"/>
  <c r="AR683" i="1" s="1"/>
  <c r="K756" i="1"/>
  <c r="N756" i="1" s="1"/>
  <c r="T756" i="1" s="1"/>
  <c r="Z756" i="1" s="1"/>
  <c r="AF756" i="1" s="1"/>
  <c r="AL756" i="1" s="1"/>
  <c r="AR756" i="1" s="1"/>
  <c r="Q40" i="1"/>
  <c r="Q209" i="1"/>
  <c r="Q652" i="1"/>
  <c r="S17" i="1"/>
  <c r="R498" i="1"/>
  <c r="R17" i="1"/>
  <c r="S498" i="1"/>
  <c r="M807" i="1"/>
  <c r="P807" i="1" s="1"/>
  <c r="V807" i="1" s="1"/>
  <c r="AB807" i="1" s="1"/>
  <c r="AH807" i="1" s="1"/>
  <c r="AN807" i="1" s="1"/>
  <c r="AT807" i="1" s="1"/>
  <c r="N681" i="1"/>
  <c r="T681" i="1" s="1"/>
  <c r="Z681" i="1" s="1"/>
  <c r="AF681" i="1" s="1"/>
  <c r="AL681" i="1" s="1"/>
  <c r="AR681" i="1" s="1"/>
  <c r="K686" i="1"/>
  <c r="N686" i="1" s="1"/>
  <c r="T686" i="1" s="1"/>
  <c r="Z686" i="1" s="1"/>
  <c r="AF686" i="1" s="1"/>
  <c r="AL686" i="1" s="1"/>
  <c r="AR686" i="1" s="1"/>
  <c r="N675" i="1"/>
  <c r="T675" i="1" s="1"/>
  <c r="Z675" i="1" s="1"/>
  <c r="AF675" i="1" s="1"/>
  <c r="AL675" i="1" s="1"/>
  <c r="AR675" i="1" s="1"/>
  <c r="O687" i="1"/>
  <c r="U687" i="1" s="1"/>
  <c r="AA687" i="1" s="1"/>
  <c r="AG687" i="1" s="1"/>
  <c r="AM687" i="1" s="1"/>
  <c r="AS687" i="1" s="1"/>
  <c r="N678" i="1"/>
  <c r="T678" i="1" s="1"/>
  <c r="Z678" i="1" s="1"/>
  <c r="AF678" i="1" s="1"/>
  <c r="AL678" i="1" s="1"/>
  <c r="AR678" i="1" s="1"/>
  <c r="N687" i="1"/>
  <c r="T687" i="1" s="1"/>
  <c r="Z687" i="1" s="1"/>
  <c r="AF687" i="1" s="1"/>
  <c r="AL687" i="1" s="1"/>
  <c r="AR687" i="1" s="1"/>
  <c r="M686" i="1"/>
  <c r="P686" i="1" s="1"/>
  <c r="V686" i="1" s="1"/>
  <c r="AB686" i="1" s="1"/>
  <c r="AH686" i="1" s="1"/>
  <c r="AN686" i="1" s="1"/>
  <c r="AT686" i="1" s="1"/>
  <c r="P684" i="1"/>
  <c r="V684" i="1" s="1"/>
  <c r="AB684" i="1" s="1"/>
  <c r="AH684" i="1" s="1"/>
  <c r="AN684" i="1" s="1"/>
  <c r="AT684" i="1" s="1"/>
  <c r="O684" i="1"/>
  <c r="U684" i="1" s="1"/>
  <c r="AA684" i="1" s="1"/>
  <c r="AG684" i="1" s="1"/>
  <c r="AM684" i="1" s="1"/>
  <c r="AS684" i="1" s="1"/>
  <c r="P681" i="1"/>
  <c r="V681" i="1" s="1"/>
  <c r="AB681" i="1" s="1"/>
  <c r="AH681" i="1" s="1"/>
  <c r="AN681" i="1" s="1"/>
  <c r="AT681" i="1" s="1"/>
  <c r="O681" i="1"/>
  <c r="U681" i="1" s="1"/>
  <c r="AA681" i="1" s="1"/>
  <c r="AG681" i="1" s="1"/>
  <c r="AM681" i="1" s="1"/>
  <c r="AS681" i="1" s="1"/>
  <c r="M677" i="1"/>
  <c r="P677" i="1" s="1"/>
  <c r="V677" i="1" s="1"/>
  <c r="AB677" i="1" s="1"/>
  <c r="AH677" i="1" s="1"/>
  <c r="AN677" i="1" s="1"/>
  <c r="AT677" i="1" s="1"/>
  <c r="O678" i="1"/>
  <c r="U678" i="1" s="1"/>
  <c r="AA678" i="1" s="1"/>
  <c r="AG678" i="1" s="1"/>
  <c r="AM678" i="1" s="1"/>
  <c r="AS678" i="1" s="1"/>
  <c r="P674" i="1"/>
  <c r="V674" i="1" s="1"/>
  <c r="AB674" i="1" s="1"/>
  <c r="AH674" i="1" s="1"/>
  <c r="AN674" i="1" s="1"/>
  <c r="AT674" i="1" s="1"/>
  <c r="O674" i="1"/>
  <c r="U674" i="1" s="1"/>
  <c r="AA674" i="1" s="1"/>
  <c r="AG674" i="1" s="1"/>
  <c r="AM674" i="1" s="1"/>
  <c r="AS674" i="1" s="1"/>
  <c r="L673" i="1" l="1"/>
  <c r="O673" i="1" s="1"/>
  <c r="U673" i="1" s="1"/>
  <c r="AA673" i="1" s="1"/>
  <c r="AG673" i="1" s="1"/>
  <c r="AM673" i="1" s="1"/>
  <c r="AS673" i="1" s="1"/>
  <c r="S209" i="1"/>
  <c r="S16" i="1" s="1"/>
  <c r="R209" i="1"/>
  <c r="Q17" i="1"/>
  <c r="K673" i="1"/>
  <c r="N673" i="1" s="1"/>
  <c r="T673" i="1" s="1"/>
  <c r="Z673" i="1" s="1"/>
  <c r="AF673" i="1" s="1"/>
  <c r="AL673" i="1" s="1"/>
  <c r="AR673" i="1" s="1"/>
  <c r="M673" i="1"/>
  <c r="Q16" i="1" l="1"/>
  <c r="R16" i="1"/>
  <c r="S836" i="1"/>
  <c r="P673" i="1"/>
  <c r="V673" i="1" s="1"/>
  <c r="AB673" i="1" s="1"/>
  <c r="AH673" i="1" s="1"/>
  <c r="AN673" i="1" s="1"/>
  <c r="AT673" i="1" s="1"/>
  <c r="Q836" i="1" l="1"/>
  <c r="R836" i="1"/>
  <c r="L671" i="1"/>
  <c r="O671" i="1" s="1"/>
  <c r="U671" i="1" s="1"/>
  <c r="AA671" i="1" s="1"/>
  <c r="AG671" i="1" s="1"/>
  <c r="AM671" i="1" s="1"/>
  <c r="AS671" i="1" s="1"/>
  <c r="M671" i="1"/>
  <c r="P671" i="1" s="1"/>
  <c r="V671" i="1" s="1"/>
  <c r="AB671" i="1" s="1"/>
  <c r="AH671" i="1" s="1"/>
  <c r="AN671" i="1" s="1"/>
  <c r="AT671" i="1" s="1"/>
  <c r="L669" i="1"/>
  <c r="O669" i="1" s="1"/>
  <c r="U669" i="1" s="1"/>
  <c r="AA669" i="1" s="1"/>
  <c r="AG669" i="1" s="1"/>
  <c r="AM669" i="1" s="1"/>
  <c r="AS669" i="1" s="1"/>
  <c r="M669" i="1"/>
  <c r="P669" i="1" s="1"/>
  <c r="V669" i="1" s="1"/>
  <c r="AB669" i="1" s="1"/>
  <c r="AH669" i="1" s="1"/>
  <c r="AN669" i="1" s="1"/>
  <c r="AT669" i="1" s="1"/>
  <c r="L666" i="1"/>
  <c r="L665" i="1" s="1"/>
  <c r="O665" i="1" s="1"/>
  <c r="U665" i="1" s="1"/>
  <c r="AA665" i="1" s="1"/>
  <c r="AG665" i="1" s="1"/>
  <c r="AM665" i="1" s="1"/>
  <c r="AS665" i="1" s="1"/>
  <c r="M666" i="1"/>
  <c r="P666" i="1" s="1"/>
  <c r="V666" i="1" s="1"/>
  <c r="AB666" i="1" s="1"/>
  <c r="AH666" i="1" s="1"/>
  <c r="AN666" i="1" s="1"/>
  <c r="AT666" i="1" s="1"/>
  <c r="L663" i="1"/>
  <c r="L662" i="1" s="1"/>
  <c r="O662" i="1" s="1"/>
  <c r="U662" i="1" s="1"/>
  <c r="AA662" i="1" s="1"/>
  <c r="AG662" i="1" s="1"/>
  <c r="AM662" i="1" s="1"/>
  <c r="AS662" i="1" s="1"/>
  <c r="M663" i="1"/>
  <c r="P663" i="1" s="1"/>
  <c r="V663" i="1" s="1"/>
  <c r="AB663" i="1" s="1"/>
  <c r="AH663" i="1" s="1"/>
  <c r="AN663" i="1" s="1"/>
  <c r="AT663" i="1" s="1"/>
  <c r="L660" i="1"/>
  <c r="L659" i="1" s="1"/>
  <c r="O659" i="1" s="1"/>
  <c r="U659" i="1" s="1"/>
  <c r="AA659" i="1" s="1"/>
  <c r="AG659" i="1" s="1"/>
  <c r="AM659" i="1" s="1"/>
  <c r="AS659" i="1" s="1"/>
  <c r="M660" i="1"/>
  <c r="P660" i="1" s="1"/>
  <c r="V660" i="1" s="1"/>
  <c r="AB660" i="1" s="1"/>
  <c r="AH660" i="1" s="1"/>
  <c r="AN660" i="1" s="1"/>
  <c r="AT660" i="1" s="1"/>
  <c r="L657" i="1"/>
  <c r="L656" i="1" s="1"/>
  <c r="M657" i="1"/>
  <c r="M656" i="1" s="1"/>
  <c r="N658" i="1"/>
  <c r="T658" i="1" s="1"/>
  <c r="Z658" i="1" s="1"/>
  <c r="AF658" i="1" s="1"/>
  <c r="AL658" i="1" s="1"/>
  <c r="AR658" i="1" s="1"/>
  <c r="O658" i="1"/>
  <c r="U658" i="1" s="1"/>
  <c r="AA658" i="1" s="1"/>
  <c r="AG658" i="1" s="1"/>
  <c r="AM658" i="1" s="1"/>
  <c r="AS658" i="1" s="1"/>
  <c r="P658" i="1"/>
  <c r="V658" i="1" s="1"/>
  <c r="AB658" i="1" s="1"/>
  <c r="AH658" i="1" s="1"/>
  <c r="AN658" i="1" s="1"/>
  <c r="AT658" i="1" s="1"/>
  <c r="N661" i="1"/>
  <c r="T661" i="1" s="1"/>
  <c r="Z661" i="1" s="1"/>
  <c r="AF661" i="1" s="1"/>
  <c r="AL661" i="1" s="1"/>
  <c r="AR661" i="1" s="1"/>
  <c r="O661" i="1"/>
  <c r="U661" i="1" s="1"/>
  <c r="AA661" i="1" s="1"/>
  <c r="AG661" i="1" s="1"/>
  <c r="AM661" i="1" s="1"/>
  <c r="AS661" i="1" s="1"/>
  <c r="P661" i="1"/>
  <c r="V661" i="1" s="1"/>
  <c r="AB661" i="1" s="1"/>
  <c r="AH661" i="1" s="1"/>
  <c r="AN661" i="1" s="1"/>
  <c r="AT661" i="1" s="1"/>
  <c r="O664" i="1"/>
  <c r="U664" i="1" s="1"/>
  <c r="AA664" i="1" s="1"/>
  <c r="AG664" i="1" s="1"/>
  <c r="AM664" i="1" s="1"/>
  <c r="AS664" i="1" s="1"/>
  <c r="P664" i="1"/>
  <c r="V664" i="1" s="1"/>
  <c r="AB664" i="1" s="1"/>
  <c r="AH664" i="1" s="1"/>
  <c r="AN664" i="1" s="1"/>
  <c r="AT664" i="1" s="1"/>
  <c r="O666" i="1"/>
  <c r="U666" i="1" s="1"/>
  <c r="AA666" i="1" s="1"/>
  <c r="AG666" i="1" s="1"/>
  <c r="AM666" i="1" s="1"/>
  <c r="AS666" i="1" s="1"/>
  <c r="O667" i="1"/>
  <c r="U667" i="1" s="1"/>
  <c r="AA667" i="1" s="1"/>
  <c r="AG667" i="1" s="1"/>
  <c r="AM667" i="1" s="1"/>
  <c r="AS667" i="1" s="1"/>
  <c r="P667" i="1"/>
  <c r="V667" i="1" s="1"/>
  <c r="AB667" i="1" s="1"/>
  <c r="AH667" i="1" s="1"/>
  <c r="AN667" i="1" s="1"/>
  <c r="AT667" i="1" s="1"/>
  <c r="N670" i="1"/>
  <c r="T670" i="1" s="1"/>
  <c r="Z670" i="1" s="1"/>
  <c r="AF670" i="1" s="1"/>
  <c r="AL670" i="1" s="1"/>
  <c r="AR670" i="1" s="1"/>
  <c r="O670" i="1"/>
  <c r="U670" i="1" s="1"/>
  <c r="AA670" i="1" s="1"/>
  <c r="AG670" i="1" s="1"/>
  <c r="AM670" i="1" s="1"/>
  <c r="AS670" i="1" s="1"/>
  <c r="P670" i="1"/>
  <c r="V670" i="1" s="1"/>
  <c r="AB670" i="1" s="1"/>
  <c r="AH670" i="1" s="1"/>
  <c r="AN670" i="1" s="1"/>
  <c r="AT670" i="1" s="1"/>
  <c r="N672" i="1"/>
  <c r="T672" i="1" s="1"/>
  <c r="Z672" i="1" s="1"/>
  <c r="AF672" i="1" s="1"/>
  <c r="AL672" i="1" s="1"/>
  <c r="AR672" i="1" s="1"/>
  <c r="O672" i="1"/>
  <c r="U672" i="1" s="1"/>
  <c r="AA672" i="1" s="1"/>
  <c r="AG672" i="1" s="1"/>
  <c r="AM672" i="1" s="1"/>
  <c r="AS672" i="1" s="1"/>
  <c r="P672" i="1"/>
  <c r="V672" i="1" s="1"/>
  <c r="AB672" i="1" s="1"/>
  <c r="AH672" i="1" s="1"/>
  <c r="AN672" i="1" s="1"/>
  <c r="AT672" i="1" s="1"/>
  <c r="K671" i="1"/>
  <c r="N671" i="1" s="1"/>
  <c r="T671" i="1" s="1"/>
  <c r="Z671" i="1" s="1"/>
  <c r="AF671" i="1" s="1"/>
  <c r="AL671" i="1" s="1"/>
  <c r="AR671" i="1" s="1"/>
  <c r="K669" i="1"/>
  <c r="K660" i="1"/>
  <c r="K659" i="1" s="1"/>
  <c r="N659" i="1" s="1"/>
  <c r="T659" i="1" s="1"/>
  <c r="Z659" i="1" s="1"/>
  <c r="AF659" i="1" s="1"/>
  <c r="AL659" i="1" s="1"/>
  <c r="AR659" i="1" s="1"/>
  <c r="K657" i="1"/>
  <c r="N657" i="1" s="1"/>
  <c r="T657" i="1" s="1"/>
  <c r="Z657" i="1" s="1"/>
  <c r="AF657" i="1" s="1"/>
  <c r="AL657" i="1" s="1"/>
  <c r="AR657" i="1" s="1"/>
  <c r="K667" i="1"/>
  <c r="N667" i="1" s="1"/>
  <c r="T667" i="1" s="1"/>
  <c r="Z667" i="1" s="1"/>
  <c r="AF667" i="1" s="1"/>
  <c r="AL667" i="1" s="1"/>
  <c r="AR667" i="1" s="1"/>
  <c r="K664" i="1"/>
  <c r="N664" i="1" s="1"/>
  <c r="T664" i="1" s="1"/>
  <c r="Z664" i="1" s="1"/>
  <c r="AF664" i="1" s="1"/>
  <c r="AL664" i="1" s="1"/>
  <c r="AR664" i="1" s="1"/>
  <c r="N485" i="1"/>
  <c r="T485" i="1" s="1"/>
  <c r="Z485" i="1" s="1"/>
  <c r="AF485" i="1" s="1"/>
  <c r="AL485" i="1" s="1"/>
  <c r="AR485" i="1" s="1"/>
  <c r="O485" i="1"/>
  <c r="U485" i="1" s="1"/>
  <c r="AA485" i="1" s="1"/>
  <c r="AG485" i="1" s="1"/>
  <c r="AM485" i="1" s="1"/>
  <c r="AS485" i="1" s="1"/>
  <c r="P485" i="1"/>
  <c r="V485" i="1" s="1"/>
  <c r="AB485" i="1" s="1"/>
  <c r="AH485" i="1" s="1"/>
  <c r="AN485" i="1" s="1"/>
  <c r="AT485" i="1" s="1"/>
  <c r="L484" i="1"/>
  <c r="L483" i="1" s="1"/>
  <c r="O483" i="1" s="1"/>
  <c r="U483" i="1" s="1"/>
  <c r="AA483" i="1" s="1"/>
  <c r="AG483" i="1" s="1"/>
  <c r="AM483" i="1" s="1"/>
  <c r="AS483" i="1" s="1"/>
  <c r="M484" i="1"/>
  <c r="M483" i="1" s="1"/>
  <c r="P483" i="1" s="1"/>
  <c r="V483" i="1" s="1"/>
  <c r="AB483" i="1" s="1"/>
  <c r="AH483" i="1" s="1"/>
  <c r="AN483" i="1" s="1"/>
  <c r="AT483" i="1" s="1"/>
  <c r="K484" i="1"/>
  <c r="K483" i="1" s="1"/>
  <c r="N483" i="1" s="1"/>
  <c r="T483" i="1" s="1"/>
  <c r="Z483" i="1" s="1"/>
  <c r="AF483" i="1" s="1"/>
  <c r="AL483" i="1" s="1"/>
  <c r="AR483" i="1" s="1"/>
  <c r="N480" i="1"/>
  <c r="T480" i="1" s="1"/>
  <c r="Z480" i="1" s="1"/>
  <c r="AF480" i="1" s="1"/>
  <c r="AL480" i="1" s="1"/>
  <c r="AR480" i="1" s="1"/>
  <c r="O480" i="1"/>
  <c r="U480" i="1" s="1"/>
  <c r="AA480" i="1" s="1"/>
  <c r="AG480" i="1" s="1"/>
  <c r="AM480" i="1" s="1"/>
  <c r="AS480" i="1" s="1"/>
  <c r="P480" i="1"/>
  <c r="V480" i="1" s="1"/>
  <c r="AB480" i="1" s="1"/>
  <c r="AH480" i="1" s="1"/>
  <c r="AN480" i="1" s="1"/>
  <c r="AT480" i="1" s="1"/>
  <c r="L479" i="1"/>
  <c r="O479" i="1" s="1"/>
  <c r="U479" i="1" s="1"/>
  <c r="AA479" i="1" s="1"/>
  <c r="AG479" i="1" s="1"/>
  <c r="AM479" i="1" s="1"/>
  <c r="AS479" i="1" s="1"/>
  <c r="M479" i="1"/>
  <c r="P479" i="1" s="1"/>
  <c r="V479" i="1" s="1"/>
  <c r="AB479" i="1" s="1"/>
  <c r="AH479" i="1" s="1"/>
  <c r="AN479" i="1" s="1"/>
  <c r="AT479" i="1" s="1"/>
  <c r="K479" i="1"/>
  <c r="N479" i="1" s="1"/>
  <c r="T479" i="1" s="1"/>
  <c r="Z479" i="1" s="1"/>
  <c r="AF479" i="1" s="1"/>
  <c r="AL479" i="1" s="1"/>
  <c r="AR479" i="1" s="1"/>
  <c r="N488" i="1"/>
  <c r="T488" i="1" s="1"/>
  <c r="Z488" i="1" s="1"/>
  <c r="AF488" i="1" s="1"/>
  <c r="AL488" i="1" s="1"/>
  <c r="AR488" i="1" s="1"/>
  <c r="O488" i="1"/>
  <c r="U488" i="1" s="1"/>
  <c r="AA488" i="1" s="1"/>
  <c r="AG488" i="1" s="1"/>
  <c r="AM488" i="1" s="1"/>
  <c r="AS488" i="1" s="1"/>
  <c r="P488" i="1"/>
  <c r="V488" i="1" s="1"/>
  <c r="AB488" i="1" s="1"/>
  <c r="AH488" i="1" s="1"/>
  <c r="AN488" i="1" s="1"/>
  <c r="AT488" i="1" s="1"/>
  <c r="L487" i="1"/>
  <c r="L486" i="1" s="1"/>
  <c r="O486" i="1" s="1"/>
  <c r="U486" i="1" s="1"/>
  <c r="AA486" i="1" s="1"/>
  <c r="AG486" i="1" s="1"/>
  <c r="AM486" i="1" s="1"/>
  <c r="AS486" i="1" s="1"/>
  <c r="M487" i="1"/>
  <c r="M486" i="1" s="1"/>
  <c r="P486" i="1" s="1"/>
  <c r="V486" i="1" s="1"/>
  <c r="AB486" i="1" s="1"/>
  <c r="AH486" i="1" s="1"/>
  <c r="AN486" i="1" s="1"/>
  <c r="AT486" i="1" s="1"/>
  <c r="K487" i="1"/>
  <c r="K486" i="1" s="1"/>
  <c r="N486" i="1" s="1"/>
  <c r="T486" i="1" s="1"/>
  <c r="Z486" i="1" s="1"/>
  <c r="AF486" i="1" s="1"/>
  <c r="AL486" i="1" s="1"/>
  <c r="AR486" i="1" s="1"/>
  <c r="N465" i="1"/>
  <c r="T465" i="1" s="1"/>
  <c r="Z465" i="1" s="1"/>
  <c r="AF465" i="1" s="1"/>
  <c r="AL465" i="1" s="1"/>
  <c r="AR465" i="1" s="1"/>
  <c r="O465" i="1"/>
  <c r="U465" i="1" s="1"/>
  <c r="AA465" i="1" s="1"/>
  <c r="AG465" i="1" s="1"/>
  <c r="AM465" i="1" s="1"/>
  <c r="AS465" i="1" s="1"/>
  <c r="P465" i="1"/>
  <c r="V465" i="1" s="1"/>
  <c r="AB465" i="1" s="1"/>
  <c r="AH465" i="1" s="1"/>
  <c r="AN465" i="1" s="1"/>
  <c r="AT465" i="1" s="1"/>
  <c r="L464" i="1"/>
  <c r="L463" i="1" s="1"/>
  <c r="O463" i="1" s="1"/>
  <c r="U463" i="1" s="1"/>
  <c r="AA463" i="1" s="1"/>
  <c r="AG463" i="1" s="1"/>
  <c r="AM463" i="1" s="1"/>
  <c r="AS463" i="1" s="1"/>
  <c r="M464" i="1"/>
  <c r="M463" i="1" s="1"/>
  <c r="P463" i="1" s="1"/>
  <c r="V463" i="1" s="1"/>
  <c r="AB463" i="1" s="1"/>
  <c r="AH463" i="1" s="1"/>
  <c r="AN463" i="1" s="1"/>
  <c r="AT463" i="1" s="1"/>
  <c r="K464" i="1"/>
  <c r="N464" i="1" s="1"/>
  <c r="T464" i="1" s="1"/>
  <c r="Z464" i="1" s="1"/>
  <c r="AF464" i="1" s="1"/>
  <c r="AL464" i="1" s="1"/>
  <c r="AR464" i="1" s="1"/>
  <c r="L450" i="1"/>
  <c r="L449" i="1" s="1"/>
  <c r="M450" i="1"/>
  <c r="M449" i="1" s="1"/>
  <c r="K450" i="1"/>
  <c r="K449" i="1" s="1"/>
  <c r="N441" i="1"/>
  <c r="T441" i="1" s="1"/>
  <c r="Z441" i="1" s="1"/>
  <c r="AF441" i="1" s="1"/>
  <c r="AL441" i="1" s="1"/>
  <c r="AR441" i="1" s="1"/>
  <c r="O441" i="1"/>
  <c r="U441" i="1" s="1"/>
  <c r="AA441" i="1" s="1"/>
  <c r="AG441" i="1" s="1"/>
  <c r="AM441" i="1" s="1"/>
  <c r="AS441" i="1" s="1"/>
  <c r="P441" i="1"/>
  <c r="V441" i="1" s="1"/>
  <c r="AB441" i="1" s="1"/>
  <c r="AH441" i="1" s="1"/>
  <c r="AN441" i="1" s="1"/>
  <c r="AT441" i="1" s="1"/>
  <c r="I440" i="1"/>
  <c r="I439" i="1" s="1"/>
  <c r="I435" i="1" s="1"/>
  <c r="J440" i="1"/>
  <c r="J439" i="1" s="1"/>
  <c r="J435" i="1" s="1"/>
  <c r="K440" i="1"/>
  <c r="L440" i="1"/>
  <c r="L439" i="1" s="1"/>
  <c r="L435" i="1" s="1"/>
  <c r="M440" i="1"/>
  <c r="M439" i="1" s="1"/>
  <c r="M435" i="1" s="1"/>
  <c r="H440" i="1"/>
  <c r="H439" i="1" s="1"/>
  <c r="H435" i="1" s="1"/>
  <c r="M262" i="1"/>
  <c r="L262" i="1"/>
  <c r="K262" i="1"/>
  <c r="M265" i="1"/>
  <c r="L265" i="1"/>
  <c r="K265" i="1"/>
  <c r="M244" i="1"/>
  <c r="L244" i="1"/>
  <c r="K244" i="1"/>
  <c r="N237" i="1"/>
  <c r="T237" i="1" s="1"/>
  <c r="Z237" i="1" s="1"/>
  <c r="AF237" i="1" s="1"/>
  <c r="AL237" i="1" s="1"/>
  <c r="AR237" i="1" s="1"/>
  <c r="O237" i="1"/>
  <c r="U237" i="1" s="1"/>
  <c r="AA237" i="1" s="1"/>
  <c r="AG237" i="1" s="1"/>
  <c r="AM237" i="1" s="1"/>
  <c r="AS237" i="1" s="1"/>
  <c r="P237" i="1"/>
  <c r="V237" i="1" s="1"/>
  <c r="AB237" i="1" s="1"/>
  <c r="AH237" i="1" s="1"/>
  <c r="AN237" i="1" s="1"/>
  <c r="AT237" i="1" s="1"/>
  <c r="L236" i="1"/>
  <c r="L235" i="1" s="1"/>
  <c r="O235" i="1" s="1"/>
  <c r="U235" i="1" s="1"/>
  <c r="AA235" i="1" s="1"/>
  <c r="AG235" i="1" s="1"/>
  <c r="AM235" i="1" s="1"/>
  <c r="AS235" i="1" s="1"/>
  <c r="M236" i="1"/>
  <c r="M235" i="1" s="1"/>
  <c r="P235" i="1" s="1"/>
  <c r="V235" i="1" s="1"/>
  <c r="AB235" i="1" s="1"/>
  <c r="AH235" i="1" s="1"/>
  <c r="AN235" i="1" s="1"/>
  <c r="AT235" i="1" s="1"/>
  <c r="K236" i="1"/>
  <c r="K235" i="1" s="1"/>
  <c r="N235" i="1" s="1"/>
  <c r="T235" i="1" s="1"/>
  <c r="Z235" i="1" s="1"/>
  <c r="AF235" i="1" s="1"/>
  <c r="AL235" i="1" s="1"/>
  <c r="AR235" i="1" s="1"/>
  <c r="N79" i="1"/>
  <c r="T79" i="1" s="1"/>
  <c r="Z79" i="1" s="1"/>
  <c r="AF79" i="1" s="1"/>
  <c r="AL79" i="1" s="1"/>
  <c r="AR79" i="1" s="1"/>
  <c r="O79" i="1"/>
  <c r="U79" i="1" s="1"/>
  <c r="AA79" i="1" s="1"/>
  <c r="AG79" i="1" s="1"/>
  <c r="AM79" i="1" s="1"/>
  <c r="AS79" i="1" s="1"/>
  <c r="P79" i="1"/>
  <c r="V79" i="1" s="1"/>
  <c r="AB79" i="1" s="1"/>
  <c r="AH79" i="1" s="1"/>
  <c r="AN79" i="1" s="1"/>
  <c r="AT79" i="1" s="1"/>
  <c r="L78" i="1"/>
  <c r="L77" i="1" s="1"/>
  <c r="O77" i="1" s="1"/>
  <c r="U77" i="1" s="1"/>
  <c r="AA77" i="1" s="1"/>
  <c r="AG77" i="1" s="1"/>
  <c r="AM77" i="1" s="1"/>
  <c r="AS77" i="1" s="1"/>
  <c r="M78" i="1"/>
  <c r="M77" i="1" s="1"/>
  <c r="P77" i="1" s="1"/>
  <c r="V77" i="1" s="1"/>
  <c r="AB77" i="1" s="1"/>
  <c r="AH77" i="1" s="1"/>
  <c r="AN77" i="1" s="1"/>
  <c r="AT77" i="1" s="1"/>
  <c r="K78" i="1"/>
  <c r="K77" i="1" s="1"/>
  <c r="N77" i="1" s="1"/>
  <c r="T77" i="1" s="1"/>
  <c r="Z77" i="1" s="1"/>
  <c r="AF77" i="1" s="1"/>
  <c r="AL77" i="1" s="1"/>
  <c r="AR77" i="1" s="1"/>
  <c r="N76" i="1"/>
  <c r="T76" i="1" s="1"/>
  <c r="Z76" i="1" s="1"/>
  <c r="AF76" i="1" s="1"/>
  <c r="AL76" i="1" s="1"/>
  <c r="AR76" i="1" s="1"/>
  <c r="O76" i="1"/>
  <c r="U76" i="1" s="1"/>
  <c r="AA76" i="1" s="1"/>
  <c r="AG76" i="1" s="1"/>
  <c r="AM76" i="1" s="1"/>
  <c r="AS76" i="1" s="1"/>
  <c r="P76" i="1"/>
  <c r="V76" i="1" s="1"/>
  <c r="AB76" i="1" s="1"/>
  <c r="AH76" i="1" s="1"/>
  <c r="AN76" i="1" s="1"/>
  <c r="AT76" i="1" s="1"/>
  <c r="L75" i="1"/>
  <c r="L74" i="1" s="1"/>
  <c r="O74" i="1" s="1"/>
  <c r="U74" i="1" s="1"/>
  <c r="AA74" i="1" s="1"/>
  <c r="AG74" i="1" s="1"/>
  <c r="AM74" i="1" s="1"/>
  <c r="AS74" i="1" s="1"/>
  <c r="M75" i="1"/>
  <c r="M74" i="1" s="1"/>
  <c r="P74" i="1" s="1"/>
  <c r="V74" i="1" s="1"/>
  <c r="AB74" i="1" s="1"/>
  <c r="AH74" i="1" s="1"/>
  <c r="AN74" i="1" s="1"/>
  <c r="AT74" i="1" s="1"/>
  <c r="K75" i="1"/>
  <c r="K74" i="1" s="1"/>
  <c r="N74" i="1" s="1"/>
  <c r="T74" i="1" s="1"/>
  <c r="Z74" i="1" s="1"/>
  <c r="AF74" i="1" s="1"/>
  <c r="AL74" i="1" s="1"/>
  <c r="AR74" i="1" s="1"/>
  <c r="N82" i="1"/>
  <c r="T82" i="1" s="1"/>
  <c r="Z82" i="1" s="1"/>
  <c r="AF82" i="1" s="1"/>
  <c r="AL82" i="1" s="1"/>
  <c r="AR82" i="1" s="1"/>
  <c r="O82" i="1"/>
  <c r="U82" i="1" s="1"/>
  <c r="AA82" i="1" s="1"/>
  <c r="AG82" i="1" s="1"/>
  <c r="AM82" i="1" s="1"/>
  <c r="AS82" i="1" s="1"/>
  <c r="P82" i="1"/>
  <c r="V82" i="1" s="1"/>
  <c r="AB82" i="1" s="1"/>
  <c r="AH82" i="1" s="1"/>
  <c r="AN82" i="1" s="1"/>
  <c r="AT82" i="1" s="1"/>
  <c r="L81" i="1"/>
  <c r="O81" i="1" s="1"/>
  <c r="U81" i="1" s="1"/>
  <c r="AA81" i="1" s="1"/>
  <c r="AG81" i="1" s="1"/>
  <c r="AM81" i="1" s="1"/>
  <c r="AS81" i="1" s="1"/>
  <c r="M81" i="1"/>
  <c r="M80" i="1" s="1"/>
  <c r="P80" i="1" s="1"/>
  <c r="V80" i="1" s="1"/>
  <c r="AB80" i="1" s="1"/>
  <c r="AH80" i="1" s="1"/>
  <c r="AN80" i="1" s="1"/>
  <c r="AT80" i="1" s="1"/>
  <c r="K81" i="1"/>
  <c r="K80" i="1" s="1"/>
  <c r="N80" i="1" s="1"/>
  <c r="T80" i="1" s="1"/>
  <c r="Z80" i="1" s="1"/>
  <c r="AF80" i="1" s="1"/>
  <c r="AL80" i="1" s="1"/>
  <c r="AR80" i="1" s="1"/>
  <c r="N94" i="1"/>
  <c r="T94" i="1" s="1"/>
  <c r="Z94" i="1" s="1"/>
  <c r="AF94" i="1" s="1"/>
  <c r="AL94" i="1" s="1"/>
  <c r="AR94" i="1" s="1"/>
  <c r="O94" i="1"/>
  <c r="U94" i="1" s="1"/>
  <c r="AA94" i="1" s="1"/>
  <c r="AG94" i="1" s="1"/>
  <c r="AM94" i="1" s="1"/>
  <c r="AS94" i="1" s="1"/>
  <c r="P94" i="1"/>
  <c r="V94" i="1" s="1"/>
  <c r="AB94" i="1" s="1"/>
  <c r="AH94" i="1" s="1"/>
  <c r="AN94" i="1" s="1"/>
  <c r="AT94" i="1" s="1"/>
  <c r="L93" i="1"/>
  <c r="L92" i="1" s="1"/>
  <c r="O92" i="1" s="1"/>
  <c r="U92" i="1" s="1"/>
  <c r="AA92" i="1" s="1"/>
  <c r="AG92" i="1" s="1"/>
  <c r="AM92" i="1" s="1"/>
  <c r="AS92" i="1" s="1"/>
  <c r="M93" i="1"/>
  <c r="M92" i="1" s="1"/>
  <c r="P92" i="1" s="1"/>
  <c r="V92" i="1" s="1"/>
  <c r="AB92" i="1" s="1"/>
  <c r="AH92" i="1" s="1"/>
  <c r="AN92" i="1" s="1"/>
  <c r="AT92" i="1" s="1"/>
  <c r="K93" i="1"/>
  <c r="K92" i="1" s="1"/>
  <c r="N92" i="1" s="1"/>
  <c r="T92" i="1" s="1"/>
  <c r="Z92" i="1" s="1"/>
  <c r="AF92" i="1" s="1"/>
  <c r="AL92" i="1" s="1"/>
  <c r="AR92" i="1" s="1"/>
  <c r="M91" i="1"/>
  <c r="L91" i="1"/>
  <c r="K91" i="1"/>
  <c r="L99" i="1"/>
  <c r="L98" i="1" s="1"/>
  <c r="M99" i="1"/>
  <c r="M98" i="1" s="1"/>
  <c r="K99" i="1"/>
  <c r="K98" i="1" s="1"/>
  <c r="N100" i="1"/>
  <c r="T100" i="1" s="1"/>
  <c r="Z100" i="1" s="1"/>
  <c r="AF100" i="1" s="1"/>
  <c r="AL100" i="1" s="1"/>
  <c r="AR100" i="1" s="1"/>
  <c r="O100" i="1"/>
  <c r="U100" i="1" s="1"/>
  <c r="AA100" i="1" s="1"/>
  <c r="AG100" i="1" s="1"/>
  <c r="AM100" i="1" s="1"/>
  <c r="AS100" i="1" s="1"/>
  <c r="P100" i="1"/>
  <c r="V100" i="1" s="1"/>
  <c r="AB100" i="1" s="1"/>
  <c r="AH100" i="1" s="1"/>
  <c r="AN100" i="1" s="1"/>
  <c r="AT100" i="1" s="1"/>
  <c r="L54" i="1"/>
  <c r="L53" i="1" s="1"/>
  <c r="O53" i="1" s="1"/>
  <c r="U53" i="1" s="1"/>
  <c r="AA53" i="1" s="1"/>
  <c r="AG53" i="1" s="1"/>
  <c r="AM53" i="1" s="1"/>
  <c r="AS53" i="1" s="1"/>
  <c r="M54" i="1"/>
  <c r="P54" i="1" s="1"/>
  <c r="V54" i="1" s="1"/>
  <c r="AB54" i="1" s="1"/>
  <c r="AH54" i="1" s="1"/>
  <c r="AN54" i="1" s="1"/>
  <c r="AT54" i="1" s="1"/>
  <c r="K54" i="1"/>
  <c r="N54" i="1" s="1"/>
  <c r="T54" i="1" s="1"/>
  <c r="Z54" i="1" s="1"/>
  <c r="AF54" i="1" s="1"/>
  <c r="AL54" i="1" s="1"/>
  <c r="AR54" i="1" s="1"/>
  <c r="N55" i="1"/>
  <c r="T55" i="1" s="1"/>
  <c r="Z55" i="1" s="1"/>
  <c r="AF55" i="1" s="1"/>
  <c r="AL55" i="1" s="1"/>
  <c r="AR55" i="1" s="1"/>
  <c r="O55" i="1"/>
  <c r="U55" i="1" s="1"/>
  <c r="AA55" i="1" s="1"/>
  <c r="AG55" i="1" s="1"/>
  <c r="AM55" i="1" s="1"/>
  <c r="AS55" i="1" s="1"/>
  <c r="P55" i="1"/>
  <c r="V55" i="1" s="1"/>
  <c r="AB55" i="1" s="1"/>
  <c r="AH55" i="1" s="1"/>
  <c r="AN55" i="1" s="1"/>
  <c r="AT55" i="1" s="1"/>
  <c r="K49" i="1"/>
  <c r="N39" i="1"/>
  <c r="T39" i="1" s="1"/>
  <c r="Z39" i="1" s="1"/>
  <c r="AF39" i="1" s="1"/>
  <c r="AL39" i="1" s="1"/>
  <c r="AR39" i="1" s="1"/>
  <c r="O39" i="1"/>
  <c r="U39" i="1" s="1"/>
  <c r="AA39" i="1" s="1"/>
  <c r="AG39" i="1" s="1"/>
  <c r="AM39" i="1" s="1"/>
  <c r="AS39" i="1" s="1"/>
  <c r="P39" i="1"/>
  <c r="V39" i="1" s="1"/>
  <c r="AB39" i="1" s="1"/>
  <c r="AH39" i="1" s="1"/>
  <c r="AN39" i="1" s="1"/>
  <c r="AT39" i="1" s="1"/>
  <c r="L38" i="1"/>
  <c r="L37" i="1" s="1"/>
  <c r="O37" i="1" s="1"/>
  <c r="U37" i="1" s="1"/>
  <c r="AA37" i="1" s="1"/>
  <c r="AG37" i="1" s="1"/>
  <c r="AM37" i="1" s="1"/>
  <c r="AS37" i="1" s="1"/>
  <c r="M38" i="1"/>
  <c r="M37" i="1" s="1"/>
  <c r="P37" i="1" s="1"/>
  <c r="V37" i="1" s="1"/>
  <c r="AB37" i="1" s="1"/>
  <c r="AH37" i="1" s="1"/>
  <c r="AN37" i="1" s="1"/>
  <c r="AT37" i="1" s="1"/>
  <c r="K38" i="1"/>
  <c r="N38" i="1" s="1"/>
  <c r="T38" i="1" s="1"/>
  <c r="Z38" i="1" s="1"/>
  <c r="AF38" i="1" s="1"/>
  <c r="AL38" i="1" s="1"/>
  <c r="AR38" i="1" s="1"/>
  <c r="K463" i="1" l="1"/>
  <c r="N463" i="1" s="1"/>
  <c r="T463" i="1" s="1"/>
  <c r="Z463" i="1" s="1"/>
  <c r="AF463" i="1" s="1"/>
  <c r="AL463" i="1" s="1"/>
  <c r="AR463" i="1" s="1"/>
  <c r="O660" i="1"/>
  <c r="U660" i="1" s="1"/>
  <c r="AA660" i="1" s="1"/>
  <c r="AG660" i="1" s="1"/>
  <c r="AM660" i="1" s="1"/>
  <c r="AS660" i="1" s="1"/>
  <c r="L668" i="1"/>
  <c r="O668" i="1" s="1"/>
  <c r="U668" i="1" s="1"/>
  <c r="AA668" i="1" s="1"/>
  <c r="AG668" i="1" s="1"/>
  <c r="AM668" i="1" s="1"/>
  <c r="AS668" i="1" s="1"/>
  <c r="K668" i="1"/>
  <c r="N668" i="1" s="1"/>
  <c r="T668" i="1" s="1"/>
  <c r="Z668" i="1" s="1"/>
  <c r="AF668" i="1" s="1"/>
  <c r="AL668" i="1" s="1"/>
  <c r="AR668" i="1" s="1"/>
  <c r="P435" i="1"/>
  <c r="V435" i="1" s="1"/>
  <c r="AB435" i="1" s="1"/>
  <c r="AH435" i="1" s="1"/>
  <c r="AN435" i="1" s="1"/>
  <c r="AT435" i="1" s="1"/>
  <c r="K663" i="1"/>
  <c r="N660" i="1"/>
  <c r="T660" i="1" s="1"/>
  <c r="Z660" i="1" s="1"/>
  <c r="AF660" i="1" s="1"/>
  <c r="AL660" i="1" s="1"/>
  <c r="AR660" i="1" s="1"/>
  <c r="N440" i="1"/>
  <c r="T440" i="1" s="1"/>
  <c r="Z440" i="1" s="1"/>
  <c r="AF440" i="1" s="1"/>
  <c r="AL440" i="1" s="1"/>
  <c r="AR440" i="1" s="1"/>
  <c r="K656" i="1"/>
  <c r="N656" i="1" s="1"/>
  <c r="T656" i="1" s="1"/>
  <c r="Z656" i="1" s="1"/>
  <c r="AF656" i="1" s="1"/>
  <c r="AL656" i="1" s="1"/>
  <c r="AR656" i="1" s="1"/>
  <c r="K666" i="1"/>
  <c r="N669" i="1"/>
  <c r="T669" i="1" s="1"/>
  <c r="Z669" i="1" s="1"/>
  <c r="AF669" i="1" s="1"/>
  <c r="AL669" i="1" s="1"/>
  <c r="AR669" i="1" s="1"/>
  <c r="P484" i="1"/>
  <c r="V484" i="1" s="1"/>
  <c r="AB484" i="1" s="1"/>
  <c r="AH484" i="1" s="1"/>
  <c r="AN484" i="1" s="1"/>
  <c r="AT484" i="1" s="1"/>
  <c r="P487" i="1"/>
  <c r="V487" i="1" s="1"/>
  <c r="AB487" i="1" s="1"/>
  <c r="AH487" i="1" s="1"/>
  <c r="AN487" i="1" s="1"/>
  <c r="AT487" i="1" s="1"/>
  <c r="O484" i="1"/>
  <c r="U484" i="1" s="1"/>
  <c r="AA484" i="1" s="1"/>
  <c r="AG484" i="1" s="1"/>
  <c r="AM484" i="1" s="1"/>
  <c r="AS484" i="1" s="1"/>
  <c r="O435" i="1"/>
  <c r="U435" i="1" s="1"/>
  <c r="AA435" i="1" s="1"/>
  <c r="AG435" i="1" s="1"/>
  <c r="AM435" i="1" s="1"/>
  <c r="AS435" i="1" s="1"/>
  <c r="O487" i="1"/>
  <c r="U487" i="1" s="1"/>
  <c r="AA487" i="1" s="1"/>
  <c r="AG487" i="1" s="1"/>
  <c r="AM487" i="1" s="1"/>
  <c r="AS487" i="1" s="1"/>
  <c r="O663" i="1"/>
  <c r="U663" i="1" s="1"/>
  <c r="AA663" i="1" s="1"/>
  <c r="AG663" i="1" s="1"/>
  <c r="AM663" i="1" s="1"/>
  <c r="AS663" i="1" s="1"/>
  <c r="M668" i="1"/>
  <c r="P668" i="1" s="1"/>
  <c r="V668" i="1" s="1"/>
  <c r="AB668" i="1" s="1"/>
  <c r="AH668" i="1" s="1"/>
  <c r="AN668" i="1" s="1"/>
  <c r="AT668" i="1" s="1"/>
  <c r="M665" i="1"/>
  <c r="P665" i="1" s="1"/>
  <c r="V665" i="1" s="1"/>
  <c r="AB665" i="1" s="1"/>
  <c r="AH665" i="1" s="1"/>
  <c r="AN665" i="1" s="1"/>
  <c r="AT665" i="1" s="1"/>
  <c r="M662" i="1"/>
  <c r="P662" i="1" s="1"/>
  <c r="V662" i="1" s="1"/>
  <c r="AB662" i="1" s="1"/>
  <c r="AH662" i="1" s="1"/>
  <c r="AN662" i="1" s="1"/>
  <c r="AT662" i="1" s="1"/>
  <c r="M659" i="1"/>
  <c r="P659" i="1" s="1"/>
  <c r="V659" i="1" s="1"/>
  <c r="AB659" i="1" s="1"/>
  <c r="AH659" i="1" s="1"/>
  <c r="AN659" i="1" s="1"/>
  <c r="AT659" i="1" s="1"/>
  <c r="P656" i="1"/>
  <c r="V656" i="1" s="1"/>
  <c r="AB656" i="1" s="1"/>
  <c r="AH656" i="1" s="1"/>
  <c r="AN656" i="1" s="1"/>
  <c r="AT656" i="1" s="1"/>
  <c r="O656" i="1"/>
  <c r="U656" i="1" s="1"/>
  <c r="AA656" i="1" s="1"/>
  <c r="AG656" i="1" s="1"/>
  <c r="AM656" i="1" s="1"/>
  <c r="AS656" i="1" s="1"/>
  <c r="P657" i="1"/>
  <c r="V657" i="1" s="1"/>
  <c r="AB657" i="1" s="1"/>
  <c r="AH657" i="1" s="1"/>
  <c r="AN657" i="1" s="1"/>
  <c r="AT657" i="1" s="1"/>
  <c r="O657" i="1"/>
  <c r="U657" i="1" s="1"/>
  <c r="AA657" i="1" s="1"/>
  <c r="AG657" i="1" s="1"/>
  <c r="AM657" i="1" s="1"/>
  <c r="AS657" i="1" s="1"/>
  <c r="N484" i="1"/>
  <c r="T484" i="1" s="1"/>
  <c r="Z484" i="1" s="1"/>
  <c r="AF484" i="1" s="1"/>
  <c r="AL484" i="1" s="1"/>
  <c r="AR484" i="1" s="1"/>
  <c r="K439" i="1"/>
  <c r="K435" i="1" s="1"/>
  <c r="N435" i="1" s="1"/>
  <c r="T435" i="1" s="1"/>
  <c r="Z435" i="1" s="1"/>
  <c r="AF435" i="1" s="1"/>
  <c r="AL435" i="1" s="1"/>
  <c r="AR435" i="1" s="1"/>
  <c r="P440" i="1"/>
  <c r="V440" i="1" s="1"/>
  <c r="AB440" i="1" s="1"/>
  <c r="AH440" i="1" s="1"/>
  <c r="AN440" i="1" s="1"/>
  <c r="AT440" i="1" s="1"/>
  <c r="O440" i="1"/>
  <c r="U440" i="1" s="1"/>
  <c r="AA440" i="1" s="1"/>
  <c r="AG440" i="1" s="1"/>
  <c r="AM440" i="1" s="1"/>
  <c r="AS440" i="1" s="1"/>
  <c r="P464" i="1"/>
  <c r="V464" i="1" s="1"/>
  <c r="AB464" i="1" s="1"/>
  <c r="AH464" i="1" s="1"/>
  <c r="AN464" i="1" s="1"/>
  <c r="AT464" i="1" s="1"/>
  <c r="P439" i="1"/>
  <c r="V439" i="1" s="1"/>
  <c r="AB439" i="1" s="1"/>
  <c r="AH439" i="1" s="1"/>
  <c r="AN439" i="1" s="1"/>
  <c r="AT439" i="1" s="1"/>
  <c r="O464" i="1"/>
  <c r="U464" i="1" s="1"/>
  <c r="AA464" i="1" s="1"/>
  <c r="AG464" i="1" s="1"/>
  <c r="AM464" i="1" s="1"/>
  <c r="AS464" i="1" s="1"/>
  <c r="O439" i="1"/>
  <c r="U439" i="1" s="1"/>
  <c r="AA439" i="1" s="1"/>
  <c r="AG439" i="1" s="1"/>
  <c r="AM439" i="1" s="1"/>
  <c r="AS439" i="1" s="1"/>
  <c r="N487" i="1"/>
  <c r="T487" i="1" s="1"/>
  <c r="Z487" i="1" s="1"/>
  <c r="AF487" i="1" s="1"/>
  <c r="AL487" i="1" s="1"/>
  <c r="AR487" i="1" s="1"/>
  <c r="P236" i="1"/>
  <c r="V236" i="1" s="1"/>
  <c r="AB236" i="1" s="1"/>
  <c r="AH236" i="1" s="1"/>
  <c r="AN236" i="1" s="1"/>
  <c r="AT236" i="1" s="1"/>
  <c r="N93" i="1"/>
  <c r="T93" i="1" s="1"/>
  <c r="Z93" i="1" s="1"/>
  <c r="AF93" i="1" s="1"/>
  <c r="AL93" i="1" s="1"/>
  <c r="AR93" i="1" s="1"/>
  <c r="L80" i="1"/>
  <c r="O80" i="1" s="1"/>
  <c r="U80" i="1" s="1"/>
  <c r="AA80" i="1" s="1"/>
  <c r="AG80" i="1" s="1"/>
  <c r="AM80" i="1" s="1"/>
  <c r="AS80" i="1" s="1"/>
  <c r="P81" i="1"/>
  <c r="V81" i="1" s="1"/>
  <c r="AB81" i="1" s="1"/>
  <c r="AH81" i="1" s="1"/>
  <c r="AN81" i="1" s="1"/>
  <c r="AT81" i="1" s="1"/>
  <c r="P75" i="1"/>
  <c r="V75" i="1" s="1"/>
  <c r="AB75" i="1" s="1"/>
  <c r="AH75" i="1" s="1"/>
  <c r="AN75" i="1" s="1"/>
  <c r="AT75" i="1" s="1"/>
  <c r="P78" i="1"/>
  <c r="V78" i="1" s="1"/>
  <c r="AB78" i="1" s="1"/>
  <c r="AH78" i="1" s="1"/>
  <c r="AN78" i="1" s="1"/>
  <c r="AT78" i="1" s="1"/>
  <c r="O236" i="1"/>
  <c r="U236" i="1" s="1"/>
  <c r="AA236" i="1" s="1"/>
  <c r="AG236" i="1" s="1"/>
  <c r="AM236" i="1" s="1"/>
  <c r="AS236" i="1" s="1"/>
  <c r="K53" i="1"/>
  <c r="N53" i="1" s="1"/>
  <c r="T53" i="1" s="1"/>
  <c r="Z53" i="1" s="1"/>
  <c r="AF53" i="1" s="1"/>
  <c r="AL53" i="1" s="1"/>
  <c r="AR53" i="1" s="1"/>
  <c r="O75" i="1"/>
  <c r="U75" i="1" s="1"/>
  <c r="AA75" i="1" s="1"/>
  <c r="AG75" i="1" s="1"/>
  <c r="AM75" i="1" s="1"/>
  <c r="AS75" i="1" s="1"/>
  <c r="O78" i="1"/>
  <c r="U78" i="1" s="1"/>
  <c r="AA78" i="1" s="1"/>
  <c r="AG78" i="1" s="1"/>
  <c r="AM78" i="1" s="1"/>
  <c r="AS78" i="1" s="1"/>
  <c r="N236" i="1"/>
  <c r="T236" i="1" s="1"/>
  <c r="Z236" i="1" s="1"/>
  <c r="AF236" i="1" s="1"/>
  <c r="AL236" i="1" s="1"/>
  <c r="AR236" i="1" s="1"/>
  <c r="K37" i="1"/>
  <c r="N37" i="1" s="1"/>
  <c r="T37" i="1" s="1"/>
  <c r="Z37" i="1" s="1"/>
  <c r="AF37" i="1" s="1"/>
  <c r="AL37" i="1" s="1"/>
  <c r="AR37" i="1" s="1"/>
  <c r="N75" i="1"/>
  <c r="T75" i="1" s="1"/>
  <c r="Z75" i="1" s="1"/>
  <c r="AF75" i="1" s="1"/>
  <c r="AL75" i="1" s="1"/>
  <c r="AR75" i="1" s="1"/>
  <c r="N78" i="1"/>
  <c r="T78" i="1" s="1"/>
  <c r="Z78" i="1" s="1"/>
  <c r="AF78" i="1" s="1"/>
  <c r="AL78" i="1" s="1"/>
  <c r="AR78" i="1" s="1"/>
  <c r="O93" i="1"/>
  <c r="U93" i="1" s="1"/>
  <c r="AA93" i="1" s="1"/>
  <c r="AG93" i="1" s="1"/>
  <c r="AM93" i="1" s="1"/>
  <c r="AS93" i="1" s="1"/>
  <c r="N81" i="1"/>
  <c r="T81" i="1" s="1"/>
  <c r="Z81" i="1" s="1"/>
  <c r="AF81" i="1" s="1"/>
  <c r="AL81" i="1" s="1"/>
  <c r="AR81" i="1" s="1"/>
  <c r="N99" i="1"/>
  <c r="T99" i="1" s="1"/>
  <c r="Z99" i="1" s="1"/>
  <c r="AF99" i="1" s="1"/>
  <c r="AL99" i="1" s="1"/>
  <c r="AR99" i="1" s="1"/>
  <c r="P93" i="1"/>
  <c r="V93" i="1" s="1"/>
  <c r="AB93" i="1" s="1"/>
  <c r="AH93" i="1" s="1"/>
  <c r="AN93" i="1" s="1"/>
  <c r="AT93" i="1" s="1"/>
  <c r="O38" i="1"/>
  <c r="U38" i="1" s="1"/>
  <c r="AA38" i="1" s="1"/>
  <c r="AG38" i="1" s="1"/>
  <c r="AM38" i="1" s="1"/>
  <c r="AS38" i="1" s="1"/>
  <c r="P38" i="1"/>
  <c r="V38" i="1" s="1"/>
  <c r="AB38" i="1" s="1"/>
  <c r="AH38" i="1" s="1"/>
  <c r="AN38" i="1" s="1"/>
  <c r="AT38" i="1" s="1"/>
  <c r="P98" i="1"/>
  <c r="V98" i="1" s="1"/>
  <c r="AB98" i="1" s="1"/>
  <c r="AH98" i="1" s="1"/>
  <c r="AN98" i="1" s="1"/>
  <c r="AT98" i="1" s="1"/>
  <c r="O98" i="1"/>
  <c r="U98" i="1" s="1"/>
  <c r="AA98" i="1" s="1"/>
  <c r="AG98" i="1" s="1"/>
  <c r="AM98" i="1" s="1"/>
  <c r="AS98" i="1" s="1"/>
  <c r="P99" i="1"/>
  <c r="V99" i="1" s="1"/>
  <c r="AB99" i="1" s="1"/>
  <c r="AH99" i="1" s="1"/>
  <c r="AN99" i="1" s="1"/>
  <c r="AT99" i="1" s="1"/>
  <c r="O99" i="1"/>
  <c r="U99" i="1" s="1"/>
  <c r="AA99" i="1" s="1"/>
  <c r="AG99" i="1" s="1"/>
  <c r="AM99" i="1" s="1"/>
  <c r="AS99" i="1" s="1"/>
  <c r="N98" i="1"/>
  <c r="T98" i="1" s="1"/>
  <c r="Z98" i="1" s="1"/>
  <c r="AF98" i="1" s="1"/>
  <c r="AL98" i="1" s="1"/>
  <c r="AR98" i="1" s="1"/>
  <c r="M53" i="1"/>
  <c r="P53" i="1" s="1"/>
  <c r="V53" i="1" s="1"/>
  <c r="AB53" i="1" s="1"/>
  <c r="AH53" i="1" s="1"/>
  <c r="AN53" i="1" s="1"/>
  <c r="AT53" i="1" s="1"/>
  <c r="O54" i="1"/>
  <c r="U54" i="1" s="1"/>
  <c r="AA54" i="1" s="1"/>
  <c r="AG54" i="1" s="1"/>
  <c r="AM54" i="1" s="1"/>
  <c r="AS54" i="1" s="1"/>
  <c r="K665" i="1" l="1"/>
  <c r="N665" i="1" s="1"/>
  <c r="T665" i="1" s="1"/>
  <c r="Z665" i="1" s="1"/>
  <c r="AF665" i="1" s="1"/>
  <c r="AL665" i="1" s="1"/>
  <c r="AR665" i="1" s="1"/>
  <c r="N666" i="1"/>
  <c r="T666" i="1" s="1"/>
  <c r="Z666" i="1" s="1"/>
  <c r="AF666" i="1" s="1"/>
  <c r="AL666" i="1" s="1"/>
  <c r="AR666" i="1" s="1"/>
  <c r="K662" i="1"/>
  <c r="N662" i="1" s="1"/>
  <c r="T662" i="1" s="1"/>
  <c r="Z662" i="1" s="1"/>
  <c r="AF662" i="1" s="1"/>
  <c r="AL662" i="1" s="1"/>
  <c r="AR662" i="1" s="1"/>
  <c r="N663" i="1"/>
  <c r="T663" i="1" s="1"/>
  <c r="Z663" i="1" s="1"/>
  <c r="AF663" i="1" s="1"/>
  <c r="AL663" i="1" s="1"/>
  <c r="AR663" i="1" s="1"/>
  <c r="N439" i="1"/>
  <c r="T439" i="1" s="1"/>
  <c r="Z439" i="1" s="1"/>
  <c r="AF439" i="1" s="1"/>
  <c r="AL439" i="1" s="1"/>
  <c r="AR439" i="1" s="1"/>
  <c r="K829" i="1"/>
  <c r="L829" i="1"/>
  <c r="M829" i="1"/>
  <c r="K827" i="1"/>
  <c r="L827" i="1"/>
  <c r="M827" i="1"/>
  <c r="K824" i="1"/>
  <c r="L824" i="1"/>
  <c r="M824" i="1"/>
  <c r="K822" i="1"/>
  <c r="L822" i="1"/>
  <c r="M822" i="1"/>
  <c r="K819" i="1"/>
  <c r="K818" i="1" s="1"/>
  <c r="L819" i="1"/>
  <c r="L818" i="1" s="1"/>
  <c r="M819" i="1"/>
  <c r="M818" i="1" s="1"/>
  <c r="K816" i="1"/>
  <c r="L816" i="1"/>
  <c r="M816" i="1"/>
  <c r="K814" i="1"/>
  <c r="L814" i="1"/>
  <c r="M814" i="1"/>
  <c r="K803" i="1"/>
  <c r="K802" i="1" s="1"/>
  <c r="L803" i="1"/>
  <c r="L802" i="1" s="1"/>
  <c r="M803" i="1"/>
  <c r="M802" i="1" s="1"/>
  <c r="K800" i="1"/>
  <c r="K799" i="1" s="1"/>
  <c r="L800" i="1"/>
  <c r="L799" i="1" s="1"/>
  <c r="M800" i="1"/>
  <c r="M799" i="1" s="1"/>
  <c r="K795" i="1"/>
  <c r="L795" i="1"/>
  <c r="M795" i="1"/>
  <c r="K797" i="1"/>
  <c r="L797" i="1"/>
  <c r="M797" i="1"/>
  <c r="K792" i="1"/>
  <c r="K791" i="1" s="1"/>
  <c r="L792" i="1"/>
  <c r="L791" i="1" s="1"/>
  <c r="M792" i="1"/>
  <c r="M791" i="1" s="1"/>
  <c r="K789" i="1"/>
  <c r="K788" i="1" s="1"/>
  <c r="L789" i="1"/>
  <c r="L788" i="1" s="1"/>
  <c r="M789" i="1"/>
  <c r="M788" i="1" s="1"/>
  <c r="I786" i="1"/>
  <c r="I785" i="1" s="1"/>
  <c r="J786" i="1"/>
  <c r="J785" i="1" s="1"/>
  <c r="K786" i="1"/>
  <c r="K785" i="1" s="1"/>
  <c r="L786" i="1"/>
  <c r="L785" i="1" s="1"/>
  <c r="M786" i="1"/>
  <c r="M785" i="1" s="1"/>
  <c r="K783" i="1"/>
  <c r="K778" i="1" s="1"/>
  <c r="L783" i="1"/>
  <c r="L778" i="1" s="1"/>
  <c r="M783" i="1"/>
  <c r="M778" i="1" s="1"/>
  <c r="K773" i="1"/>
  <c r="L773" i="1"/>
  <c r="M773" i="1"/>
  <c r="K771" i="1"/>
  <c r="L771" i="1"/>
  <c r="M771" i="1"/>
  <c r="K769" i="1"/>
  <c r="L769" i="1"/>
  <c r="M769" i="1"/>
  <c r="K766" i="1"/>
  <c r="K765" i="1" s="1"/>
  <c r="L766" i="1"/>
  <c r="L765" i="1" s="1"/>
  <c r="M766" i="1"/>
  <c r="M765" i="1" s="1"/>
  <c r="K763" i="1"/>
  <c r="K762" i="1" s="1"/>
  <c r="L763" i="1"/>
  <c r="L762" i="1" s="1"/>
  <c r="M763" i="1"/>
  <c r="M762" i="1" s="1"/>
  <c r="K760" i="1"/>
  <c r="K759" i="1" s="1"/>
  <c r="L760" i="1"/>
  <c r="L759" i="1" s="1"/>
  <c r="M760" i="1"/>
  <c r="M759" i="1" s="1"/>
  <c r="K747" i="1"/>
  <c r="K746" i="1" s="1"/>
  <c r="L747" i="1"/>
  <c r="L746" i="1" s="1"/>
  <c r="M747" i="1"/>
  <c r="M746" i="1" s="1"/>
  <c r="K744" i="1"/>
  <c r="K743" i="1" s="1"/>
  <c r="L744" i="1"/>
  <c r="L743" i="1" s="1"/>
  <c r="M744" i="1"/>
  <c r="M743" i="1" s="1"/>
  <c r="K741" i="1"/>
  <c r="L741" i="1"/>
  <c r="M741" i="1"/>
  <c r="K739" i="1"/>
  <c r="L739" i="1"/>
  <c r="M739" i="1"/>
  <c r="K737" i="1"/>
  <c r="L737" i="1"/>
  <c r="M737" i="1"/>
  <c r="K734" i="1"/>
  <c r="K733" i="1" s="1"/>
  <c r="L734" i="1"/>
  <c r="L733" i="1" s="1"/>
  <c r="M734" i="1"/>
  <c r="M733" i="1" s="1"/>
  <c r="K752" i="1"/>
  <c r="L752" i="1"/>
  <c r="M752" i="1"/>
  <c r="K750" i="1"/>
  <c r="L750" i="1"/>
  <c r="M750" i="1"/>
  <c r="K729" i="1"/>
  <c r="L729" i="1"/>
  <c r="M729" i="1"/>
  <c r="K727" i="1"/>
  <c r="L727" i="1"/>
  <c r="M727" i="1"/>
  <c r="K720" i="1"/>
  <c r="L720" i="1"/>
  <c r="M720" i="1"/>
  <c r="K717" i="1"/>
  <c r="L717" i="1"/>
  <c r="M717" i="1"/>
  <c r="K713" i="1"/>
  <c r="L713" i="1"/>
  <c r="M713" i="1"/>
  <c r="K711" i="1"/>
  <c r="L711" i="1"/>
  <c r="M711" i="1"/>
  <c r="K708" i="1"/>
  <c r="K707" i="1" s="1"/>
  <c r="L708" i="1"/>
  <c r="L707" i="1" s="1"/>
  <c r="M708" i="1"/>
  <c r="M707" i="1" s="1"/>
  <c r="K705" i="1"/>
  <c r="K704" i="1" s="1"/>
  <c r="L705" i="1"/>
  <c r="L704" i="1" s="1"/>
  <c r="M705" i="1"/>
  <c r="M704" i="1" s="1"/>
  <c r="K699" i="1"/>
  <c r="L699" i="1"/>
  <c r="M699" i="1"/>
  <c r="K697" i="1"/>
  <c r="L697" i="1"/>
  <c r="M697" i="1"/>
  <c r="K694" i="1"/>
  <c r="K693" i="1" s="1"/>
  <c r="L694" i="1"/>
  <c r="L693" i="1" s="1"/>
  <c r="M694" i="1"/>
  <c r="M693" i="1" s="1"/>
  <c r="K654" i="1"/>
  <c r="L654" i="1"/>
  <c r="M654" i="1"/>
  <c r="K646" i="1"/>
  <c r="K645" i="1" s="1"/>
  <c r="L646" i="1"/>
  <c r="L645" i="1" s="1"/>
  <c r="M646" i="1"/>
  <c r="M645" i="1" s="1"/>
  <c r="K643" i="1"/>
  <c r="K642" i="1" s="1"/>
  <c r="L643" i="1"/>
  <c r="L642" i="1" s="1"/>
  <c r="M643" i="1"/>
  <c r="M642" i="1" s="1"/>
  <c r="K626" i="1"/>
  <c r="K625" i="1" s="1"/>
  <c r="K621" i="1" s="1"/>
  <c r="L626" i="1"/>
  <c r="L625" i="1" s="1"/>
  <c r="L621" i="1" s="1"/>
  <c r="M626" i="1"/>
  <c r="M625" i="1" s="1"/>
  <c r="M621" i="1" s="1"/>
  <c r="K615" i="1"/>
  <c r="K614" i="1" s="1"/>
  <c r="L615" i="1"/>
  <c r="L614" i="1" s="1"/>
  <c r="M615" i="1"/>
  <c r="M614" i="1" s="1"/>
  <c r="K612" i="1"/>
  <c r="K611" i="1" s="1"/>
  <c r="L612" i="1"/>
  <c r="L611" i="1" s="1"/>
  <c r="M612" i="1"/>
  <c r="M611" i="1" s="1"/>
  <c r="K609" i="1"/>
  <c r="K608" i="1" s="1"/>
  <c r="L609" i="1"/>
  <c r="L608" i="1" s="1"/>
  <c r="M609" i="1"/>
  <c r="M608" i="1" s="1"/>
  <c r="K606" i="1"/>
  <c r="K605" i="1" s="1"/>
  <c r="L606" i="1"/>
  <c r="L605" i="1" s="1"/>
  <c r="M606" i="1"/>
  <c r="M605" i="1" s="1"/>
  <c r="K598" i="1"/>
  <c r="K597" i="1" s="1"/>
  <c r="K596" i="1" s="1"/>
  <c r="L598" i="1"/>
  <c r="L597" i="1" s="1"/>
  <c r="L596" i="1" s="1"/>
  <c r="M598" i="1"/>
  <c r="M597" i="1" s="1"/>
  <c r="M596" i="1" s="1"/>
  <c r="K593" i="1"/>
  <c r="K592" i="1" s="1"/>
  <c r="K591" i="1" s="1"/>
  <c r="L593" i="1"/>
  <c r="L592" i="1" s="1"/>
  <c r="L591" i="1" s="1"/>
  <c r="M593" i="1"/>
  <c r="M592" i="1" s="1"/>
  <c r="M591" i="1" s="1"/>
  <c r="K579" i="1"/>
  <c r="K578" i="1" s="1"/>
  <c r="L579" i="1"/>
  <c r="L578" i="1" s="1"/>
  <c r="M579" i="1"/>
  <c r="M578" i="1" s="1"/>
  <c r="K572" i="1"/>
  <c r="K567" i="1" s="1"/>
  <c r="L572" i="1"/>
  <c r="L567" i="1" s="1"/>
  <c r="M572" i="1"/>
  <c r="M567" i="1" s="1"/>
  <c r="K565" i="1"/>
  <c r="K564" i="1" s="1"/>
  <c r="L565" i="1"/>
  <c r="L564" i="1" s="1"/>
  <c r="M565" i="1"/>
  <c r="M564" i="1" s="1"/>
  <c r="K562" i="1"/>
  <c r="K561" i="1" s="1"/>
  <c r="L562" i="1"/>
  <c r="L561" i="1" s="1"/>
  <c r="M562" i="1"/>
  <c r="M561" i="1" s="1"/>
  <c r="K559" i="1"/>
  <c r="K558" i="1" s="1"/>
  <c r="L559" i="1"/>
  <c r="L558" i="1" s="1"/>
  <c r="M559" i="1"/>
  <c r="M558" i="1" s="1"/>
  <c r="K556" i="1"/>
  <c r="K555" i="1" s="1"/>
  <c r="L556" i="1"/>
  <c r="L555" i="1" s="1"/>
  <c r="M556" i="1"/>
  <c r="M555" i="1" s="1"/>
  <c r="K548" i="1"/>
  <c r="K547" i="1" s="1"/>
  <c r="K546" i="1" s="1"/>
  <c r="L548" i="1"/>
  <c r="L547" i="1" s="1"/>
  <c r="L546" i="1" s="1"/>
  <c r="M548" i="1"/>
  <c r="M547" i="1" s="1"/>
  <c r="M546" i="1" s="1"/>
  <c r="K540" i="1"/>
  <c r="L540" i="1"/>
  <c r="M540" i="1"/>
  <c r="K538" i="1"/>
  <c r="L538" i="1"/>
  <c r="M538" i="1"/>
  <c r="K522" i="1"/>
  <c r="K521" i="1" s="1"/>
  <c r="K520" i="1" s="1"/>
  <c r="L522" i="1"/>
  <c r="L521" i="1" s="1"/>
  <c r="L520" i="1" s="1"/>
  <c r="M522" i="1"/>
  <c r="M521" i="1" s="1"/>
  <c r="M520" i="1" s="1"/>
  <c r="K517" i="1"/>
  <c r="K516" i="1" s="1"/>
  <c r="K515" i="1" s="1"/>
  <c r="L517" i="1"/>
  <c r="L516" i="1" s="1"/>
  <c r="L515" i="1" s="1"/>
  <c r="M517" i="1"/>
  <c r="M516" i="1" s="1"/>
  <c r="M515" i="1" s="1"/>
  <c r="K512" i="1"/>
  <c r="K511" i="1" s="1"/>
  <c r="K510" i="1" s="1"/>
  <c r="L512" i="1"/>
  <c r="L511" i="1" s="1"/>
  <c r="L510" i="1" s="1"/>
  <c r="M512" i="1"/>
  <c r="M511" i="1" s="1"/>
  <c r="M510" i="1" s="1"/>
  <c r="K507" i="1"/>
  <c r="K506" i="1" s="1"/>
  <c r="K505" i="1" s="1"/>
  <c r="L507" i="1"/>
  <c r="L506" i="1" s="1"/>
  <c r="L505" i="1" s="1"/>
  <c r="M507" i="1"/>
  <c r="M506" i="1" s="1"/>
  <c r="M505" i="1" s="1"/>
  <c r="K503" i="1"/>
  <c r="L503" i="1"/>
  <c r="M503" i="1"/>
  <c r="K501" i="1"/>
  <c r="L501" i="1"/>
  <c r="M501" i="1"/>
  <c r="K495" i="1"/>
  <c r="K494" i="1" s="1"/>
  <c r="K493" i="1" s="1"/>
  <c r="L495" i="1"/>
  <c r="L494" i="1" s="1"/>
  <c r="L493" i="1" s="1"/>
  <c r="M495" i="1"/>
  <c r="M494" i="1" s="1"/>
  <c r="M493" i="1" s="1"/>
  <c r="K481" i="1"/>
  <c r="K478" i="1" s="1"/>
  <c r="L481" i="1"/>
  <c r="L478" i="1" s="1"/>
  <c r="M481" i="1"/>
  <c r="M478" i="1" s="1"/>
  <c r="K476" i="1"/>
  <c r="K475" i="1" s="1"/>
  <c r="L476" i="1"/>
  <c r="L475" i="1" s="1"/>
  <c r="M476" i="1"/>
  <c r="M475" i="1" s="1"/>
  <c r="K473" i="1"/>
  <c r="K472" i="1" s="1"/>
  <c r="L473" i="1"/>
  <c r="L472" i="1" s="1"/>
  <c r="M473" i="1"/>
  <c r="M472" i="1" s="1"/>
  <c r="K470" i="1"/>
  <c r="K469" i="1" s="1"/>
  <c r="L470" i="1"/>
  <c r="L469" i="1" s="1"/>
  <c r="M470" i="1"/>
  <c r="M469" i="1" s="1"/>
  <c r="K467" i="1"/>
  <c r="K466" i="1" s="1"/>
  <c r="L467" i="1"/>
  <c r="L466" i="1" s="1"/>
  <c r="M467" i="1"/>
  <c r="M466" i="1" s="1"/>
  <c r="K461" i="1"/>
  <c r="L461" i="1"/>
  <c r="M461" i="1"/>
  <c r="K459" i="1"/>
  <c r="L459" i="1"/>
  <c r="M459" i="1"/>
  <c r="K447" i="1"/>
  <c r="K446" i="1" s="1"/>
  <c r="K445" i="1" s="1"/>
  <c r="L447" i="1"/>
  <c r="L446" i="1" s="1"/>
  <c r="L445" i="1" s="1"/>
  <c r="M447" i="1"/>
  <c r="M446" i="1" s="1"/>
  <c r="M445" i="1" s="1"/>
  <c r="K429" i="1"/>
  <c r="K428" i="1" s="1"/>
  <c r="L429" i="1"/>
  <c r="L428" i="1" s="1"/>
  <c r="M429" i="1"/>
  <c r="M428" i="1" s="1"/>
  <c r="I429" i="1"/>
  <c r="I428" i="1" s="1"/>
  <c r="J429" i="1"/>
  <c r="J428" i="1" s="1"/>
  <c r="I422" i="1"/>
  <c r="I421" i="1" s="1"/>
  <c r="J422" i="1"/>
  <c r="J421" i="1" s="1"/>
  <c r="K422" i="1"/>
  <c r="K421" i="1" s="1"/>
  <c r="L422" i="1"/>
  <c r="L421" i="1" s="1"/>
  <c r="M422" i="1"/>
  <c r="M421" i="1" s="1"/>
  <c r="K419" i="1"/>
  <c r="K418" i="1" s="1"/>
  <c r="L419" i="1"/>
  <c r="L418" i="1" s="1"/>
  <c r="M419" i="1"/>
  <c r="M418" i="1" s="1"/>
  <c r="I410" i="1"/>
  <c r="I409" i="1" s="1"/>
  <c r="J410" i="1"/>
  <c r="J409" i="1" s="1"/>
  <c r="K410" i="1"/>
  <c r="K409" i="1" s="1"/>
  <c r="L410" i="1"/>
  <c r="L409" i="1" s="1"/>
  <c r="M410" i="1"/>
  <c r="M409" i="1" s="1"/>
  <c r="K402" i="1"/>
  <c r="L402" i="1"/>
  <c r="M402" i="1"/>
  <c r="K400" i="1"/>
  <c r="L400" i="1"/>
  <c r="M400" i="1"/>
  <c r="K397" i="1"/>
  <c r="L397" i="1"/>
  <c r="M397" i="1"/>
  <c r="K395" i="1"/>
  <c r="L395" i="1"/>
  <c r="M395" i="1"/>
  <c r="K384" i="1"/>
  <c r="K383" i="1" s="1"/>
  <c r="L384" i="1"/>
  <c r="L383" i="1" s="1"/>
  <c r="M384" i="1"/>
  <c r="M383" i="1" s="1"/>
  <c r="K387" i="1"/>
  <c r="K386" i="1" s="1"/>
  <c r="L387" i="1"/>
  <c r="L386" i="1" s="1"/>
  <c r="M387" i="1"/>
  <c r="M386" i="1" s="1"/>
  <c r="K381" i="1"/>
  <c r="K380" i="1" s="1"/>
  <c r="L381" i="1"/>
  <c r="L380" i="1" s="1"/>
  <c r="M381" i="1"/>
  <c r="M380" i="1" s="1"/>
  <c r="K348" i="1"/>
  <c r="L348" i="1"/>
  <c r="M348" i="1"/>
  <c r="K346" i="1"/>
  <c r="L346" i="1"/>
  <c r="M346" i="1"/>
  <c r="K344" i="1"/>
  <c r="L344" i="1"/>
  <c r="M344" i="1"/>
  <c r="K358" i="1"/>
  <c r="L358" i="1"/>
  <c r="M358" i="1"/>
  <c r="K356" i="1"/>
  <c r="L356" i="1"/>
  <c r="M356" i="1"/>
  <c r="K354" i="1"/>
  <c r="L354" i="1"/>
  <c r="M354" i="1"/>
  <c r="K365" i="1"/>
  <c r="K364" i="1" s="1"/>
  <c r="L365" i="1"/>
  <c r="L364" i="1" s="1"/>
  <c r="M365" i="1"/>
  <c r="M364" i="1" s="1"/>
  <c r="K351" i="1"/>
  <c r="K350" i="1" s="1"/>
  <c r="L351" i="1"/>
  <c r="L350" i="1" s="1"/>
  <c r="M351" i="1"/>
  <c r="M350" i="1" s="1"/>
  <c r="K334" i="1"/>
  <c r="K333" i="1" s="1"/>
  <c r="K332" i="1" s="1"/>
  <c r="L334" i="1"/>
  <c r="L333" i="1" s="1"/>
  <c r="L332" i="1" s="1"/>
  <c r="M334" i="1"/>
  <c r="M333" i="1" s="1"/>
  <c r="M332" i="1" s="1"/>
  <c r="K329" i="1"/>
  <c r="K328" i="1" s="1"/>
  <c r="L329" i="1"/>
  <c r="L328" i="1" s="1"/>
  <c r="M329" i="1"/>
  <c r="M328" i="1" s="1"/>
  <c r="K326" i="1"/>
  <c r="K325" i="1" s="1"/>
  <c r="L326" i="1"/>
  <c r="L325" i="1" s="1"/>
  <c r="M326" i="1"/>
  <c r="M325" i="1" s="1"/>
  <c r="K323" i="1"/>
  <c r="K320" i="1" s="1"/>
  <c r="L323" i="1"/>
  <c r="L320" i="1" s="1"/>
  <c r="M323" i="1"/>
  <c r="M320" i="1" s="1"/>
  <c r="K318" i="1"/>
  <c r="K317" i="1" s="1"/>
  <c r="L318" i="1"/>
  <c r="L317" i="1" s="1"/>
  <c r="M318" i="1"/>
  <c r="M317" i="1" s="1"/>
  <c r="I312" i="1"/>
  <c r="J312" i="1"/>
  <c r="K312" i="1"/>
  <c r="L312" i="1"/>
  <c r="M312" i="1"/>
  <c r="K310" i="1"/>
  <c r="L310" i="1"/>
  <c r="M310" i="1"/>
  <c r="K307" i="1"/>
  <c r="K306" i="1" s="1"/>
  <c r="L307" i="1"/>
  <c r="L306" i="1" s="1"/>
  <c r="M307" i="1"/>
  <c r="M306" i="1" s="1"/>
  <c r="K295" i="1"/>
  <c r="K294" i="1" s="1"/>
  <c r="L295" i="1"/>
  <c r="L294" i="1" s="1"/>
  <c r="M295" i="1"/>
  <c r="M294" i="1" s="1"/>
  <c r="K301" i="1"/>
  <c r="K300" i="1" s="1"/>
  <c r="L301" i="1"/>
  <c r="L300" i="1" s="1"/>
  <c r="M301" i="1"/>
  <c r="M300" i="1" s="1"/>
  <c r="K287" i="1"/>
  <c r="K286" i="1" s="1"/>
  <c r="L287" i="1"/>
  <c r="L286" i="1" s="1"/>
  <c r="M287" i="1"/>
  <c r="M286" i="1" s="1"/>
  <c r="K284" i="1"/>
  <c r="K283" i="1" s="1"/>
  <c r="L284" i="1"/>
  <c r="L283" i="1" s="1"/>
  <c r="M284" i="1"/>
  <c r="M283" i="1" s="1"/>
  <c r="K281" i="1"/>
  <c r="K280" i="1" s="1"/>
  <c r="L281" i="1"/>
  <c r="L280" i="1" s="1"/>
  <c r="M281" i="1"/>
  <c r="M280" i="1" s="1"/>
  <c r="K277" i="1"/>
  <c r="K276" i="1" s="1"/>
  <c r="L277" i="1"/>
  <c r="L276" i="1" s="1"/>
  <c r="M277" i="1"/>
  <c r="M276" i="1" s="1"/>
  <c r="K274" i="1"/>
  <c r="K273" i="1" s="1"/>
  <c r="L274" i="1"/>
  <c r="L273" i="1" s="1"/>
  <c r="M274" i="1"/>
  <c r="M273" i="1" s="1"/>
  <c r="K271" i="1"/>
  <c r="K270" i="1" s="1"/>
  <c r="L271" i="1"/>
  <c r="L270" i="1" s="1"/>
  <c r="M271" i="1"/>
  <c r="M270" i="1" s="1"/>
  <c r="K268" i="1"/>
  <c r="K267" i="1" s="1"/>
  <c r="L268" i="1"/>
  <c r="L267" i="1" s="1"/>
  <c r="M268" i="1"/>
  <c r="M267" i="1" s="1"/>
  <c r="K264" i="1"/>
  <c r="K263" i="1" s="1"/>
  <c r="L264" i="1"/>
  <c r="L263" i="1" s="1"/>
  <c r="M264" i="1"/>
  <c r="M263" i="1" s="1"/>
  <c r="K258" i="1"/>
  <c r="K257" i="1" s="1"/>
  <c r="L258" i="1"/>
  <c r="L257" i="1" s="1"/>
  <c r="M258" i="1"/>
  <c r="M257" i="1" s="1"/>
  <c r="K252" i="1"/>
  <c r="K251" i="1" s="1"/>
  <c r="L252" i="1"/>
  <c r="L251" i="1" s="1"/>
  <c r="M252" i="1"/>
  <c r="M251" i="1" s="1"/>
  <c r="K261" i="1"/>
  <c r="K260" i="1" s="1"/>
  <c r="L261" i="1"/>
  <c r="L260" i="1" s="1"/>
  <c r="M261" i="1"/>
  <c r="M260" i="1" s="1"/>
  <c r="K249" i="1"/>
  <c r="K248" i="1" s="1"/>
  <c r="L249" i="1"/>
  <c r="L248" i="1" s="1"/>
  <c r="M249" i="1"/>
  <c r="M248" i="1" s="1"/>
  <c r="K246" i="1"/>
  <c r="K245" i="1" s="1"/>
  <c r="L246" i="1"/>
  <c r="L245" i="1" s="1"/>
  <c r="M246" i="1"/>
  <c r="M245" i="1" s="1"/>
  <c r="K243" i="1"/>
  <c r="K242" i="1" s="1"/>
  <c r="L243" i="1"/>
  <c r="L242" i="1" s="1"/>
  <c r="M243" i="1"/>
  <c r="M242" i="1" s="1"/>
  <c r="K227" i="1"/>
  <c r="K226" i="1" s="1"/>
  <c r="L227" i="1"/>
  <c r="L226" i="1" s="1"/>
  <c r="M227" i="1"/>
  <c r="M226" i="1" s="1"/>
  <c r="K233" i="1"/>
  <c r="K232" i="1" s="1"/>
  <c r="L233" i="1"/>
  <c r="L232" i="1" s="1"/>
  <c r="M233" i="1"/>
  <c r="M232" i="1" s="1"/>
  <c r="K224" i="1"/>
  <c r="K223" i="1" s="1"/>
  <c r="L224" i="1"/>
  <c r="L223" i="1" s="1"/>
  <c r="M224" i="1"/>
  <c r="M223" i="1" s="1"/>
  <c r="K221" i="1"/>
  <c r="K220" i="1" s="1"/>
  <c r="L221" i="1"/>
  <c r="L220" i="1" s="1"/>
  <c r="M221" i="1"/>
  <c r="M220" i="1" s="1"/>
  <c r="K218" i="1"/>
  <c r="K217" i="1" s="1"/>
  <c r="L218" i="1"/>
  <c r="L217" i="1" s="1"/>
  <c r="M218" i="1"/>
  <c r="M217" i="1" s="1"/>
  <c r="K215" i="1"/>
  <c r="K214" i="1" s="1"/>
  <c r="L215" i="1"/>
  <c r="L214" i="1" s="1"/>
  <c r="M215" i="1"/>
  <c r="M214" i="1" s="1"/>
  <c r="K206" i="1"/>
  <c r="L206" i="1"/>
  <c r="M206" i="1"/>
  <c r="K204" i="1"/>
  <c r="L204" i="1"/>
  <c r="M204" i="1"/>
  <c r="K201" i="1"/>
  <c r="K200" i="1" s="1"/>
  <c r="L201" i="1"/>
  <c r="L200" i="1" s="1"/>
  <c r="M201" i="1"/>
  <c r="M200" i="1" s="1"/>
  <c r="K196" i="1"/>
  <c r="L196" i="1"/>
  <c r="M196" i="1"/>
  <c r="K194" i="1"/>
  <c r="L194" i="1"/>
  <c r="M194" i="1"/>
  <c r="K190" i="1"/>
  <c r="K189" i="1" s="1"/>
  <c r="L190" i="1"/>
  <c r="L189" i="1" s="1"/>
  <c r="M190" i="1"/>
  <c r="M189" i="1" s="1"/>
  <c r="K187" i="1"/>
  <c r="K186" i="1" s="1"/>
  <c r="L187" i="1"/>
  <c r="L186" i="1" s="1"/>
  <c r="M187" i="1"/>
  <c r="M186" i="1" s="1"/>
  <c r="K184" i="1"/>
  <c r="K183" i="1" s="1"/>
  <c r="L184" i="1"/>
  <c r="L183" i="1" s="1"/>
  <c r="M184" i="1"/>
  <c r="M183" i="1" s="1"/>
  <c r="K181" i="1"/>
  <c r="K180" i="1" s="1"/>
  <c r="L181" i="1"/>
  <c r="L180" i="1" s="1"/>
  <c r="M181" i="1"/>
  <c r="M180" i="1" s="1"/>
  <c r="K178" i="1"/>
  <c r="K177" i="1" s="1"/>
  <c r="L178" i="1"/>
  <c r="L177" i="1" s="1"/>
  <c r="M178" i="1"/>
  <c r="M177" i="1" s="1"/>
  <c r="K175" i="1"/>
  <c r="K174" i="1" s="1"/>
  <c r="L175" i="1"/>
  <c r="L174" i="1" s="1"/>
  <c r="M175" i="1"/>
  <c r="M174" i="1" s="1"/>
  <c r="K172" i="1"/>
  <c r="K171" i="1" s="1"/>
  <c r="L172" i="1"/>
  <c r="L171" i="1" s="1"/>
  <c r="M172" i="1"/>
  <c r="M171" i="1" s="1"/>
  <c r="K165" i="1"/>
  <c r="L165" i="1"/>
  <c r="M165" i="1"/>
  <c r="K162" i="1"/>
  <c r="L162" i="1"/>
  <c r="M162" i="1"/>
  <c r="K160" i="1"/>
  <c r="L160" i="1"/>
  <c r="M160" i="1"/>
  <c r="K149" i="1"/>
  <c r="L149" i="1"/>
  <c r="M149" i="1"/>
  <c r="K146" i="1"/>
  <c r="L146" i="1"/>
  <c r="M146" i="1"/>
  <c r="K144" i="1"/>
  <c r="L144" i="1"/>
  <c r="M144" i="1"/>
  <c r="K131" i="1"/>
  <c r="K130" i="1" s="1"/>
  <c r="L131" i="1"/>
  <c r="L130" i="1" s="1"/>
  <c r="M131" i="1"/>
  <c r="M130" i="1" s="1"/>
  <c r="K128" i="1"/>
  <c r="K127" i="1" s="1"/>
  <c r="L128" i="1"/>
  <c r="L127" i="1" s="1"/>
  <c r="M128" i="1"/>
  <c r="M127" i="1" s="1"/>
  <c r="K125" i="1"/>
  <c r="K124" i="1" s="1"/>
  <c r="L125" i="1"/>
  <c r="L124" i="1" s="1"/>
  <c r="M125" i="1"/>
  <c r="M124" i="1" s="1"/>
  <c r="K116" i="1"/>
  <c r="K115" i="1" s="1"/>
  <c r="L116" i="1"/>
  <c r="L115" i="1" s="1"/>
  <c r="M116" i="1"/>
  <c r="M115" i="1" s="1"/>
  <c r="K113" i="1"/>
  <c r="K108" i="1" s="1"/>
  <c r="L113" i="1"/>
  <c r="L108" i="1" s="1"/>
  <c r="M113" i="1"/>
  <c r="M108" i="1" s="1"/>
  <c r="K90" i="1"/>
  <c r="K89" i="1" s="1"/>
  <c r="L90" i="1"/>
  <c r="L89" i="1" s="1"/>
  <c r="M90" i="1"/>
  <c r="M89" i="1" s="1"/>
  <c r="K87" i="1"/>
  <c r="K86" i="1" s="1"/>
  <c r="L87" i="1"/>
  <c r="L86" i="1" s="1"/>
  <c r="M87" i="1"/>
  <c r="M86" i="1" s="1"/>
  <c r="K66" i="1"/>
  <c r="K65" i="1" s="1"/>
  <c r="L66" i="1"/>
  <c r="L65" i="1" s="1"/>
  <c r="M66" i="1"/>
  <c r="M65" i="1" s="1"/>
  <c r="K63" i="1"/>
  <c r="K62" i="1" s="1"/>
  <c r="L63" i="1"/>
  <c r="L62" i="1" s="1"/>
  <c r="M63" i="1"/>
  <c r="M62" i="1" s="1"/>
  <c r="K57" i="1"/>
  <c r="K56" i="1" s="1"/>
  <c r="L57" i="1"/>
  <c r="L56" i="1" s="1"/>
  <c r="M57" i="1"/>
  <c r="M56" i="1" s="1"/>
  <c r="K51" i="1"/>
  <c r="K50" i="1" s="1"/>
  <c r="L51" i="1"/>
  <c r="L50" i="1" s="1"/>
  <c r="M51" i="1"/>
  <c r="M50" i="1" s="1"/>
  <c r="K48" i="1"/>
  <c r="K47" i="1" s="1"/>
  <c r="L48" i="1"/>
  <c r="L47" i="1" s="1"/>
  <c r="M48" i="1"/>
  <c r="M47" i="1" s="1"/>
  <c r="K45" i="1"/>
  <c r="K44" i="1" s="1"/>
  <c r="L45" i="1"/>
  <c r="L44" i="1" s="1"/>
  <c r="M45" i="1"/>
  <c r="M44" i="1" s="1"/>
  <c r="K35" i="1"/>
  <c r="K34" i="1" s="1"/>
  <c r="L35" i="1"/>
  <c r="L34" i="1" s="1"/>
  <c r="M35" i="1"/>
  <c r="M34" i="1" s="1"/>
  <c r="K32" i="1"/>
  <c r="K31" i="1" s="1"/>
  <c r="L32" i="1"/>
  <c r="L31" i="1" s="1"/>
  <c r="M32" i="1"/>
  <c r="M31" i="1" s="1"/>
  <c r="K29" i="1"/>
  <c r="K28" i="1" s="1"/>
  <c r="L29" i="1"/>
  <c r="L28" i="1" s="1"/>
  <c r="M29" i="1"/>
  <c r="M28" i="1" s="1"/>
  <c r="K23" i="1"/>
  <c r="K22" i="1" s="1"/>
  <c r="L23" i="1"/>
  <c r="L22" i="1" s="1"/>
  <c r="M23" i="1"/>
  <c r="M22" i="1" s="1"/>
  <c r="K20" i="1"/>
  <c r="K19" i="1" s="1"/>
  <c r="L20" i="1"/>
  <c r="L19" i="1" s="1"/>
  <c r="M20" i="1"/>
  <c r="M19" i="1" s="1"/>
  <c r="P835" i="1"/>
  <c r="V835" i="1" s="1"/>
  <c r="AB835" i="1" s="1"/>
  <c r="AH835" i="1" s="1"/>
  <c r="AN835" i="1" s="1"/>
  <c r="AT835" i="1" s="1"/>
  <c r="O835" i="1"/>
  <c r="U835" i="1" s="1"/>
  <c r="AA835" i="1" s="1"/>
  <c r="AG835" i="1" s="1"/>
  <c r="AM835" i="1" s="1"/>
  <c r="AS835" i="1" s="1"/>
  <c r="N835" i="1"/>
  <c r="T835" i="1" s="1"/>
  <c r="Z835" i="1" s="1"/>
  <c r="AF835" i="1" s="1"/>
  <c r="AL835" i="1" s="1"/>
  <c r="AR835" i="1" s="1"/>
  <c r="P830" i="1"/>
  <c r="V830" i="1" s="1"/>
  <c r="AB830" i="1" s="1"/>
  <c r="AH830" i="1" s="1"/>
  <c r="AN830" i="1" s="1"/>
  <c r="AT830" i="1" s="1"/>
  <c r="O830" i="1"/>
  <c r="U830" i="1" s="1"/>
  <c r="AA830" i="1" s="1"/>
  <c r="AG830" i="1" s="1"/>
  <c r="AM830" i="1" s="1"/>
  <c r="AS830" i="1" s="1"/>
  <c r="N830" i="1"/>
  <c r="T830" i="1" s="1"/>
  <c r="Z830" i="1" s="1"/>
  <c r="AF830" i="1" s="1"/>
  <c r="AL830" i="1" s="1"/>
  <c r="AR830" i="1" s="1"/>
  <c r="P828" i="1"/>
  <c r="V828" i="1" s="1"/>
  <c r="AB828" i="1" s="1"/>
  <c r="AH828" i="1" s="1"/>
  <c r="AN828" i="1" s="1"/>
  <c r="AT828" i="1" s="1"/>
  <c r="O828" i="1"/>
  <c r="U828" i="1" s="1"/>
  <c r="AA828" i="1" s="1"/>
  <c r="AG828" i="1" s="1"/>
  <c r="AM828" i="1" s="1"/>
  <c r="AS828" i="1" s="1"/>
  <c r="N828" i="1"/>
  <c r="T828" i="1" s="1"/>
  <c r="Z828" i="1" s="1"/>
  <c r="AF828" i="1" s="1"/>
  <c r="AL828" i="1" s="1"/>
  <c r="AR828" i="1" s="1"/>
  <c r="P825" i="1"/>
  <c r="V825" i="1" s="1"/>
  <c r="AB825" i="1" s="1"/>
  <c r="AH825" i="1" s="1"/>
  <c r="AN825" i="1" s="1"/>
  <c r="AT825" i="1" s="1"/>
  <c r="O825" i="1"/>
  <c r="U825" i="1" s="1"/>
  <c r="AA825" i="1" s="1"/>
  <c r="AG825" i="1" s="1"/>
  <c r="AM825" i="1" s="1"/>
  <c r="AS825" i="1" s="1"/>
  <c r="N825" i="1"/>
  <c r="T825" i="1" s="1"/>
  <c r="Z825" i="1" s="1"/>
  <c r="AF825" i="1" s="1"/>
  <c r="AL825" i="1" s="1"/>
  <c r="AR825" i="1" s="1"/>
  <c r="P823" i="1"/>
  <c r="V823" i="1" s="1"/>
  <c r="AB823" i="1" s="1"/>
  <c r="AH823" i="1" s="1"/>
  <c r="AN823" i="1" s="1"/>
  <c r="AT823" i="1" s="1"/>
  <c r="O823" i="1"/>
  <c r="U823" i="1" s="1"/>
  <c r="AA823" i="1" s="1"/>
  <c r="AG823" i="1" s="1"/>
  <c r="AM823" i="1" s="1"/>
  <c r="AS823" i="1" s="1"/>
  <c r="N823" i="1"/>
  <c r="T823" i="1" s="1"/>
  <c r="Z823" i="1" s="1"/>
  <c r="AF823" i="1" s="1"/>
  <c r="AL823" i="1" s="1"/>
  <c r="AR823" i="1" s="1"/>
  <c r="P820" i="1"/>
  <c r="V820" i="1" s="1"/>
  <c r="AB820" i="1" s="1"/>
  <c r="AH820" i="1" s="1"/>
  <c r="AN820" i="1" s="1"/>
  <c r="AT820" i="1" s="1"/>
  <c r="O820" i="1"/>
  <c r="U820" i="1" s="1"/>
  <c r="AA820" i="1" s="1"/>
  <c r="AG820" i="1" s="1"/>
  <c r="AM820" i="1" s="1"/>
  <c r="AS820" i="1" s="1"/>
  <c r="N820" i="1"/>
  <c r="T820" i="1" s="1"/>
  <c r="Z820" i="1" s="1"/>
  <c r="AF820" i="1" s="1"/>
  <c r="AL820" i="1" s="1"/>
  <c r="AR820" i="1" s="1"/>
  <c r="P817" i="1"/>
  <c r="V817" i="1" s="1"/>
  <c r="AB817" i="1" s="1"/>
  <c r="AH817" i="1" s="1"/>
  <c r="AN817" i="1" s="1"/>
  <c r="AT817" i="1" s="1"/>
  <c r="O817" i="1"/>
  <c r="U817" i="1" s="1"/>
  <c r="AA817" i="1" s="1"/>
  <c r="AG817" i="1" s="1"/>
  <c r="AM817" i="1" s="1"/>
  <c r="AS817" i="1" s="1"/>
  <c r="N817" i="1"/>
  <c r="T817" i="1" s="1"/>
  <c r="Z817" i="1" s="1"/>
  <c r="AF817" i="1" s="1"/>
  <c r="AL817" i="1" s="1"/>
  <c r="AR817" i="1" s="1"/>
  <c r="P815" i="1"/>
  <c r="V815" i="1" s="1"/>
  <c r="AB815" i="1" s="1"/>
  <c r="AH815" i="1" s="1"/>
  <c r="AN815" i="1" s="1"/>
  <c r="AT815" i="1" s="1"/>
  <c r="O815" i="1"/>
  <c r="U815" i="1" s="1"/>
  <c r="AA815" i="1" s="1"/>
  <c r="AG815" i="1" s="1"/>
  <c r="AM815" i="1" s="1"/>
  <c r="AS815" i="1" s="1"/>
  <c r="N815" i="1"/>
  <c r="T815" i="1" s="1"/>
  <c r="Z815" i="1" s="1"/>
  <c r="AF815" i="1" s="1"/>
  <c r="AL815" i="1" s="1"/>
  <c r="AR815" i="1" s="1"/>
  <c r="P804" i="1"/>
  <c r="V804" i="1" s="1"/>
  <c r="AB804" i="1" s="1"/>
  <c r="AH804" i="1" s="1"/>
  <c r="AN804" i="1" s="1"/>
  <c r="AT804" i="1" s="1"/>
  <c r="O804" i="1"/>
  <c r="U804" i="1" s="1"/>
  <c r="AA804" i="1" s="1"/>
  <c r="AG804" i="1" s="1"/>
  <c r="AM804" i="1" s="1"/>
  <c r="AS804" i="1" s="1"/>
  <c r="N804" i="1"/>
  <c r="T804" i="1" s="1"/>
  <c r="Z804" i="1" s="1"/>
  <c r="AF804" i="1" s="1"/>
  <c r="AL804" i="1" s="1"/>
  <c r="AR804" i="1" s="1"/>
  <c r="P801" i="1"/>
  <c r="V801" i="1" s="1"/>
  <c r="AB801" i="1" s="1"/>
  <c r="AH801" i="1" s="1"/>
  <c r="AN801" i="1" s="1"/>
  <c r="AT801" i="1" s="1"/>
  <c r="O801" i="1"/>
  <c r="U801" i="1" s="1"/>
  <c r="AA801" i="1" s="1"/>
  <c r="AG801" i="1" s="1"/>
  <c r="AM801" i="1" s="1"/>
  <c r="AS801" i="1" s="1"/>
  <c r="N801" i="1"/>
  <c r="T801" i="1" s="1"/>
  <c r="Z801" i="1" s="1"/>
  <c r="AF801" i="1" s="1"/>
  <c r="AL801" i="1" s="1"/>
  <c r="AR801" i="1" s="1"/>
  <c r="P798" i="1"/>
  <c r="V798" i="1" s="1"/>
  <c r="AB798" i="1" s="1"/>
  <c r="AH798" i="1" s="1"/>
  <c r="AN798" i="1" s="1"/>
  <c r="AT798" i="1" s="1"/>
  <c r="O798" i="1"/>
  <c r="U798" i="1" s="1"/>
  <c r="AA798" i="1" s="1"/>
  <c r="AG798" i="1" s="1"/>
  <c r="AM798" i="1" s="1"/>
  <c r="AS798" i="1" s="1"/>
  <c r="N798" i="1"/>
  <c r="T798" i="1" s="1"/>
  <c r="Z798" i="1" s="1"/>
  <c r="AF798" i="1" s="1"/>
  <c r="AL798" i="1" s="1"/>
  <c r="AR798" i="1" s="1"/>
  <c r="P796" i="1"/>
  <c r="V796" i="1" s="1"/>
  <c r="AB796" i="1" s="1"/>
  <c r="AH796" i="1" s="1"/>
  <c r="AN796" i="1" s="1"/>
  <c r="AT796" i="1" s="1"/>
  <c r="O796" i="1"/>
  <c r="U796" i="1" s="1"/>
  <c r="AA796" i="1" s="1"/>
  <c r="AG796" i="1" s="1"/>
  <c r="AM796" i="1" s="1"/>
  <c r="AS796" i="1" s="1"/>
  <c r="N796" i="1"/>
  <c r="T796" i="1" s="1"/>
  <c r="Z796" i="1" s="1"/>
  <c r="AF796" i="1" s="1"/>
  <c r="AL796" i="1" s="1"/>
  <c r="AR796" i="1" s="1"/>
  <c r="P793" i="1"/>
  <c r="V793" i="1" s="1"/>
  <c r="AB793" i="1" s="1"/>
  <c r="AH793" i="1" s="1"/>
  <c r="AN793" i="1" s="1"/>
  <c r="AT793" i="1" s="1"/>
  <c r="O793" i="1"/>
  <c r="U793" i="1" s="1"/>
  <c r="AA793" i="1" s="1"/>
  <c r="AG793" i="1" s="1"/>
  <c r="AM793" i="1" s="1"/>
  <c r="AS793" i="1" s="1"/>
  <c r="N793" i="1"/>
  <c r="T793" i="1" s="1"/>
  <c r="Z793" i="1" s="1"/>
  <c r="AF793" i="1" s="1"/>
  <c r="AL793" i="1" s="1"/>
  <c r="AR793" i="1" s="1"/>
  <c r="P790" i="1"/>
  <c r="V790" i="1" s="1"/>
  <c r="AB790" i="1" s="1"/>
  <c r="AH790" i="1" s="1"/>
  <c r="AN790" i="1" s="1"/>
  <c r="AT790" i="1" s="1"/>
  <c r="O790" i="1"/>
  <c r="U790" i="1" s="1"/>
  <c r="AA790" i="1" s="1"/>
  <c r="AG790" i="1" s="1"/>
  <c r="AM790" i="1" s="1"/>
  <c r="AS790" i="1" s="1"/>
  <c r="N790" i="1"/>
  <c r="T790" i="1" s="1"/>
  <c r="Z790" i="1" s="1"/>
  <c r="AF790" i="1" s="1"/>
  <c r="AL790" i="1" s="1"/>
  <c r="AR790" i="1" s="1"/>
  <c r="P787" i="1"/>
  <c r="V787" i="1" s="1"/>
  <c r="AB787" i="1" s="1"/>
  <c r="AH787" i="1" s="1"/>
  <c r="AN787" i="1" s="1"/>
  <c r="AT787" i="1" s="1"/>
  <c r="O787" i="1"/>
  <c r="U787" i="1" s="1"/>
  <c r="AA787" i="1" s="1"/>
  <c r="AG787" i="1" s="1"/>
  <c r="AM787" i="1" s="1"/>
  <c r="AS787" i="1" s="1"/>
  <c r="N787" i="1"/>
  <c r="T787" i="1" s="1"/>
  <c r="Z787" i="1" s="1"/>
  <c r="AF787" i="1" s="1"/>
  <c r="AL787" i="1" s="1"/>
  <c r="AR787" i="1" s="1"/>
  <c r="P784" i="1"/>
  <c r="V784" i="1" s="1"/>
  <c r="AB784" i="1" s="1"/>
  <c r="AH784" i="1" s="1"/>
  <c r="AN784" i="1" s="1"/>
  <c r="AT784" i="1" s="1"/>
  <c r="O784" i="1"/>
  <c r="U784" i="1" s="1"/>
  <c r="AA784" i="1" s="1"/>
  <c r="AG784" i="1" s="1"/>
  <c r="AM784" i="1" s="1"/>
  <c r="AS784" i="1" s="1"/>
  <c r="N784" i="1"/>
  <c r="T784" i="1" s="1"/>
  <c r="Z784" i="1" s="1"/>
  <c r="AF784" i="1" s="1"/>
  <c r="AL784" i="1" s="1"/>
  <c r="AR784" i="1" s="1"/>
  <c r="P774" i="1"/>
  <c r="V774" i="1" s="1"/>
  <c r="AB774" i="1" s="1"/>
  <c r="AH774" i="1" s="1"/>
  <c r="AN774" i="1" s="1"/>
  <c r="AT774" i="1" s="1"/>
  <c r="O774" i="1"/>
  <c r="U774" i="1" s="1"/>
  <c r="AA774" i="1" s="1"/>
  <c r="AG774" i="1" s="1"/>
  <c r="AM774" i="1" s="1"/>
  <c r="AS774" i="1" s="1"/>
  <c r="N774" i="1"/>
  <c r="T774" i="1" s="1"/>
  <c r="Z774" i="1" s="1"/>
  <c r="AF774" i="1" s="1"/>
  <c r="AL774" i="1" s="1"/>
  <c r="AR774" i="1" s="1"/>
  <c r="P772" i="1"/>
  <c r="V772" i="1" s="1"/>
  <c r="AB772" i="1" s="1"/>
  <c r="AH772" i="1" s="1"/>
  <c r="AN772" i="1" s="1"/>
  <c r="AT772" i="1" s="1"/>
  <c r="O772" i="1"/>
  <c r="U772" i="1" s="1"/>
  <c r="AA772" i="1" s="1"/>
  <c r="AG772" i="1" s="1"/>
  <c r="AM772" i="1" s="1"/>
  <c r="AS772" i="1" s="1"/>
  <c r="N772" i="1"/>
  <c r="T772" i="1" s="1"/>
  <c r="Z772" i="1" s="1"/>
  <c r="AF772" i="1" s="1"/>
  <c r="AL772" i="1" s="1"/>
  <c r="AR772" i="1" s="1"/>
  <c r="P770" i="1"/>
  <c r="V770" i="1" s="1"/>
  <c r="AB770" i="1" s="1"/>
  <c r="AH770" i="1" s="1"/>
  <c r="AN770" i="1" s="1"/>
  <c r="AT770" i="1" s="1"/>
  <c r="O770" i="1"/>
  <c r="U770" i="1" s="1"/>
  <c r="AA770" i="1" s="1"/>
  <c r="AG770" i="1" s="1"/>
  <c r="AM770" i="1" s="1"/>
  <c r="AS770" i="1" s="1"/>
  <c r="N770" i="1"/>
  <c r="T770" i="1" s="1"/>
  <c r="Z770" i="1" s="1"/>
  <c r="AF770" i="1" s="1"/>
  <c r="AL770" i="1" s="1"/>
  <c r="AR770" i="1" s="1"/>
  <c r="P767" i="1"/>
  <c r="V767" i="1" s="1"/>
  <c r="AB767" i="1" s="1"/>
  <c r="AH767" i="1" s="1"/>
  <c r="AN767" i="1" s="1"/>
  <c r="AT767" i="1" s="1"/>
  <c r="O767" i="1"/>
  <c r="U767" i="1" s="1"/>
  <c r="AA767" i="1" s="1"/>
  <c r="AG767" i="1" s="1"/>
  <c r="AM767" i="1" s="1"/>
  <c r="AS767" i="1" s="1"/>
  <c r="N767" i="1"/>
  <c r="T767" i="1" s="1"/>
  <c r="Z767" i="1" s="1"/>
  <c r="AF767" i="1" s="1"/>
  <c r="AL767" i="1" s="1"/>
  <c r="AR767" i="1" s="1"/>
  <c r="P764" i="1"/>
  <c r="V764" i="1" s="1"/>
  <c r="AB764" i="1" s="1"/>
  <c r="AH764" i="1" s="1"/>
  <c r="AN764" i="1" s="1"/>
  <c r="AT764" i="1" s="1"/>
  <c r="O764" i="1"/>
  <c r="U764" i="1" s="1"/>
  <c r="AA764" i="1" s="1"/>
  <c r="AG764" i="1" s="1"/>
  <c r="AM764" i="1" s="1"/>
  <c r="AS764" i="1" s="1"/>
  <c r="N764" i="1"/>
  <c r="T764" i="1" s="1"/>
  <c r="Z764" i="1" s="1"/>
  <c r="AF764" i="1" s="1"/>
  <c r="AL764" i="1" s="1"/>
  <c r="AR764" i="1" s="1"/>
  <c r="P761" i="1"/>
  <c r="V761" i="1" s="1"/>
  <c r="AB761" i="1" s="1"/>
  <c r="AH761" i="1" s="1"/>
  <c r="AN761" i="1" s="1"/>
  <c r="AT761" i="1" s="1"/>
  <c r="O761" i="1"/>
  <c r="U761" i="1" s="1"/>
  <c r="AA761" i="1" s="1"/>
  <c r="AG761" i="1" s="1"/>
  <c r="AM761" i="1" s="1"/>
  <c r="AS761" i="1" s="1"/>
  <c r="N761" i="1"/>
  <c r="T761" i="1" s="1"/>
  <c r="Z761" i="1" s="1"/>
  <c r="AF761" i="1" s="1"/>
  <c r="AL761" i="1" s="1"/>
  <c r="AR761" i="1" s="1"/>
  <c r="P748" i="1"/>
  <c r="V748" i="1" s="1"/>
  <c r="AB748" i="1" s="1"/>
  <c r="AH748" i="1" s="1"/>
  <c r="AN748" i="1" s="1"/>
  <c r="AT748" i="1" s="1"/>
  <c r="O748" i="1"/>
  <c r="U748" i="1" s="1"/>
  <c r="AA748" i="1" s="1"/>
  <c r="AG748" i="1" s="1"/>
  <c r="AM748" i="1" s="1"/>
  <c r="AS748" i="1" s="1"/>
  <c r="N748" i="1"/>
  <c r="T748" i="1" s="1"/>
  <c r="Z748" i="1" s="1"/>
  <c r="AF748" i="1" s="1"/>
  <c r="AL748" i="1" s="1"/>
  <c r="AR748" i="1" s="1"/>
  <c r="P745" i="1"/>
  <c r="V745" i="1" s="1"/>
  <c r="AB745" i="1" s="1"/>
  <c r="AH745" i="1" s="1"/>
  <c r="AN745" i="1" s="1"/>
  <c r="AT745" i="1" s="1"/>
  <c r="O745" i="1"/>
  <c r="U745" i="1" s="1"/>
  <c r="AA745" i="1" s="1"/>
  <c r="AG745" i="1" s="1"/>
  <c r="AM745" i="1" s="1"/>
  <c r="AS745" i="1" s="1"/>
  <c r="N745" i="1"/>
  <c r="T745" i="1" s="1"/>
  <c r="Z745" i="1" s="1"/>
  <c r="AF745" i="1" s="1"/>
  <c r="AL745" i="1" s="1"/>
  <c r="AR745" i="1" s="1"/>
  <c r="P742" i="1"/>
  <c r="V742" i="1" s="1"/>
  <c r="AB742" i="1" s="1"/>
  <c r="AH742" i="1" s="1"/>
  <c r="AN742" i="1" s="1"/>
  <c r="AT742" i="1" s="1"/>
  <c r="O742" i="1"/>
  <c r="U742" i="1" s="1"/>
  <c r="AA742" i="1" s="1"/>
  <c r="AG742" i="1" s="1"/>
  <c r="AM742" i="1" s="1"/>
  <c r="AS742" i="1" s="1"/>
  <c r="N742" i="1"/>
  <c r="T742" i="1" s="1"/>
  <c r="Z742" i="1" s="1"/>
  <c r="AF742" i="1" s="1"/>
  <c r="AL742" i="1" s="1"/>
  <c r="AR742" i="1" s="1"/>
  <c r="P740" i="1"/>
  <c r="V740" i="1" s="1"/>
  <c r="AB740" i="1" s="1"/>
  <c r="AH740" i="1" s="1"/>
  <c r="AN740" i="1" s="1"/>
  <c r="AT740" i="1" s="1"/>
  <c r="O740" i="1"/>
  <c r="U740" i="1" s="1"/>
  <c r="AA740" i="1" s="1"/>
  <c r="AG740" i="1" s="1"/>
  <c r="AM740" i="1" s="1"/>
  <c r="AS740" i="1" s="1"/>
  <c r="N740" i="1"/>
  <c r="T740" i="1" s="1"/>
  <c r="Z740" i="1" s="1"/>
  <c r="AF740" i="1" s="1"/>
  <c r="AL740" i="1" s="1"/>
  <c r="AR740" i="1" s="1"/>
  <c r="P738" i="1"/>
  <c r="V738" i="1" s="1"/>
  <c r="AB738" i="1" s="1"/>
  <c r="AH738" i="1" s="1"/>
  <c r="AN738" i="1" s="1"/>
  <c r="AT738" i="1" s="1"/>
  <c r="O738" i="1"/>
  <c r="U738" i="1" s="1"/>
  <c r="AA738" i="1" s="1"/>
  <c r="AG738" i="1" s="1"/>
  <c r="AM738" i="1" s="1"/>
  <c r="AS738" i="1" s="1"/>
  <c r="N738" i="1"/>
  <c r="T738" i="1" s="1"/>
  <c r="Z738" i="1" s="1"/>
  <c r="AF738" i="1" s="1"/>
  <c r="AL738" i="1" s="1"/>
  <c r="AR738" i="1" s="1"/>
  <c r="P735" i="1"/>
  <c r="V735" i="1" s="1"/>
  <c r="AB735" i="1" s="1"/>
  <c r="AH735" i="1" s="1"/>
  <c r="AN735" i="1" s="1"/>
  <c r="AT735" i="1" s="1"/>
  <c r="O735" i="1"/>
  <c r="U735" i="1" s="1"/>
  <c r="AA735" i="1" s="1"/>
  <c r="AG735" i="1" s="1"/>
  <c r="AM735" i="1" s="1"/>
  <c r="AS735" i="1" s="1"/>
  <c r="N735" i="1"/>
  <c r="T735" i="1" s="1"/>
  <c r="Z735" i="1" s="1"/>
  <c r="AF735" i="1" s="1"/>
  <c r="AL735" i="1" s="1"/>
  <c r="AR735" i="1" s="1"/>
  <c r="P753" i="1"/>
  <c r="V753" i="1" s="1"/>
  <c r="AB753" i="1" s="1"/>
  <c r="AH753" i="1" s="1"/>
  <c r="AN753" i="1" s="1"/>
  <c r="AT753" i="1" s="1"/>
  <c r="O753" i="1"/>
  <c r="U753" i="1" s="1"/>
  <c r="AA753" i="1" s="1"/>
  <c r="AG753" i="1" s="1"/>
  <c r="AM753" i="1" s="1"/>
  <c r="AS753" i="1" s="1"/>
  <c r="N753" i="1"/>
  <c r="T753" i="1" s="1"/>
  <c r="Z753" i="1" s="1"/>
  <c r="AF753" i="1" s="1"/>
  <c r="AL753" i="1" s="1"/>
  <c r="AR753" i="1" s="1"/>
  <c r="P751" i="1"/>
  <c r="V751" i="1" s="1"/>
  <c r="AB751" i="1" s="1"/>
  <c r="AH751" i="1" s="1"/>
  <c r="AN751" i="1" s="1"/>
  <c r="AT751" i="1" s="1"/>
  <c r="O751" i="1"/>
  <c r="U751" i="1" s="1"/>
  <c r="AA751" i="1" s="1"/>
  <c r="AG751" i="1" s="1"/>
  <c r="AM751" i="1" s="1"/>
  <c r="AS751" i="1" s="1"/>
  <c r="N751" i="1"/>
  <c r="T751" i="1" s="1"/>
  <c r="Z751" i="1" s="1"/>
  <c r="AF751" i="1" s="1"/>
  <c r="AL751" i="1" s="1"/>
  <c r="AR751" i="1" s="1"/>
  <c r="P730" i="1"/>
  <c r="V730" i="1" s="1"/>
  <c r="AB730" i="1" s="1"/>
  <c r="AH730" i="1" s="1"/>
  <c r="AN730" i="1" s="1"/>
  <c r="AT730" i="1" s="1"/>
  <c r="O730" i="1"/>
  <c r="U730" i="1" s="1"/>
  <c r="AA730" i="1" s="1"/>
  <c r="AG730" i="1" s="1"/>
  <c r="AM730" i="1" s="1"/>
  <c r="AS730" i="1" s="1"/>
  <c r="N730" i="1"/>
  <c r="T730" i="1" s="1"/>
  <c r="Z730" i="1" s="1"/>
  <c r="AF730" i="1" s="1"/>
  <c r="AL730" i="1" s="1"/>
  <c r="AR730" i="1" s="1"/>
  <c r="P728" i="1"/>
  <c r="V728" i="1" s="1"/>
  <c r="AB728" i="1" s="1"/>
  <c r="AH728" i="1" s="1"/>
  <c r="AN728" i="1" s="1"/>
  <c r="AT728" i="1" s="1"/>
  <c r="O728" i="1"/>
  <c r="U728" i="1" s="1"/>
  <c r="AA728" i="1" s="1"/>
  <c r="AG728" i="1" s="1"/>
  <c r="AM728" i="1" s="1"/>
  <c r="AS728" i="1" s="1"/>
  <c r="N728" i="1"/>
  <c r="T728" i="1" s="1"/>
  <c r="Z728" i="1" s="1"/>
  <c r="AF728" i="1" s="1"/>
  <c r="AL728" i="1" s="1"/>
  <c r="AR728" i="1" s="1"/>
  <c r="P725" i="1"/>
  <c r="V725" i="1" s="1"/>
  <c r="AB725" i="1" s="1"/>
  <c r="AH725" i="1" s="1"/>
  <c r="AN725" i="1" s="1"/>
  <c r="AT725" i="1" s="1"/>
  <c r="O725" i="1"/>
  <c r="U725" i="1" s="1"/>
  <c r="AA725" i="1" s="1"/>
  <c r="AG725" i="1" s="1"/>
  <c r="AM725" i="1" s="1"/>
  <c r="AS725" i="1" s="1"/>
  <c r="N725" i="1"/>
  <c r="T725" i="1" s="1"/>
  <c r="Z725" i="1" s="1"/>
  <c r="AF725" i="1" s="1"/>
  <c r="AL725" i="1" s="1"/>
  <c r="AR725" i="1" s="1"/>
  <c r="P719" i="1"/>
  <c r="V719" i="1" s="1"/>
  <c r="AB719" i="1" s="1"/>
  <c r="AH719" i="1" s="1"/>
  <c r="AN719" i="1" s="1"/>
  <c r="AT719" i="1" s="1"/>
  <c r="O719" i="1"/>
  <c r="U719" i="1" s="1"/>
  <c r="AA719" i="1" s="1"/>
  <c r="AG719" i="1" s="1"/>
  <c r="AM719" i="1" s="1"/>
  <c r="AS719" i="1" s="1"/>
  <c r="N719" i="1"/>
  <c r="T719" i="1" s="1"/>
  <c r="Z719" i="1" s="1"/>
  <c r="AF719" i="1" s="1"/>
  <c r="AL719" i="1" s="1"/>
  <c r="AR719" i="1" s="1"/>
  <c r="P714" i="1"/>
  <c r="V714" i="1" s="1"/>
  <c r="AB714" i="1" s="1"/>
  <c r="AH714" i="1" s="1"/>
  <c r="AN714" i="1" s="1"/>
  <c r="AT714" i="1" s="1"/>
  <c r="O714" i="1"/>
  <c r="U714" i="1" s="1"/>
  <c r="AA714" i="1" s="1"/>
  <c r="AG714" i="1" s="1"/>
  <c r="AM714" i="1" s="1"/>
  <c r="AS714" i="1" s="1"/>
  <c r="N714" i="1"/>
  <c r="T714" i="1" s="1"/>
  <c r="Z714" i="1" s="1"/>
  <c r="AF714" i="1" s="1"/>
  <c r="AL714" i="1" s="1"/>
  <c r="AR714" i="1" s="1"/>
  <c r="P712" i="1"/>
  <c r="V712" i="1" s="1"/>
  <c r="AB712" i="1" s="1"/>
  <c r="AH712" i="1" s="1"/>
  <c r="AN712" i="1" s="1"/>
  <c r="AT712" i="1" s="1"/>
  <c r="O712" i="1"/>
  <c r="U712" i="1" s="1"/>
  <c r="AA712" i="1" s="1"/>
  <c r="AG712" i="1" s="1"/>
  <c r="AM712" i="1" s="1"/>
  <c r="AS712" i="1" s="1"/>
  <c r="N712" i="1"/>
  <c r="T712" i="1" s="1"/>
  <c r="Z712" i="1" s="1"/>
  <c r="AF712" i="1" s="1"/>
  <c r="AL712" i="1" s="1"/>
  <c r="AR712" i="1" s="1"/>
  <c r="P709" i="1"/>
  <c r="V709" i="1" s="1"/>
  <c r="AB709" i="1" s="1"/>
  <c r="AH709" i="1" s="1"/>
  <c r="AN709" i="1" s="1"/>
  <c r="AT709" i="1" s="1"/>
  <c r="O709" i="1"/>
  <c r="U709" i="1" s="1"/>
  <c r="AA709" i="1" s="1"/>
  <c r="AG709" i="1" s="1"/>
  <c r="AM709" i="1" s="1"/>
  <c r="AS709" i="1" s="1"/>
  <c r="N709" i="1"/>
  <c r="T709" i="1" s="1"/>
  <c r="Z709" i="1" s="1"/>
  <c r="AF709" i="1" s="1"/>
  <c r="AL709" i="1" s="1"/>
  <c r="AR709" i="1" s="1"/>
  <c r="P706" i="1"/>
  <c r="V706" i="1" s="1"/>
  <c r="AB706" i="1" s="1"/>
  <c r="AH706" i="1" s="1"/>
  <c r="AN706" i="1" s="1"/>
  <c r="AT706" i="1" s="1"/>
  <c r="O706" i="1"/>
  <c r="U706" i="1" s="1"/>
  <c r="AA706" i="1" s="1"/>
  <c r="AG706" i="1" s="1"/>
  <c r="AM706" i="1" s="1"/>
  <c r="AS706" i="1" s="1"/>
  <c r="N706" i="1"/>
  <c r="T706" i="1" s="1"/>
  <c r="Z706" i="1" s="1"/>
  <c r="AF706" i="1" s="1"/>
  <c r="AL706" i="1" s="1"/>
  <c r="AR706" i="1" s="1"/>
  <c r="P700" i="1"/>
  <c r="V700" i="1" s="1"/>
  <c r="AB700" i="1" s="1"/>
  <c r="AH700" i="1" s="1"/>
  <c r="AN700" i="1" s="1"/>
  <c r="AT700" i="1" s="1"/>
  <c r="O700" i="1"/>
  <c r="U700" i="1" s="1"/>
  <c r="AA700" i="1" s="1"/>
  <c r="AG700" i="1" s="1"/>
  <c r="AM700" i="1" s="1"/>
  <c r="AS700" i="1" s="1"/>
  <c r="N700" i="1"/>
  <c r="T700" i="1" s="1"/>
  <c r="Z700" i="1" s="1"/>
  <c r="AF700" i="1" s="1"/>
  <c r="AL700" i="1" s="1"/>
  <c r="AR700" i="1" s="1"/>
  <c r="P698" i="1"/>
  <c r="V698" i="1" s="1"/>
  <c r="AB698" i="1" s="1"/>
  <c r="AH698" i="1" s="1"/>
  <c r="AN698" i="1" s="1"/>
  <c r="AT698" i="1" s="1"/>
  <c r="O698" i="1"/>
  <c r="U698" i="1" s="1"/>
  <c r="AA698" i="1" s="1"/>
  <c r="AG698" i="1" s="1"/>
  <c r="AM698" i="1" s="1"/>
  <c r="AS698" i="1" s="1"/>
  <c r="N698" i="1"/>
  <c r="T698" i="1" s="1"/>
  <c r="Z698" i="1" s="1"/>
  <c r="AF698" i="1" s="1"/>
  <c r="AL698" i="1" s="1"/>
  <c r="AR698" i="1" s="1"/>
  <c r="P695" i="1"/>
  <c r="V695" i="1" s="1"/>
  <c r="AB695" i="1" s="1"/>
  <c r="AH695" i="1" s="1"/>
  <c r="AN695" i="1" s="1"/>
  <c r="AT695" i="1" s="1"/>
  <c r="O695" i="1"/>
  <c r="U695" i="1" s="1"/>
  <c r="AA695" i="1" s="1"/>
  <c r="AG695" i="1" s="1"/>
  <c r="AM695" i="1" s="1"/>
  <c r="AS695" i="1" s="1"/>
  <c r="N695" i="1"/>
  <c r="T695" i="1" s="1"/>
  <c r="Z695" i="1" s="1"/>
  <c r="AF695" i="1" s="1"/>
  <c r="AL695" i="1" s="1"/>
  <c r="AR695" i="1" s="1"/>
  <c r="P655" i="1"/>
  <c r="V655" i="1" s="1"/>
  <c r="AB655" i="1" s="1"/>
  <c r="AH655" i="1" s="1"/>
  <c r="AN655" i="1" s="1"/>
  <c r="AT655" i="1" s="1"/>
  <c r="O655" i="1"/>
  <c r="U655" i="1" s="1"/>
  <c r="AA655" i="1" s="1"/>
  <c r="AG655" i="1" s="1"/>
  <c r="AM655" i="1" s="1"/>
  <c r="AS655" i="1" s="1"/>
  <c r="N655" i="1"/>
  <c r="T655" i="1" s="1"/>
  <c r="Z655" i="1" s="1"/>
  <c r="AF655" i="1" s="1"/>
  <c r="AL655" i="1" s="1"/>
  <c r="AR655" i="1" s="1"/>
  <c r="P647" i="1"/>
  <c r="V647" i="1" s="1"/>
  <c r="AB647" i="1" s="1"/>
  <c r="AH647" i="1" s="1"/>
  <c r="AN647" i="1" s="1"/>
  <c r="AT647" i="1" s="1"/>
  <c r="O647" i="1"/>
  <c r="U647" i="1" s="1"/>
  <c r="AA647" i="1" s="1"/>
  <c r="AG647" i="1" s="1"/>
  <c r="AM647" i="1" s="1"/>
  <c r="AS647" i="1" s="1"/>
  <c r="N647" i="1"/>
  <c r="T647" i="1" s="1"/>
  <c r="Z647" i="1" s="1"/>
  <c r="AF647" i="1" s="1"/>
  <c r="AL647" i="1" s="1"/>
  <c r="AR647" i="1" s="1"/>
  <c r="P644" i="1"/>
  <c r="V644" i="1" s="1"/>
  <c r="AB644" i="1" s="1"/>
  <c r="AH644" i="1" s="1"/>
  <c r="AN644" i="1" s="1"/>
  <c r="AT644" i="1" s="1"/>
  <c r="O644" i="1"/>
  <c r="U644" i="1" s="1"/>
  <c r="AA644" i="1" s="1"/>
  <c r="AG644" i="1" s="1"/>
  <c r="AM644" i="1" s="1"/>
  <c r="AS644" i="1" s="1"/>
  <c r="N644" i="1"/>
  <c r="T644" i="1" s="1"/>
  <c r="Z644" i="1" s="1"/>
  <c r="AF644" i="1" s="1"/>
  <c r="AL644" i="1" s="1"/>
  <c r="AR644" i="1" s="1"/>
  <c r="P627" i="1"/>
  <c r="V627" i="1" s="1"/>
  <c r="AB627" i="1" s="1"/>
  <c r="AH627" i="1" s="1"/>
  <c r="AN627" i="1" s="1"/>
  <c r="AT627" i="1" s="1"/>
  <c r="O627" i="1"/>
  <c r="U627" i="1" s="1"/>
  <c r="AA627" i="1" s="1"/>
  <c r="AG627" i="1" s="1"/>
  <c r="AM627" i="1" s="1"/>
  <c r="AS627" i="1" s="1"/>
  <c r="N627" i="1"/>
  <c r="T627" i="1" s="1"/>
  <c r="Z627" i="1" s="1"/>
  <c r="AF627" i="1" s="1"/>
  <c r="AL627" i="1" s="1"/>
  <c r="AR627" i="1" s="1"/>
  <c r="P616" i="1"/>
  <c r="V616" i="1" s="1"/>
  <c r="AB616" i="1" s="1"/>
  <c r="AH616" i="1" s="1"/>
  <c r="AN616" i="1" s="1"/>
  <c r="AT616" i="1" s="1"/>
  <c r="O616" i="1"/>
  <c r="U616" i="1" s="1"/>
  <c r="AA616" i="1" s="1"/>
  <c r="AG616" i="1" s="1"/>
  <c r="AM616" i="1" s="1"/>
  <c r="AS616" i="1" s="1"/>
  <c r="N616" i="1"/>
  <c r="T616" i="1" s="1"/>
  <c r="Z616" i="1" s="1"/>
  <c r="AF616" i="1" s="1"/>
  <c r="AL616" i="1" s="1"/>
  <c r="AR616" i="1" s="1"/>
  <c r="P613" i="1"/>
  <c r="V613" i="1" s="1"/>
  <c r="AB613" i="1" s="1"/>
  <c r="AH613" i="1" s="1"/>
  <c r="AN613" i="1" s="1"/>
  <c r="AT613" i="1" s="1"/>
  <c r="O613" i="1"/>
  <c r="U613" i="1" s="1"/>
  <c r="AA613" i="1" s="1"/>
  <c r="AG613" i="1" s="1"/>
  <c r="AM613" i="1" s="1"/>
  <c r="AS613" i="1" s="1"/>
  <c r="N613" i="1"/>
  <c r="T613" i="1" s="1"/>
  <c r="Z613" i="1" s="1"/>
  <c r="AF613" i="1" s="1"/>
  <c r="AL613" i="1" s="1"/>
  <c r="AR613" i="1" s="1"/>
  <c r="P610" i="1"/>
  <c r="V610" i="1" s="1"/>
  <c r="AB610" i="1" s="1"/>
  <c r="AH610" i="1" s="1"/>
  <c r="AN610" i="1" s="1"/>
  <c r="AT610" i="1" s="1"/>
  <c r="O610" i="1"/>
  <c r="U610" i="1" s="1"/>
  <c r="AA610" i="1" s="1"/>
  <c r="AG610" i="1" s="1"/>
  <c r="AM610" i="1" s="1"/>
  <c r="AS610" i="1" s="1"/>
  <c r="N610" i="1"/>
  <c r="T610" i="1" s="1"/>
  <c r="Z610" i="1" s="1"/>
  <c r="AF610" i="1" s="1"/>
  <c r="AL610" i="1" s="1"/>
  <c r="AR610" i="1" s="1"/>
  <c r="P607" i="1"/>
  <c r="V607" i="1" s="1"/>
  <c r="AB607" i="1" s="1"/>
  <c r="AH607" i="1" s="1"/>
  <c r="AN607" i="1" s="1"/>
  <c r="AT607" i="1" s="1"/>
  <c r="O607" i="1"/>
  <c r="U607" i="1" s="1"/>
  <c r="AA607" i="1" s="1"/>
  <c r="AG607" i="1" s="1"/>
  <c r="AM607" i="1" s="1"/>
  <c r="AS607" i="1" s="1"/>
  <c r="N607" i="1"/>
  <c r="T607" i="1" s="1"/>
  <c r="Z607" i="1" s="1"/>
  <c r="AF607" i="1" s="1"/>
  <c r="AL607" i="1" s="1"/>
  <c r="AR607" i="1" s="1"/>
  <c r="P599" i="1"/>
  <c r="V599" i="1" s="1"/>
  <c r="AB599" i="1" s="1"/>
  <c r="AH599" i="1" s="1"/>
  <c r="AN599" i="1" s="1"/>
  <c r="AT599" i="1" s="1"/>
  <c r="O599" i="1"/>
  <c r="U599" i="1" s="1"/>
  <c r="AA599" i="1" s="1"/>
  <c r="AG599" i="1" s="1"/>
  <c r="AM599" i="1" s="1"/>
  <c r="AS599" i="1" s="1"/>
  <c r="N599" i="1"/>
  <c r="T599" i="1" s="1"/>
  <c r="Z599" i="1" s="1"/>
  <c r="AF599" i="1" s="1"/>
  <c r="AL599" i="1" s="1"/>
  <c r="AR599" i="1" s="1"/>
  <c r="P594" i="1"/>
  <c r="V594" i="1" s="1"/>
  <c r="AB594" i="1" s="1"/>
  <c r="AH594" i="1" s="1"/>
  <c r="AN594" i="1" s="1"/>
  <c r="AT594" i="1" s="1"/>
  <c r="O594" i="1"/>
  <c r="U594" i="1" s="1"/>
  <c r="AA594" i="1" s="1"/>
  <c r="AG594" i="1" s="1"/>
  <c r="AM594" i="1" s="1"/>
  <c r="AS594" i="1" s="1"/>
  <c r="N594" i="1"/>
  <c r="T594" i="1" s="1"/>
  <c r="Z594" i="1" s="1"/>
  <c r="AF594" i="1" s="1"/>
  <c r="AL594" i="1" s="1"/>
  <c r="AR594" i="1" s="1"/>
  <c r="P580" i="1"/>
  <c r="V580" i="1" s="1"/>
  <c r="AB580" i="1" s="1"/>
  <c r="AH580" i="1" s="1"/>
  <c r="AN580" i="1" s="1"/>
  <c r="AT580" i="1" s="1"/>
  <c r="O580" i="1"/>
  <c r="U580" i="1" s="1"/>
  <c r="AA580" i="1" s="1"/>
  <c r="AG580" i="1" s="1"/>
  <c r="AM580" i="1" s="1"/>
  <c r="AS580" i="1" s="1"/>
  <c r="N580" i="1"/>
  <c r="T580" i="1" s="1"/>
  <c r="Z580" i="1" s="1"/>
  <c r="AF580" i="1" s="1"/>
  <c r="AL580" i="1" s="1"/>
  <c r="AR580" i="1" s="1"/>
  <c r="P573" i="1"/>
  <c r="V573" i="1" s="1"/>
  <c r="AB573" i="1" s="1"/>
  <c r="AH573" i="1" s="1"/>
  <c r="AN573" i="1" s="1"/>
  <c r="AT573" i="1" s="1"/>
  <c r="O573" i="1"/>
  <c r="U573" i="1" s="1"/>
  <c r="AA573" i="1" s="1"/>
  <c r="AG573" i="1" s="1"/>
  <c r="AM573" i="1" s="1"/>
  <c r="AS573" i="1" s="1"/>
  <c r="N573" i="1"/>
  <c r="T573" i="1" s="1"/>
  <c r="Z573" i="1" s="1"/>
  <c r="AF573" i="1" s="1"/>
  <c r="AL573" i="1" s="1"/>
  <c r="AR573" i="1" s="1"/>
  <c r="P566" i="1"/>
  <c r="V566" i="1" s="1"/>
  <c r="AB566" i="1" s="1"/>
  <c r="AH566" i="1" s="1"/>
  <c r="AN566" i="1" s="1"/>
  <c r="AT566" i="1" s="1"/>
  <c r="O566" i="1"/>
  <c r="U566" i="1" s="1"/>
  <c r="AA566" i="1" s="1"/>
  <c r="AG566" i="1" s="1"/>
  <c r="AM566" i="1" s="1"/>
  <c r="AS566" i="1" s="1"/>
  <c r="N566" i="1"/>
  <c r="T566" i="1" s="1"/>
  <c r="Z566" i="1" s="1"/>
  <c r="AF566" i="1" s="1"/>
  <c r="AL566" i="1" s="1"/>
  <c r="AR566" i="1" s="1"/>
  <c r="P563" i="1"/>
  <c r="V563" i="1" s="1"/>
  <c r="AB563" i="1" s="1"/>
  <c r="AH563" i="1" s="1"/>
  <c r="AN563" i="1" s="1"/>
  <c r="AT563" i="1" s="1"/>
  <c r="O563" i="1"/>
  <c r="U563" i="1" s="1"/>
  <c r="AA563" i="1" s="1"/>
  <c r="AG563" i="1" s="1"/>
  <c r="AM563" i="1" s="1"/>
  <c r="AS563" i="1" s="1"/>
  <c r="N563" i="1"/>
  <c r="T563" i="1" s="1"/>
  <c r="Z563" i="1" s="1"/>
  <c r="AF563" i="1" s="1"/>
  <c r="AL563" i="1" s="1"/>
  <c r="AR563" i="1" s="1"/>
  <c r="P560" i="1"/>
  <c r="V560" i="1" s="1"/>
  <c r="AB560" i="1" s="1"/>
  <c r="AH560" i="1" s="1"/>
  <c r="AN560" i="1" s="1"/>
  <c r="AT560" i="1" s="1"/>
  <c r="O560" i="1"/>
  <c r="U560" i="1" s="1"/>
  <c r="AA560" i="1" s="1"/>
  <c r="AG560" i="1" s="1"/>
  <c r="AM560" i="1" s="1"/>
  <c r="AS560" i="1" s="1"/>
  <c r="N560" i="1"/>
  <c r="T560" i="1" s="1"/>
  <c r="Z560" i="1" s="1"/>
  <c r="AF560" i="1" s="1"/>
  <c r="AL560" i="1" s="1"/>
  <c r="AR560" i="1" s="1"/>
  <c r="P557" i="1"/>
  <c r="V557" i="1" s="1"/>
  <c r="AB557" i="1" s="1"/>
  <c r="AH557" i="1" s="1"/>
  <c r="AN557" i="1" s="1"/>
  <c r="AT557" i="1" s="1"/>
  <c r="O557" i="1"/>
  <c r="U557" i="1" s="1"/>
  <c r="AA557" i="1" s="1"/>
  <c r="AG557" i="1" s="1"/>
  <c r="AM557" i="1" s="1"/>
  <c r="AS557" i="1" s="1"/>
  <c r="N557" i="1"/>
  <c r="T557" i="1" s="1"/>
  <c r="Z557" i="1" s="1"/>
  <c r="AF557" i="1" s="1"/>
  <c r="AL557" i="1" s="1"/>
  <c r="AR557" i="1" s="1"/>
  <c r="P549" i="1"/>
  <c r="V549" i="1" s="1"/>
  <c r="AB549" i="1" s="1"/>
  <c r="AH549" i="1" s="1"/>
  <c r="AN549" i="1" s="1"/>
  <c r="AT549" i="1" s="1"/>
  <c r="O549" i="1"/>
  <c r="U549" i="1" s="1"/>
  <c r="AA549" i="1" s="1"/>
  <c r="AG549" i="1" s="1"/>
  <c r="AM549" i="1" s="1"/>
  <c r="AS549" i="1" s="1"/>
  <c r="N549" i="1"/>
  <c r="T549" i="1" s="1"/>
  <c r="Z549" i="1" s="1"/>
  <c r="AF549" i="1" s="1"/>
  <c r="AL549" i="1" s="1"/>
  <c r="AR549" i="1" s="1"/>
  <c r="P541" i="1"/>
  <c r="V541" i="1" s="1"/>
  <c r="AB541" i="1" s="1"/>
  <c r="AH541" i="1" s="1"/>
  <c r="AN541" i="1" s="1"/>
  <c r="AT541" i="1" s="1"/>
  <c r="O541" i="1"/>
  <c r="U541" i="1" s="1"/>
  <c r="AA541" i="1" s="1"/>
  <c r="AG541" i="1" s="1"/>
  <c r="AM541" i="1" s="1"/>
  <c r="AS541" i="1" s="1"/>
  <c r="N541" i="1"/>
  <c r="T541" i="1" s="1"/>
  <c r="Z541" i="1" s="1"/>
  <c r="AF541" i="1" s="1"/>
  <c r="AL541" i="1" s="1"/>
  <c r="AR541" i="1" s="1"/>
  <c r="P539" i="1"/>
  <c r="V539" i="1" s="1"/>
  <c r="AB539" i="1" s="1"/>
  <c r="AH539" i="1" s="1"/>
  <c r="AN539" i="1" s="1"/>
  <c r="AT539" i="1" s="1"/>
  <c r="O539" i="1"/>
  <c r="U539" i="1" s="1"/>
  <c r="AA539" i="1" s="1"/>
  <c r="AG539" i="1" s="1"/>
  <c r="AM539" i="1" s="1"/>
  <c r="AS539" i="1" s="1"/>
  <c r="N539" i="1"/>
  <c r="T539" i="1" s="1"/>
  <c r="Z539" i="1" s="1"/>
  <c r="AF539" i="1" s="1"/>
  <c r="AL539" i="1" s="1"/>
  <c r="AR539" i="1" s="1"/>
  <c r="P523" i="1"/>
  <c r="V523" i="1" s="1"/>
  <c r="AB523" i="1" s="1"/>
  <c r="AH523" i="1" s="1"/>
  <c r="AN523" i="1" s="1"/>
  <c r="AT523" i="1" s="1"/>
  <c r="O523" i="1"/>
  <c r="U523" i="1" s="1"/>
  <c r="AA523" i="1" s="1"/>
  <c r="AG523" i="1" s="1"/>
  <c r="AM523" i="1" s="1"/>
  <c r="AS523" i="1" s="1"/>
  <c r="N523" i="1"/>
  <c r="T523" i="1" s="1"/>
  <c r="Z523" i="1" s="1"/>
  <c r="AF523" i="1" s="1"/>
  <c r="AL523" i="1" s="1"/>
  <c r="AR523" i="1" s="1"/>
  <c r="P518" i="1"/>
  <c r="V518" i="1" s="1"/>
  <c r="AB518" i="1" s="1"/>
  <c r="AH518" i="1" s="1"/>
  <c r="AN518" i="1" s="1"/>
  <c r="AT518" i="1" s="1"/>
  <c r="O518" i="1"/>
  <c r="U518" i="1" s="1"/>
  <c r="AA518" i="1" s="1"/>
  <c r="AG518" i="1" s="1"/>
  <c r="AM518" i="1" s="1"/>
  <c r="AS518" i="1" s="1"/>
  <c r="N518" i="1"/>
  <c r="T518" i="1" s="1"/>
  <c r="Z518" i="1" s="1"/>
  <c r="AF518" i="1" s="1"/>
  <c r="AL518" i="1" s="1"/>
  <c r="AR518" i="1" s="1"/>
  <c r="P513" i="1"/>
  <c r="V513" i="1" s="1"/>
  <c r="AB513" i="1" s="1"/>
  <c r="AH513" i="1" s="1"/>
  <c r="AN513" i="1" s="1"/>
  <c r="AT513" i="1" s="1"/>
  <c r="O513" i="1"/>
  <c r="U513" i="1" s="1"/>
  <c r="AA513" i="1" s="1"/>
  <c r="AG513" i="1" s="1"/>
  <c r="AM513" i="1" s="1"/>
  <c r="AS513" i="1" s="1"/>
  <c r="N513" i="1"/>
  <c r="T513" i="1" s="1"/>
  <c r="Z513" i="1" s="1"/>
  <c r="AF513" i="1" s="1"/>
  <c r="AL513" i="1" s="1"/>
  <c r="AR513" i="1" s="1"/>
  <c r="P508" i="1"/>
  <c r="V508" i="1" s="1"/>
  <c r="AB508" i="1" s="1"/>
  <c r="AH508" i="1" s="1"/>
  <c r="AN508" i="1" s="1"/>
  <c r="AT508" i="1" s="1"/>
  <c r="O508" i="1"/>
  <c r="U508" i="1" s="1"/>
  <c r="AA508" i="1" s="1"/>
  <c r="AG508" i="1" s="1"/>
  <c r="AM508" i="1" s="1"/>
  <c r="AS508" i="1" s="1"/>
  <c r="N508" i="1"/>
  <c r="T508" i="1" s="1"/>
  <c r="Z508" i="1" s="1"/>
  <c r="AF508" i="1" s="1"/>
  <c r="AL508" i="1" s="1"/>
  <c r="AR508" i="1" s="1"/>
  <c r="P504" i="1"/>
  <c r="V504" i="1" s="1"/>
  <c r="AB504" i="1" s="1"/>
  <c r="AH504" i="1" s="1"/>
  <c r="AN504" i="1" s="1"/>
  <c r="AT504" i="1" s="1"/>
  <c r="O504" i="1"/>
  <c r="U504" i="1" s="1"/>
  <c r="AA504" i="1" s="1"/>
  <c r="AG504" i="1" s="1"/>
  <c r="AM504" i="1" s="1"/>
  <c r="AS504" i="1" s="1"/>
  <c r="N504" i="1"/>
  <c r="T504" i="1" s="1"/>
  <c r="Z504" i="1" s="1"/>
  <c r="AF504" i="1" s="1"/>
  <c r="AL504" i="1" s="1"/>
  <c r="AR504" i="1" s="1"/>
  <c r="P502" i="1"/>
  <c r="V502" i="1" s="1"/>
  <c r="AB502" i="1" s="1"/>
  <c r="AH502" i="1" s="1"/>
  <c r="AN502" i="1" s="1"/>
  <c r="AT502" i="1" s="1"/>
  <c r="O502" i="1"/>
  <c r="U502" i="1" s="1"/>
  <c r="AA502" i="1" s="1"/>
  <c r="AG502" i="1" s="1"/>
  <c r="AM502" i="1" s="1"/>
  <c r="AS502" i="1" s="1"/>
  <c r="N502" i="1"/>
  <c r="T502" i="1" s="1"/>
  <c r="Z502" i="1" s="1"/>
  <c r="AF502" i="1" s="1"/>
  <c r="AL502" i="1" s="1"/>
  <c r="AR502" i="1" s="1"/>
  <c r="P496" i="1"/>
  <c r="V496" i="1" s="1"/>
  <c r="AB496" i="1" s="1"/>
  <c r="AH496" i="1" s="1"/>
  <c r="AN496" i="1" s="1"/>
  <c r="AT496" i="1" s="1"/>
  <c r="O496" i="1"/>
  <c r="U496" i="1" s="1"/>
  <c r="AA496" i="1" s="1"/>
  <c r="AG496" i="1" s="1"/>
  <c r="AM496" i="1" s="1"/>
  <c r="AS496" i="1" s="1"/>
  <c r="N496" i="1"/>
  <c r="T496" i="1" s="1"/>
  <c r="Z496" i="1" s="1"/>
  <c r="AF496" i="1" s="1"/>
  <c r="AL496" i="1" s="1"/>
  <c r="AR496" i="1" s="1"/>
  <c r="P482" i="1"/>
  <c r="V482" i="1" s="1"/>
  <c r="AB482" i="1" s="1"/>
  <c r="AH482" i="1" s="1"/>
  <c r="AN482" i="1" s="1"/>
  <c r="AT482" i="1" s="1"/>
  <c r="O482" i="1"/>
  <c r="U482" i="1" s="1"/>
  <c r="AA482" i="1" s="1"/>
  <c r="AG482" i="1" s="1"/>
  <c r="AM482" i="1" s="1"/>
  <c r="AS482" i="1" s="1"/>
  <c r="N482" i="1"/>
  <c r="T482" i="1" s="1"/>
  <c r="Z482" i="1" s="1"/>
  <c r="AF482" i="1" s="1"/>
  <c r="AL482" i="1" s="1"/>
  <c r="AR482" i="1" s="1"/>
  <c r="P474" i="1"/>
  <c r="V474" i="1" s="1"/>
  <c r="AB474" i="1" s="1"/>
  <c r="AH474" i="1" s="1"/>
  <c r="AN474" i="1" s="1"/>
  <c r="AT474" i="1" s="1"/>
  <c r="O474" i="1"/>
  <c r="U474" i="1" s="1"/>
  <c r="AA474" i="1" s="1"/>
  <c r="AG474" i="1" s="1"/>
  <c r="AM474" i="1" s="1"/>
  <c r="AS474" i="1" s="1"/>
  <c r="N474" i="1"/>
  <c r="T474" i="1" s="1"/>
  <c r="Z474" i="1" s="1"/>
  <c r="AF474" i="1" s="1"/>
  <c r="AL474" i="1" s="1"/>
  <c r="AR474" i="1" s="1"/>
  <c r="P471" i="1"/>
  <c r="V471" i="1" s="1"/>
  <c r="AB471" i="1" s="1"/>
  <c r="AH471" i="1" s="1"/>
  <c r="AN471" i="1" s="1"/>
  <c r="AT471" i="1" s="1"/>
  <c r="O471" i="1"/>
  <c r="U471" i="1" s="1"/>
  <c r="AA471" i="1" s="1"/>
  <c r="AG471" i="1" s="1"/>
  <c r="AM471" i="1" s="1"/>
  <c r="AS471" i="1" s="1"/>
  <c r="N471" i="1"/>
  <c r="T471" i="1" s="1"/>
  <c r="Z471" i="1" s="1"/>
  <c r="AF471" i="1" s="1"/>
  <c r="AL471" i="1" s="1"/>
  <c r="AR471" i="1" s="1"/>
  <c r="P468" i="1"/>
  <c r="V468" i="1" s="1"/>
  <c r="AB468" i="1" s="1"/>
  <c r="AH468" i="1" s="1"/>
  <c r="AN468" i="1" s="1"/>
  <c r="AT468" i="1" s="1"/>
  <c r="O468" i="1"/>
  <c r="U468" i="1" s="1"/>
  <c r="AA468" i="1" s="1"/>
  <c r="AG468" i="1" s="1"/>
  <c r="AM468" i="1" s="1"/>
  <c r="AS468" i="1" s="1"/>
  <c r="N468" i="1"/>
  <c r="T468" i="1" s="1"/>
  <c r="Z468" i="1" s="1"/>
  <c r="AF468" i="1" s="1"/>
  <c r="AL468" i="1" s="1"/>
  <c r="AR468" i="1" s="1"/>
  <c r="P460" i="1"/>
  <c r="V460" i="1" s="1"/>
  <c r="AB460" i="1" s="1"/>
  <c r="AH460" i="1" s="1"/>
  <c r="AN460" i="1" s="1"/>
  <c r="AT460" i="1" s="1"/>
  <c r="O460" i="1"/>
  <c r="U460" i="1" s="1"/>
  <c r="AA460" i="1" s="1"/>
  <c r="AG460" i="1" s="1"/>
  <c r="AM460" i="1" s="1"/>
  <c r="AS460" i="1" s="1"/>
  <c r="N460" i="1"/>
  <c r="T460" i="1" s="1"/>
  <c r="Z460" i="1" s="1"/>
  <c r="AF460" i="1" s="1"/>
  <c r="AL460" i="1" s="1"/>
  <c r="AR460" i="1" s="1"/>
  <c r="P451" i="1"/>
  <c r="V451" i="1" s="1"/>
  <c r="AB451" i="1" s="1"/>
  <c r="AH451" i="1" s="1"/>
  <c r="AN451" i="1" s="1"/>
  <c r="AT451" i="1" s="1"/>
  <c r="O451" i="1"/>
  <c r="U451" i="1" s="1"/>
  <c r="AA451" i="1" s="1"/>
  <c r="AG451" i="1" s="1"/>
  <c r="AM451" i="1" s="1"/>
  <c r="AS451" i="1" s="1"/>
  <c r="N451" i="1"/>
  <c r="T451" i="1" s="1"/>
  <c r="Z451" i="1" s="1"/>
  <c r="AF451" i="1" s="1"/>
  <c r="AL451" i="1" s="1"/>
  <c r="AR451" i="1" s="1"/>
  <c r="P448" i="1"/>
  <c r="V448" i="1" s="1"/>
  <c r="AB448" i="1" s="1"/>
  <c r="AH448" i="1" s="1"/>
  <c r="AN448" i="1" s="1"/>
  <c r="AT448" i="1" s="1"/>
  <c r="O448" i="1"/>
  <c r="U448" i="1" s="1"/>
  <c r="AA448" i="1" s="1"/>
  <c r="AG448" i="1" s="1"/>
  <c r="AM448" i="1" s="1"/>
  <c r="AS448" i="1" s="1"/>
  <c r="N448" i="1"/>
  <c r="T448" i="1" s="1"/>
  <c r="Z448" i="1" s="1"/>
  <c r="AF448" i="1" s="1"/>
  <c r="AL448" i="1" s="1"/>
  <c r="AR448" i="1" s="1"/>
  <c r="P430" i="1"/>
  <c r="V430" i="1" s="1"/>
  <c r="AB430" i="1" s="1"/>
  <c r="AH430" i="1" s="1"/>
  <c r="AN430" i="1" s="1"/>
  <c r="AT430" i="1" s="1"/>
  <c r="O430" i="1"/>
  <c r="U430" i="1" s="1"/>
  <c r="AA430" i="1" s="1"/>
  <c r="AG430" i="1" s="1"/>
  <c r="AM430" i="1" s="1"/>
  <c r="AS430" i="1" s="1"/>
  <c r="N430" i="1"/>
  <c r="T430" i="1" s="1"/>
  <c r="Z430" i="1" s="1"/>
  <c r="AF430" i="1" s="1"/>
  <c r="AL430" i="1" s="1"/>
  <c r="AR430" i="1" s="1"/>
  <c r="P423" i="1"/>
  <c r="V423" i="1" s="1"/>
  <c r="AB423" i="1" s="1"/>
  <c r="AH423" i="1" s="1"/>
  <c r="AN423" i="1" s="1"/>
  <c r="AT423" i="1" s="1"/>
  <c r="O423" i="1"/>
  <c r="U423" i="1" s="1"/>
  <c r="AA423" i="1" s="1"/>
  <c r="AG423" i="1" s="1"/>
  <c r="AM423" i="1" s="1"/>
  <c r="AS423" i="1" s="1"/>
  <c r="N423" i="1"/>
  <c r="T423" i="1" s="1"/>
  <c r="Z423" i="1" s="1"/>
  <c r="AF423" i="1" s="1"/>
  <c r="AL423" i="1" s="1"/>
  <c r="AR423" i="1" s="1"/>
  <c r="P420" i="1"/>
  <c r="V420" i="1" s="1"/>
  <c r="AB420" i="1" s="1"/>
  <c r="AH420" i="1" s="1"/>
  <c r="AN420" i="1" s="1"/>
  <c r="AT420" i="1" s="1"/>
  <c r="O420" i="1"/>
  <c r="U420" i="1" s="1"/>
  <c r="AA420" i="1" s="1"/>
  <c r="AG420" i="1" s="1"/>
  <c r="AM420" i="1" s="1"/>
  <c r="AS420" i="1" s="1"/>
  <c r="N420" i="1"/>
  <c r="T420" i="1" s="1"/>
  <c r="Z420" i="1" s="1"/>
  <c r="AF420" i="1" s="1"/>
  <c r="AL420" i="1" s="1"/>
  <c r="AR420" i="1" s="1"/>
  <c r="P411" i="1"/>
  <c r="V411" i="1" s="1"/>
  <c r="AB411" i="1" s="1"/>
  <c r="AH411" i="1" s="1"/>
  <c r="AN411" i="1" s="1"/>
  <c r="AT411" i="1" s="1"/>
  <c r="O411" i="1"/>
  <c r="U411" i="1" s="1"/>
  <c r="AA411" i="1" s="1"/>
  <c r="AG411" i="1" s="1"/>
  <c r="AM411" i="1" s="1"/>
  <c r="AS411" i="1" s="1"/>
  <c r="N411" i="1"/>
  <c r="T411" i="1" s="1"/>
  <c r="Z411" i="1" s="1"/>
  <c r="AF411" i="1" s="1"/>
  <c r="AL411" i="1" s="1"/>
  <c r="AR411" i="1" s="1"/>
  <c r="P403" i="1"/>
  <c r="V403" i="1" s="1"/>
  <c r="AB403" i="1" s="1"/>
  <c r="AH403" i="1" s="1"/>
  <c r="AN403" i="1" s="1"/>
  <c r="AT403" i="1" s="1"/>
  <c r="O403" i="1"/>
  <c r="U403" i="1" s="1"/>
  <c r="AA403" i="1" s="1"/>
  <c r="AG403" i="1" s="1"/>
  <c r="AM403" i="1" s="1"/>
  <c r="AS403" i="1" s="1"/>
  <c r="N403" i="1"/>
  <c r="T403" i="1" s="1"/>
  <c r="Z403" i="1" s="1"/>
  <c r="AF403" i="1" s="1"/>
  <c r="AL403" i="1" s="1"/>
  <c r="AR403" i="1" s="1"/>
  <c r="P401" i="1"/>
  <c r="V401" i="1" s="1"/>
  <c r="AB401" i="1" s="1"/>
  <c r="AH401" i="1" s="1"/>
  <c r="AN401" i="1" s="1"/>
  <c r="AT401" i="1" s="1"/>
  <c r="O401" i="1"/>
  <c r="U401" i="1" s="1"/>
  <c r="AA401" i="1" s="1"/>
  <c r="AG401" i="1" s="1"/>
  <c r="AM401" i="1" s="1"/>
  <c r="AS401" i="1" s="1"/>
  <c r="N401" i="1"/>
  <c r="T401" i="1" s="1"/>
  <c r="Z401" i="1" s="1"/>
  <c r="AF401" i="1" s="1"/>
  <c r="AL401" i="1" s="1"/>
  <c r="AR401" i="1" s="1"/>
  <c r="P398" i="1"/>
  <c r="V398" i="1" s="1"/>
  <c r="AB398" i="1" s="1"/>
  <c r="AH398" i="1" s="1"/>
  <c r="AN398" i="1" s="1"/>
  <c r="AT398" i="1" s="1"/>
  <c r="O398" i="1"/>
  <c r="U398" i="1" s="1"/>
  <c r="AA398" i="1" s="1"/>
  <c r="AG398" i="1" s="1"/>
  <c r="AM398" i="1" s="1"/>
  <c r="AS398" i="1" s="1"/>
  <c r="N398" i="1"/>
  <c r="T398" i="1" s="1"/>
  <c r="Z398" i="1" s="1"/>
  <c r="AF398" i="1" s="1"/>
  <c r="AL398" i="1" s="1"/>
  <c r="AR398" i="1" s="1"/>
  <c r="P396" i="1"/>
  <c r="V396" i="1" s="1"/>
  <c r="AB396" i="1" s="1"/>
  <c r="AH396" i="1" s="1"/>
  <c r="AN396" i="1" s="1"/>
  <c r="AT396" i="1" s="1"/>
  <c r="O396" i="1"/>
  <c r="U396" i="1" s="1"/>
  <c r="AA396" i="1" s="1"/>
  <c r="AG396" i="1" s="1"/>
  <c r="AM396" i="1" s="1"/>
  <c r="AS396" i="1" s="1"/>
  <c r="N396" i="1"/>
  <c r="T396" i="1" s="1"/>
  <c r="Z396" i="1" s="1"/>
  <c r="AF396" i="1" s="1"/>
  <c r="AL396" i="1" s="1"/>
  <c r="AR396" i="1" s="1"/>
  <c r="P385" i="1"/>
  <c r="V385" i="1" s="1"/>
  <c r="AB385" i="1" s="1"/>
  <c r="AH385" i="1" s="1"/>
  <c r="AN385" i="1" s="1"/>
  <c r="AT385" i="1" s="1"/>
  <c r="O385" i="1"/>
  <c r="U385" i="1" s="1"/>
  <c r="AA385" i="1" s="1"/>
  <c r="AG385" i="1" s="1"/>
  <c r="AM385" i="1" s="1"/>
  <c r="AS385" i="1" s="1"/>
  <c r="N385" i="1"/>
  <c r="T385" i="1" s="1"/>
  <c r="Z385" i="1" s="1"/>
  <c r="AF385" i="1" s="1"/>
  <c r="AL385" i="1" s="1"/>
  <c r="AR385" i="1" s="1"/>
  <c r="P388" i="1"/>
  <c r="V388" i="1" s="1"/>
  <c r="AB388" i="1" s="1"/>
  <c r="AH388" i="1" s="1"/>
  <c r="AN388" i="1" s="1"/>
  <c r="AT388" i="1" s="1"/>
  <c r="O388" i="1"/>
  <c r="U388" i="1" s="1"/>
  <c r="AA388" i="1" s="1"/>
  <c r="AG388" i="1" s="1"/>
  <c r="AM388" i="1" s="1"/>
  <c r="AS388" i="1" s="1"/>
  <c r="N388" i="1"/>
  <c r="T388" i="1" s="1"/>
  <c r="Z388" i="1" s="1"/>
  <c r="AF388" i="1" s="1"/>
  <c r="AL388" i="1" s="1"/>
  <c r="AR388" i="1" s="1"/>
  <c r="P382" i="1"/>
  <c r="V382" i="1" s="1"/>
  <c r="AB382" i="1" s="1"/>
  <c r="AH382" i="1" s="1"/>
  <c r="AN382" i="1" s="1"/>
  <c r="AT382" i="1" s="1"/>
  <c r="O382" i="1"/>
  <c r="U382" i="1" s="1"/>
  <c r="AA382" i="1" s="1"/>
  <c r="AG382" i="1" s="1"/>
  <c r="AM382" i="1" s="1"/>
  <c r="AS382" i="1" s="1"/>
  <c r="N382" i="1"/>
  <c r="T382" i="1" s="1"/>
  <c r="Z382" i="1" s="1"/>
  <c r="AF382" i="1" s="1"/>
  <c r="AL382" i="1" s="1"/>
  <c r="AR382" i="1" s="1"/>
  <c r="P349" i="1"/>
  <c r="V349" i="1" s="1"/>
  <c r="AB349" i="1" s="1"/>
  <c r="AH349" i="1" s="1"/>
  <c r="AN349" i="1" s="1"/>
  <c r="AT349" i="1" s="1"/>
  <c r="O349" i="1"/>
  <c r="U349" i="1" s="1"/>
  <c r="AA349" i="1" s="1"/>
  <c r="AG349" i="1" s="1"/>
  <c r="AM349" i="1" s="1"/>
  <c r="AS349" i="1" s="1"/>
  <c r="N349" i="1"/>
  <c r="T349" i="1" s="1"/>
  <c r="Z349" i="1" s="1"/>
  <c r="AF349" i="1" s="1"/>
  <c r="AL349" i="1" s="1"/>
  <c r="AR349" i="1" s="1"/>
  <c r="P347" i="1"/>
  <c r="V347" i="1" s="1"/>
  <c r="AB347" i="1" s="1"/>
  <c r="AH347" i="1" s="1"/>
  <c r="AN347" i="1" s="1"/>
  <c r="AT347" i="1" s="1"/>
  <c r="O347" i="1"/>
  <c r="U347" i="1" s="1"/>
  <c r="AA347" i="1" s="1"/>
  <c r="AG347" i="1" s="1"/>
  <c r="AM347" i="1" s="1"/>
  <c r="AS347" i="1" s="1"/>
  <c r="N347" i="1"/>
  <c r="T347" i="1" s="1"/>
  <c r="Z347" i="1" s="1"/>
  <c r="AF347" i="1" s="1"/>
  <c r="AL347" i="1" s="1"/>
  <c r="AR347" i="1" s="1"/>
  <c r="P345" i="1"/>
  <c r="V345" i="1" s="1"/>
  <c r="AB345" i="1" s="1"/>
  <c r="AH345" i="1" s="1"/>
  <c r="AN345" i="1" s="1"/>
  <c r="AT345" i="1" s="1"/>
  <c r="O345" i="1"/>
  <c r="U345" i="1" s="1"/>
  <c r="AA345" i="1" s="1"/>
  <c r="AG345" i="1" s="1"/>
  <c r="AM345" i="1" s="1"/>
  <c r="AS345" i="1" s="1"/>
  <c r="N345" i="1"/>
  <c r="T345" i="1" s="1"/>
  <c r="Z345" i="1" s="1"/>
  <c r="AF345" i="1" s="1"/>
  <c r="AL345" i="1" s="1"/>
  <c r="AR345" i="1" s="1"/>
  <c r="P360" i="1"/>
  <c r="V360" i="1" s="1"/>
  <c r="AB360" i="1" s="1"/>
  <c r="AH360" i="1" s="1"/>
  <c r="AN360" i="1" s="1"/>
  <c r="AT360" i="1" s="1"/>
  <c r="O360" i="1"/>
  <c r="U360" i="1" s="1"/>
  <c r="AA360" i="1" s="1"/>
  <c r="AG360" i="1" s="1"/>
  <c r="AM360" i="1" s="1"/>
  <c r="AS360" i="1" s="1"/>
  <c r="N360" i="1"/>
  <c r="T360" i="1" s="1"/>
  <c r="Z360" i="1" s="1"/>
  <c r="AF360" i="1" s="1"/>
  <c r="AL360" i="1" s="1"/>
  <c r="AR360" i="1" s="1"/>
  <c r="P359" i="1"/>
  <c r="V359" i="1" s="1"/>
  <c r="AB359" i="1" s="1"/>
  <c r="AH359" i="1" s="1"/>
  <c r="AN359" i="1" s="1"/>
  <c r="AT359" i="1" s="1"/>
  <c r="O359" i="1"/>
  <c r="U359" i="1" s="1"/>
  <c r="AA359" i="1" s="1"/>
  <c r="AG359" i="1" s="1"/>
  <c r="AM359" i="1" s="1"/>
  <c r="AS359" i="1" s="1"/>
  <c r="N359" i="1"/>
  <c r="T359" i="1" s="1"/>
  <c r="Z359" i="1" s="1"/>
  <c r="AF359" i="1" s="1"/>
  <c r="AL359" i="1" s="1"/>
  <c r="AR359" i="1" s="1"/>
  <c r="P357" i="1"/>
  <c r="V357" i="1" s="1"/>
  <c r="AB357" i="1" s="1"/>
  <c r="AH357" i="1" s="1"/>
  <c r="AN357" i="1" s="1"/>
  <c r="AT357" i="1" s="1"/>
  <c r="O357" i="1"/>
  <c r="U357" i="1" s="1"/>
  <c r="AA357" i="1" s="1"/>
  <c r="AG357" i="1" s="1"/>
  <c r="AM357" i="1" s="1"/>
  <c r="AS357" i="1" s="1"/>
  <c r="N357" i="1"/>
  <c r="T357" i="1" s="1"/>
  <c r="Z357" i="1" s="1"/>
  <c r="AF357" i="1" s="1"/>
  <c r="AL357" i="1" s="1"/>
  <c r="AR357" i="1" s="1"/>
  <c r="P355" i="1"/>
  <c r="V355" i="1" s="1"/>
  <c r="AB355" i="1" s="1"/>
  <c r="AH355" i="1" s="1"/>
  <c r="AN355" i="1" s="1"/>
  <c r="AT355" i="1" s="1"/>
  <c r="O355" i="1"/>
  <c r="U355" i="1" s="1"/>
  <c r="AA355" i="1" s="1"/>
  <c r="AG355" i="1" s="1"/>
  <c r="AM355" i="1" s="1"/>
  <c r="AS355" i="1" s="1"/>
  <c r="N355" i="1"/>
  <c r="T355" i="1" s="1"/>
  <c r="Z355" i="1" s="1"/>
  <c r="AF355" i="1" s="1"/>
  <c r="AL355" i="1" s="1"/>
  <c r="AR355" i="1" s="1"/>
  <c r="P366" i="1"/>
  <c r="V366" i="1" s="1"/>
  <c r="AB366" i="1" s="1"/>
  <c r="AH366" i="1" s="1"/>
  <c r="AN366" i="1" s="1"/>
  <c r="AT366" i="1" s="1"/>
  <c r="O366" i="1"/>
  <c r="U366" i="1" s="1"/>
  <c r="AA366" i="1" s="1"/>
  <c r="AG366" i="1" s="1"/>
  <c r="AM366" i="1" s="1"/>
  <c r="AS366" i="1" s="1"/>
  <c r="P352" i="1"/>
  <c r="V352" i="1" s="1"/>
  <c r="AB352" i="1" s="1"/>
  <c r="AH352" i="1" s="1"/>
  <c r="AN352" i="1" s="1"/>
  <c r="AT352" i="1" s="1"/>
  <c r="O352" i="1"/>
  <c r="U352" i="1" s="1"/>
  <c r="AA352" i="1" s="1"/>
  <c r="AG352" i="1" s="1"/>
  <c r="AM352" i="1" s="1"/>
  <c r="AS352" i="1" s="1"/>
  <c r="N352" i="1"/>
  <c r="T352" i="1" s="1"/>
  <c r="Z352" i="1" s="1"/>
  <c r="AF352" i="1" s="1"/>
  <c r="AL352" i="1" s="1"/>
  <c r="AR352" i="1" s="1"/>
  <c r="P335" i="1"/>
  <c r="V335" i="1" s="1"/>
  <c r="AB335" i="1" s="1"/>
  <c r="AH335" i="1" s="1"/>
  <c r="AN335" i="1" s="1"/>
  <c r="AT335" i="1" s="1"/>
  <c r="O335" i="1"/>
  <c r="U335" i="1" s="1"/>
  <c r="AA335" i="1" s="1"/>
  <c r="AG335" i="1" s="1"/>
  <c r="AM335" i="1" s="1"/>
  <c r="AS335" i="1" s="1"/>
  <c r="N335" i="1"/>
  <c r="T335" i="1" s="1"/>
  <c r="Z335" i="1" s="1"/>
  <c r="AF335" i="1" s="1"/>
  <c r="AL335" i="1" s="1"/>
  <c r="AR335" i="1" s="1"/>
  <c r="P330" i="1"/>
  <c r="V330" i="1" s="1"/>
  <c r="AB330" i="1" s="1"/>
  <c r="AH330" i="1" s="1"/>
  <c r="AN330" i="1" s="1"/>
  <c r="AT330" i="1" s="1"/>
  <c r="O330" i="1"/>
  <c r="U330" i="1" s="1"/>
  <c r="AA330" i="1" s="1"/>
  <c r="AG330" i="1" s="1"/>
  <c r="AM330" i="1" s="1"/>
  <c r="AS330" i="1" s="1"/>
  <c r="N330" i="1"/>
  <c r="T330" i="1" s="1"/>
  <c r="Z330" i="1" s="1"/>
  <c r="AF330" i="1" s="1"/>
  <c r="AL330" i="1" s="1"/>
  <c r="AR330" i="1" s="1"/>
  <c r="P327" i="1"/>
  <c r="V327" i="1" s="1"/>
  <c r="AB327" i="1" s="1"/>
  <c r="AH327" i="1" s="1"/>
  <c r="AN327" i="1" s="1"/>
  <c r="AT327" i="1" s="1"/>
  <c r="O327" i="1"/>
  <c r="U327" i="1" s="1"/>
  <c r="AA327" i="1" s="1"/>
  <c r="AG327" i="1" s="1"/>
  <c r="AM327" i="1" s="1"/>
  <c r="AS327" i="1" s="1"/>
  <c r="N327" i="1"/>
  <c r="T327" i="1" s="1"/>
  <c r="Z327" i="1" s="1"/>
  <c r="AF327" i="1" s="1"/>
  <c r="AL327" i="1" s="1"/>
  <c r="AR327" i="1" s="1"/>
  <c r="P324" i="1"/>
  <c r="V324" i="1" s="1"/>
  <c r="AB324" i="1" s="1"/>
  <c r="AH324" i="1" s="1"/>
  <c r="AN324" i="1" s="1"/>
  <c r="AT324" i="1" s="1"/>
  <c r="O324" i="1"/>
  <c r="U324" i="1" s="1"/>
  <c r="AA324" i="1" s="1"/>
  <c r="AG324" i="1" s="1"/>
  <c r="AM324" i="1" s="1"/>
  <c r="AS324" i="1" s="1"/>
  <c r="N324" i="1"/>
  <c r="T324" i="1" s="1"/>
  <c r="Z324" i="1" s="1"/>
  <c r="AF324" i="1" s="1"/>
  <c r="AL324" i="1" s="1"/>
  <c r="AR324" i="1" s="1"/>
  <c r="P319" i="1"/>
  <c r="V319" i="1" s="1"/>
  <c r="AB319" i="1" s="1"/>
  <c r="AH319" i="1" s="1"/>
  <c r="AN319" i="1" s="1"/>
  <c r="AT319" i="1" s="1"/>
  <c r="O319" i="1"/>
  <c r="U319" i="1" s="1"/>
  <c r="AA319" i="1" s="1"/>
  <c r="AG319" i="1" s="1"/>
  <c r="AM319" i="1" s="1"/>
  <c r="AS319" i="1" s="1"/>
  <c r="N319" i="1"/>
  <c r="T319" i="1" s="1"/>
  <c r="Z319" i="1" s="1"/>
  <c r="AF319" i="1" s="1"/>
  <c r="AL319" i="1" s="1"/>
  <c r="AR319" i="1" s="1"/>
  <c r="P313" i="1"/>
  <c r="V313" i="1" s="1"/>
  <c r="AB313" i="1" s="1"/>
  <c r="AH313" i="1" s="1"/>
  <c r="AN313" i="1" s="1"/>
  <c r="AT313" i="1" s="1"/>
  <c r="O313" i="1"/>
  <c r="U313" i="1" s="1"/>
  <c r="AA313" i="1" s="1"/>
  <c r="AG313" i="1" s="1"/>
  <c r="AM313" i="1" s="1"/>
  <c r="AS313" i="1" s="1"/>
  <c r="N313" i="1"/>
  <c r="T313" i="1" s="1"/>
  <c r="Z313" i="1" s="1"/>
  <c r="AF313" i="1" s="1"/>
  <c r="AL313" i="1" s="1"/>
  <c r="AR313" i="1" s="1"/>
  <c r="P311" i="1"/>
  <c r="V311" i="1" s="1"/>
  <c r="AB311" i="1" s="1"/>
  <c r="AH311" i="1" s="1"/>
  <c r="AN311" i="1" s="1"/>
  <c r="AT311" i="1" s="1"/>
  <c r="O311" i="1"/>
  <c r="U311" i="1" s="1"/>
  <c r="AA311" i="1" s="1"/>
  <c r="AG311" i="1" s="1"/>
  <c r="AM311" i="1" s="1"/>
  <c r="AS311" i="1" s="1"/>
  <c r="N311" i="1"/>
  <c r="T311" i="1" s="1"/>
  <c r="Z311" i="1" s="1"/>
  <c r="AF311" i="1" s="1"/>
  <c r="AL311" i="1" s="1"/>
  <c r="AR311" i="1" s="1"/>
  <c r="P308" i="1"/>
  <c r="V308" i="1" s="1"/>
  <c r="AB308" i="1" s="1"/>
  <c r="AH308" i="1" s="1"/>
  <c r="AN308" i="1" s="1"/>
  <c r="AT308" i="1" s="1"/>
  <c r="O308" i="1"/>
  <c r="U308" i="1" s="1"/>
  <c r="AA308" i="1" s="1"/>
  <c r="AG308" i="1" s="1"/>
  <c r="AM308" i="1" s="1"/>
  <c r="AS308" i="1" s="1"/>
  <c r="N308" i="1"/>
  <c r="T308" i="1" s="1"/>
  <c r="Z308" i="1" s="1"/>
  <c r="AF308" i="1" s="1"/>
  <c r="AL308" i="1" s="1"/>
  <c r="AR308" i="1" s="1"/>
  <c r="P302" i="1"/>
  <c r="V302" i="1" s="1"/>
  <c r="AB302" i="1" s="1"/>
  <c r="AH302" i="1" s="1"/>
  <c r="AN302" i="1" s="1"/>
  <c r="AT302" i="1" s="1"/>
  <c r="O302" i="1"/>
  <c r="U302" i="1" s="1"/>
  <c r="AA302" i="1" s="1"/>
  <c r="AG302" i="1" s="1"/>
  <c r="AM302" i="1" s="1"/>
  <c r="AS302" i="1" s="1"/>
  <c r="N302" i="1"/>
  <c r="T302" i="1" s="1"/>
  <c r="Z302" i="1" s="1"/>
  <c r="AF302" i="1" s="1"/>
  <c r="AL302" i="1" s="1"/>
  <c r="AR302" i="1" s="1"/>
  <c r="P296" i="1"/>
  <c r="V296" i="1" s="1"/>
  <c r="AB296" i="1" s="1"/>
  <c r="AH296" i="1" s="1"/>
  <c r="AN296" i="1" s="1"/>
  <c r="AT296" i="1" s="1"/>
  <c r="O296" i="1"/>
  <c r="U296" i="1" s="1"/>
  <c r="AA296" i="1" s="1"/>
  <c r="AG296" i="1" s="1"/>
  <c r="AM296" i="1" s="1"/>
  <c r="AS296" i="1" s="1"/>
  <c r="N296" i="1"/>
  <c r="T296" i="1" s="1"/>
  <c r="Z296" i="1" s="1"/>
  <c r="AF296" i="1" s="1"/>
  <c r="AL296" i="1" s="1"/>
  <c r="AR296" i="1" s="1"/>
  <c r="P288" i="1"/>
  <c r="V288" i="1" s="1"/>
  <c r="AB288" i="1" s="1"/>
  <c r="AH288" i="1" s="1"/>
  <c r="AN288" i="1" s="1"/>
  <c r="AT288" i="1" s="1"/>
  <c r="O288" i="1"/>
  <c r="U288" i="1" s="1"/>
  <c r="AA288" i="1" s="1"/>
  <c r="AG288" i="1" s="1"/>
  <c r="AM288" i="1" s="1"/>
  <c r="AS288" i="1" s="1"/>
  <c r="N288" i="1"/>
  <c r="T288" i="1" s="1"/>
  <c r="Z288" i="1" s="1"/>
  <c r="AF288" i="1" s="1"/>
  <c r="AL288" i="1" s="1"/>
  <c r="AR288" i="1" s="1"/>
  <c r="P285" i="1"/>
  <c r="V285" i="1" s="1"/>
  <c r="AB285" i="1" s="1"/>
  <c r="AH285" i="1" s="1"/>
  <c r="AN285" i="1" s="1"/>
  <c r="AT285" i="1" s="1"/>
  <c r="O285" i="1"/>
  <c r="U285" i="1" s="1"/>
  <c r="AA285" i="1" s="1"/>
  <c r="AG285" i="1" s="1"/>
  <c r="AM285" i="1" s="1"/>
  <c r="AS285" i="1" s="1"/>
  <c r="N285" i="1"/>
  <c r="T285" i="1" s="1"/>
  <c r="Z285" i="1" s="1"/>
  <c r="AF285" i="1" s="1"/>
  <c r="AL285" i="1" s="1"/>
  <c r="AR285" i="1" s="1"/>
  <c r="P278" i="1"/>
  <c r="V278" i="1" s="1"/>
  <c r="AB278" i="1" s="1"/>
  <c r="AH278" i="1" s="1"/>
  <c r="AN278" i="1" s="1"/>
  <c r="AT278" i="1" s="1"/>
  <c r="O278" i="1"/>
  <c r="U278" i="1" s="1"/>
  <c r="AA278" i="1" s="1"/>
  <c r="AG278" i="1" s="1"/>
  <c r="AM278" i="1" s="1"/>
  <c r="AS278" i="1" s="1"/>
  <c r="N278" i="1"/>
  <c r="T278" i="1" s="1"/>
  <c r="Z278" i="1" s="1"/>
  <c r="AF278" i="1" s="1"/>
  <c r="AL278" i="1" s="1"/>
  <c r="AR278" i="1" s="1"/>
  <c r="P272" i="1"/>
  <c r="V272" i="1" s="1"/>
  <c r="AB272" i="1" s="1"/>
  <c r="AH272" i="1" s="1"/>
  <c r="AN272" i="1" s="1"/>
  <c r="AT272" i="1" s="1"/>
  <c r="O272" i="1"/>
  <c r="U272" i="1" s="1"/>
  <c r="AA272" i="1" s="1"/>
  <c r="AG272" i="1" s="1"/>
  <c r="AM272" i="1" s="1"/>
  <c r="AS272" i="1" s="1"/>
  <c r="N272" i="1"/>
  <c r="T272" i="1" s="1"/>
  <c r="Z272" i="1" s="1"/>
  <c r="AF272" i="1" s="1"/>
  <c r="AL272" i="1" s="1"/>
  <c r="AR272" i="1" s="1"/>
  <c r="P269" i="1"/>
  <c r="V269" i="1" s="1"/>
  <c r="AB269" i="1" s="1"/>
  <c r="AH269" i="1" s="1"/>
  <c r="AN269" i="1" s="1"/>
  <c r="AT269" i="1" s="1"/>
  <c r="O269" i="1"/>
  <c r="U269" i="1" s="1"/>
  <c r="AA269" i="1" s="1"/>
  <c r="AG269" i="1" s="1"/>
  <c r="AM269" i="1" s="1"/>
  <c r="AS269" i="1" s="1"/>
  <c r="N269" i="1"/>
  <c r="T269" i="1" s="1"/>
  <c r="Z269" i="1" s="1"/>
  <c r="AF269" i="1" s="1"/>
  <c r="AL269" i="1" s="1"/>
  <c r="AR269" i="1" s="1"/>
  <c r="P259" i="1"/>
  <c r="V259" i="1" s="1"/>
  <c r="AB259" i="1" s="1"/>
  <c r="AH259" i="1" s="1"/>
  <c r="AN259" i="1" s="1"/>
  <c r="AT259" i="1" s="1"/>
  <c r="O259" i="1"/>
  <c r="U259" i="1" s="1"/>
  <c r="AA259" i="1" s="1"/>
  <c r="AG259" i="1" s="1"/>
  <c r="AM259" i="1" s="1"/>
  <c r="AS259" i="1" s="1"/>
  <c r="N259" i="1"/>
  <c r="T259" i="1" s="1"/>
  <c r="Z259" i="1" s="1"/>
  <c r="AF259" i="1" s="1"/>
  <c r="AL259" i="1" s="1"/>
  <c r="AR259" i="1" s="1"/>
  <c r="P253" i="1"/>
  <c r="V253" i="1" s="1"/>
  <c r="AB253" i="1" s="1"/>
  <c r="AH253" i="1" s="1"/>
  <c r="AN253" i="1" s="1"/>
  <c r="AT253" i="1" s="1"/>
  <c r="O253" i="1"/>
  <c r="U253" i="1" s="1"/>
  <c r="AA253" i="1" s="1"/>
  <c r="AG253" i="1" s="1"/>
  <c r="AM253" i="1" s="1"/>
  <c r="AS253" i="1" s="1"/>
  <c r="N253" i="1"/>
  <c r="T253" i="1" s="1"/>
  <c r="Z253" i="1" s="1"/>
  <c r="AF253" i="1" s="1"/>
  <c r="AL253" i="1" s="1"/>
  <c r="AR253" i="1" s="1"/>
  <c r="P247" i="1"/>
  <c r="V247" i="1" s="1"/>
  <c r="AB247" i="1" s="1"/>
  <c r="AH247" i="1" s="1"/>
  <c r="AN247" i="1" s="1"/>
  <c r="AT247" i="1" s="1"/>
  <c r="O247" i="1"/>
  <c r="U247" i="1" s="1"/>
  <c r="AA247" i="1" s="1"/>
  <c r="AG247" i="1" s="1"/>
  <c r="AM247" i="1" s="1"/>
  <c r="AS247" i="1" s="1"/>
  <c r="N247" i="1"/>
  <c r="T247" i="1" s="1"/>
  <c r="Z247" i="1" s="1"/>
  <c r="AF247" i="1" s="1"/>
  <c r="AL247" i="1" s="1"/>
  <c r="AR247" i="1" s="1"/>
  <c r="P244" i="1"/>
  <c r="V244" i="1" s="1"/>
  <c r="AB244" i="1" s="1"/>
  <c r="AH244" i="1" s="1"/>
  <c r="AN244" i="1" s="1"/>
  <c r="AT244" i="1" s="1"/>
  <c r="O244" i="1"/>
  <c r="U244" i="1" s="1"/>
  <c r="AA244" i="1" s="1"/>
  <c r="AG244" i="1" s="1"/>
  <c r="AM244" i="1" s="1"/>
  <c r="AS244" i="1" s="1"/>
  <c r="N244" i="1"/>
  <c r="T244" i="1" s="1"/>
  <c r="Z244" i="1" s="1"/>
  <c r="AF244" i="1" s="1"/>
  <c r="AL244" i="1" s="1"/>
  <c r="AR244" i="1" s="1"/>
  <c r="P228" i="1"/>
  <c r="V228" i="1" s="1"/>
  <c r="AB228" i="1" s="1"/>
  <c r="AH228" i="1" s="1"/>
  <c r="AN228" i="1" s="1"/>
  <c r="AT228" i="1" s="1"/>
  <c r="O228" i="1"/>
  <c r="U228" i="1" s="1"/>
  <c r="AA228" i="1" s="1"/>
  <c r="AG228" i="1" s="1"/>
  <c r="AM228" i="1" s="1"/>
  <c r="AS228" i="1" s="1"/>
  <c r="N228" i="1"/>
  <c r="T228" i="1" s="1"/>
  <c r="Z228" i="1" s="1"/>
  <c r="AF228" i="1" s="1"/>
  <c r="AL228" i="1" s="1"/>
  <c r="AR228" i="1" s="1"/>
  <c r="P234" i="1"/>
  <c r="V234" i="1" s="1"/>
  <c r="AB234" i="1" s="1"/>
  <c r="AH234" i="1" s="1"/>
  <c r="AN234" i="1" s="1"/>
  <c r="AT234" i="1" s="1"/>
  <c r="O234" i="1"/>
  <c r="U234" i="1" s="1"/>
  <c r="AA234" i="1" s="1"/>
  <c r="AG234" i="1" s="1"/>
  <c r="AM234" i="1" s="1"/>
  <c r="AS234" i="1" s="1"/>
  <c r="N234" i="1"/>
  <c r="T234" i="1" s="1"/>
  <c r="Z234" i="1" s="1"/>
  <c r="AF234" i="1" s="1"/>
  <c r="AL234" i="1" s="1"/>
  <c r="AR234" i="1" s="1"/>
  <c r="P225" i="1"/>
  <c r="V225" i="1" s="1"/>
  <c r="AB225" i="1" s="1"/>
  <c r="AH225" i="1" s="1"/>
  <c r="AN225" i="1" s="1"/>
  <c r="AT225" i="1" s="1"/>
  <c r="O225" i="1"/>
  <c r="U225" i="1" s="1"/>
  <c r="AA225" i="1" s="1"/>
  <c r="AG225" i="1" s="1"/>
  <c r="AM225" i="1" s="1"/>
  <c r="AS225" i="1" s="1"/>
  <c r="N225" i="1"/>
  <c r="T225" i="1" s="1"/>
  <c r="Z225" i="1" s="1"/>
  <c r="AF225" i="1" s="1"/>
  <c r="AL225" i="1" s="1"/>
  <c r="AR225" i="1" s="1"/>
  <c r="P219" i="1"/>
  <c r="V219" i="1" s="1"/>
  <c r="AB219" i="1" s="1"/>
  <c r="AH219" i="1" s="1"/>
  <c r="AN219" i="1" s="1"/>
  <c r="AT219" i="1" s="1"/>
  <c r="O219" i="1"/>
  <c r="U219" i="1" s="1"/>
  <c r="AA219" i="1" s="1"/>
  <c r="AG219" i="1" s="1"/>
  <c r="AM219" i="1" s="1"/>
  <c r="AS219" i="1" s="1"/>
  <c r="N219" i="1"/>
  <c r="T219" i="1" s="1"/>
  <c r="Z219" i="1" s="1"/>
  <c r="AF219" i="1" s="1"/>
  <c r="AL219" i="1" s="1"/>
  <c r="AR219" i="1" s="1"/>
  <c r="P216" i="1"/>
  <c r="V216" i="1" s="1"/>
  <c r="AB216" i="1" s="1"/>
  <c r="AH216" i="1" s="1"/>
  <c r="AN216" i="1" s="1"/>
  <c r="AT216" i="1" s="1"/>
  <c r="O216" i="1"/>
  <c r="U216" i="1" s="1"/>
  <c r="AA216" i="1" s="1"/>
  <c r="AG216" i="1" s="1"/>
  <c r="AM216" i="1" s="1"/>
  <c r="AS216" i="1" s="1"/>
  <c r="N216" i="1"/>
  <c r="T216" i="1" s="1"/>
  <c r="Z216" i="1" s="1"/>
  <c r="AF216" i="1" s="1"/>
  <c r="AL216" i="1" s="1"/>
  <c r="AR216" i="1" s="1"/>
  <c r="P207" i="1"/>
  <c r="V207" i="1" s="1"/>
  <c r="AB207" i="1" s="1"/>
  <c r="AH207" i="1" s="1"/>
  <c r="AN207" i="1" s="1"/>
  <c r="AT207" i="1" s="1"/>
  <c r="O207" i="1"/>
  <c r="U207" i="1" s="1"/>
  <c r="AA207" i="1" s="1"/>
  <c r="AG207" i="1" s="1"/>
  <c r="AM207" i="1" s="1"/>
  <c r="AS207" i="1" s="1"/>
  <c r="N207" i="1"/>
  <c r="T207" i="1" s="1"/>
  <c r="Z207" i="1" s="1"/>
  <c r="AF207" i="1" s="1"/>
  <c r="AL207" i="1" s="1"/>
  <c r="AR207" i="1" s="1"/>
  <c r="P205" i="1"/>
  <c r="V205" i="1" s="1"/>
  <c r="AB205" i="1" s="1"/>
  <c r="AH205" i="1" s="1"/>
  <c r="AN205" i="1" s="1"/>
  <c r="AT205" i="1" s="1"/>
  <c r="O205" i="1"/>
  <c r="U205" i="1" s="1"/>
  <c r="AA205" i="1" s="1"/>
  <c r="AG205" i="1" s="1"/>
  <c r="AM205" i="1" s="1"/>
  <c r="AS205" i="1" s="1"/>
  <c r="N205" i="1"/>
  <c r="T205" i="1" s="1"/>
  <c r="Z205" i="1" s="1"/>
  <c r="AF205" i="1" s="1"/>
  <c r="AL205" i="1" s="1"/>
  <c r="AR205" i="1" s="1"/>
  <c r="P202" i="1"/>
  <c r="V202" i="1" s="1"/>
  <c r="AB202" i="1" s="1"/>
  <c r="AH202" i="1" s="1"/>
  <c r="AN202" i="1" s="1"/>
  <c r="AT202" i="1" s="1"/>
  <c r="O202" i="1"/>
  <c r="U202" i="1" s="1"/>
  <c r="AA202" i="1" s="1"/>
  <c r="AG202" i="1" s="1"/>
  <c r="AM202" i="1" s="1"/>
  <c r="AS202" i="1" s="1"/>
  <c r="N202" i="1"/>
  <c r="T202" i="1" s="1"/>
  <c r="Z202" i="1" s="1"/>
  <c r="AF202" i="1" s="1"/>
  <c r="AL202" i="1" s="1"/>
  <c r="AR202" i="1" s="1"/>
  <c r="P197" i="1"/>
  <c r="V197" i="1" s="1"/>
  <c r="AB197" i="1" s="1"/>
  <c r="AH197" i="1" s="1"/>
  <c r="AN197" i="1" s="1"/>
  <c r="AT197" i="1" s="1"/>
  <c r="O197" i="1"/>
  <c r="U197" i="1" s="1"/>
  <c r="AA197" i="1" s="1"/>
  <c r="AG197" i="1" s="1"/>
  <c r="AM197" i="1" s="1"/>
  <c r="AS197" i="1" s="1"/>
  <c r="N197" i="1"/>
  <c r="T197" i="1" s="1"/>
  <c r="Z197" i="1" s="1"/>
  <c r="AF197" i="1" s="1"/>
  <c r="AL197" i="1" s="1"/>
  <c r="AR197" i="1" s="1"/>
  <c r="P191" i="1"/>
  <c r="V191" i="1" s="1"/>
  <c r="AB191" i="1" s="1"/>
  <c r="AH191" i="1" s="1"/>
  <c r="AN191" i="1" s="1"/>
  <c r="AT191" i="1" s="1"/>
  <c r="O191" i="1"/>
  <c r="U191" i="1" s="1"/>
  <c r="AA191" i="1" s="1"/>
  <c r="AG191" i="1" s="1"/>
  <c r="AM191" i="1" s="1"/>
  <c r="AS191" i="1" s="1"/>
  <c r="N191" i="1"/>
  <c r="T191" i="1" s="1"/>
  <c r="Z191" i="1" s="1"/>
  <c r="AF191" i="1" s="1"/>
  <c r="AL191" i="1" s="1"/>
  <c r="AR191" i="1" s="1"/>
  <c r="P188" i="1"/>
  <c r="V188" i="1" s="1"/>
  <c r="AB188" i="1" s="1"/>
  <c r="AH188" i="1" s="1"/>
  <c r="AN188" i="1" s="1"/>
  <c r="AT188" i="1" s="1"/>
  <c r="O188" i="1"/>
  <c r="U188" i="1" s="1"/>
  <c r="AA188" i="1" s="1"/>
  <c r="AG188" i="1" s="1"/>
  <c r="AM188" i="1" s="1"/>
  <c r="AS188" i="1" s="1"/>
  <c r="N188" i="1"/>
  <c r="T188" i="1" s="1"/>
  <c r="Z188" i="1" s="1"/>
  <c r="AF188" i="1" s="1"/>
  <c r="AL188" i="1" s="1"/>
  <c r="AR188" i="1" s="1"/>
  <c r="P185" i="1"/>
  <c r="V185" i="1" s="1"/>
  <c r="AB185" i="1" s="1"/>
  <c r="AH185" i="1" s="1"/>
  <c r="AN185" i="1" s="1"/>
  <c r="AT185" i="1" s="1"/>
  <c r="O185" i="1"/>
  <c r="U185" i="1" s="1"/>
  <c r="AA185" i="1" s="1"/>
  <c r="AG185" i="1" s="1"/>
  <c r="AM185" i="1" s="1"/>
  <c r="AS185" i="1" s="1"/>
  <c r="N185" i="1"/>
  <c r="T185" i="1" s="1"/>
  <c r="Z185" i="1" s="1"/>
  <c r="AF185" i="1" s="1"/>
  <c r="AL185" i="1" s="1"/>
  <c r="AR185" i="1" s="1"/>
  <c r="P182" i="1"/>
  <c r="V182" i="1" s="1"/>
  <c r="AB182" i="1" s="1"/>
  <c r="AH182" i="1" s="1"/>
  <c r="AN182" i="1" s="1"/>
  <c r="AT182" i="1" s="1"/>
  <c r="O182" i="1"/>
  <c r="U182" i="1" s="1"/>
  <c r="AA182" i="1" s="1"/>
  <c r="AG182" i="1" s="1"/>
  <c r="AM182" i="1" s="1"/>
  <c r="AS182" i="1" s="1"/>
  <c r="N182" i="1"/>
  <c r="T182" i="1" s="1"/>
  <c r="Z182" i="1" s="1"/>
  <c r="AF182" i="1" s="1"/>
  <c r="AL182" i="1" s="1"/>
  <c r="AR182" i="1" s="1"/>
  <c r="P179" i="1"/>
  <c r="V179" i="1" s="1"/>
  <c r="AB179" i="1" s="1"/>
  <c r="AH179" i="1" s="1"/>
  <c r="AN179" i="1" s="1"/>
  <c r="AT179" i="1" s="1"/>
  <c r="O179" i="1"/>
  <c r="U179" i="1" s="1"/>
  <c r="AA179" i="1" s="1"/>
  <c r="AG179" i="1" s="1"/>
  <c r="AM179" i="1" s="1"/>
  <c r="AS179" i="1" s="1"/>
  <c r="N179" i="1"/>
  <c r="T179" i="1" s="1"/>
  <c r="Z179" i="1" s="1"/>
  <c r="AF179" i="1" s="1"/>
  <c r="AL179" i="1" s="1"/>
  <c r="AR179" i="1" s="1"/>
  <c r="P176" i="1"/>
  <c r="V176" i="1" s="1"/>
  <c r="AB176" i="1" s="1"/>
  <c r="AH176" i="1" s="1"/>
  <c r="AN176" i="1" s="1"/>
  <c r="AT176" i="1" s="1"/>
  <c r="O176" i="1"/>
  <c r="U176" i="1" s="1"/>
  <c r="AA176" i="1" s="1"/>
  <c r="AG176" i="1" s="1"/>
  <c r="AM176" i="1" s="1"/>
  <c r="AS176" i="1" s="1"/>
  <c r="N176" i="1"/>
  <c r="T176" i="1" s="1"/>
  <c r="Z176" i="1" s="1"/>
  <c r="AF176" i="1" s="1"/>
  <c r="AL176" i="1" s="1"/>
  <c r="AR176" i="1" s="1"/>
  <c r="P173" i="1"/>
  <c r="V173" i="1" s="1"/>
  <c r="AB173" i="1" s="1"/>
  <c r="AH173" i="1" s="1"/>
  <c r="AN173" i="1" s="1"/>
  <c r="AT173" i="1" s="1"/>
  <c r="O173" i="1"/>
  <c r="U173" i="1" s="1"/>
  <c r="AA173" i="1" s="1"/>
  <c r="AG173" i="1" s="1"/>
  <c r="AM173" i="1" s="1"/>
  <c r="AS173" i="1" s="1"/>
  <c r="N173" i="1"/>
  <c r="T173" i="1" s="1"/>
  <c r="Z173" i="1" s="1"/>
  <c r="AF173" i="1" s="1"/>
  <c r="AL173" i="1" s="1"/>
  <c r="AR173" i="1" s="1"/>
  <c r="P166" i="1"/>
  <c r="V166" i="1" s="1"/>
  <c r="AB166" i="1" s="1"/>
  <c r="AH166" i="1" s="1"/>
  <c r="AN166" i="1" s="1"/>
  <c r="AT166" i="1" s="1"/>
  <c r="O166" i="1"/>
  <c r="U166" i="1" s="1"/>
  <c r="AA166" i="1" s="1"/>
  <c r="AG166" i="1" s="1"/>
  <c r="AM166" i="1" s="1"/>
  <c r="AS166" i="1" s="1"/>
  <c r="N166" i="1"/>
  <c r="T166" i="1" s="1"/>
  <c r="Z166" i="1" s="1"/>
  <c r="AF166" i="1" s="1"/>
  <c r="AL166" i="1" s="1"/>
  <c r="AR166" i="1" s="1"/>
  <c r="P164" i="1"/>
  <c r="V164" i="1" s="1"/>
  <c r="AB164" i="1" s="1"/>
  <c r="AH164" i="1" s="1"/>
  <c r="AN164" i="1" s="1"/>
  <c r="AT164" i="1" s="1"/>
  <c r="O164" i="1"/>
  <c r="U164" i="1" s="1"/>
  <c r="AA164" i="1" s="1"/>
  <c r="AG164" i="1" s="1"/>
  <c r="AM164" i="1" s="1"/>
  <c r="AS164" i="1" s="1"/>
  <c r="N164" i="1"/>
  <c r="T164" i="1" s="1"/>
  <c r="Z164" i="1" s="1"/>
  <c r="AF164" i="1" s="1"/>
  <c r="AL164" i="1" s="1"/>
  <c r="AR164" i="1" s="1"/>
  <c r="P163" i="1"/>
  <c r="V163" i="1" s="1"/>
  <c r="AB163" i="1" s="1"/>
  <c r="AH163" i="1" s="1"/>
  <c r="AN163" i="1" s="1"/>
  <c r="AT163" i="1" s="1"/>
  <c r="O163" i="1"/>
  <c r="U163" i="1" s="1"/>
  <c r="AA163" i="1" s="1"/>
  <c r="AG163" i="1" s="1"/>
  <c r="AM163" i="1" s="1"/>
  <c r="AS163" i="1" s="1"/>
  <c r="N163" i="1"/>
  <c r="T163" i="1" s="1"/>
  <c r="Z163" i="1" s="1"/>
  <c r="AF163" i="1" s="1"/>
  <c r="AL163" i="1" s="1"/>
  <c r="AR163" i="1" s="1"/>
  <c r="P161" i="1"/>
  <c r="V161" i="1" s="1"/>
  <c r="AB161" i="1" s="1"/>
  <c r="AH161" i="1" s="1"/>
  <c r="AN161" i="1" s="1"/>
  <c r="AT161" i="1" s="1"/>
  <c r="O161" i="1"/>
  <c r="U161" i="1" s="1"/>
  <c r="AA161" i="1" s="1"/>
  <c r="AG161" i="1" s="1"/>
  <c r="AM161" i="1" s="1"/>
  <c r="AS161" i="1" s="1"/>
  <c r="N161" i="1"/>
  <c r="T161" i="1" s="1"/>
  <c r="Z161" i="1" s="1"/>
  <c r="AF161" i="1" s="1"/>
  <c r="AL161" i="1" s="1"/>
  <c r="AR161" i="1" s="1"/>
  <c r="P150" i="1"/>
  <c r="V150" i="1" s="1"/>
  <c r="AB150" i="1" s="1"/>
  <c r="AH150" i="1" s="1"/>
  <c r="AN150" i="1" s="1"/>
  <c r="AT150" i="1" s="1"/>
  <c r="O150" i="1"/>
  <c r="U150" i="1" s="1"/>
  <c r="AA150" i="1" s="1"/>
  <c r="AG150" i="1" s="1"/>
  <c r="AM150" i="1" s="1"/>
  <c r="AS150" i="1" s="1"/>
  <c r="N150" i="1"/>
  <c r="T150" i="1" s="1"/>
  <c r="Z150" i="1" s="1"/>
  <c r="AF150" i="1" s="1"/>
  <c r="AL150" i="1" s="1"/>
  <c r="AR150" i="1" s="1"/>
  <c r="P148" i="1"/>
  <c r="V148" i="1" s="1"/>
  <c r="AB148" i="1" s="1"/>
  <c r="AH148" i="1" s="1"/>
  <c r="AN148" i="1" s="1"/>
  <c r="AT148" i="1" s="1"/>
  <c r="O148" i="1"/>
  <c r="U148" i="1" s="1"/>
  <c r="AA148" i="1" s="1"/>
  <c r="AG148" i="1" s="1"/>
  <c r="AM148" i="1" s="1"/>
  <c r="AS148" i="1" s="1"/>
  <c r="N148" i="1"/>
  <c r="T148" i="1" s="1"/>
  <c r="Z148" i="1" s="1"/>
  <c r="AF148" i="1" s="1"/>
  <c r="AL148" i="1" s="1"/>
  <c r="AR148" i="1" s="1"/>
  <c r="P147" i="1"/>
  <c r="V147" i="1" s="1"/>
  <c r="AB147" i="1" s="1"/>
  <c r="AH147" i="1" s="1"/>
  <c r="AN147" i="1" s="1"/>
  <c r="AT147" i="1" s="1"/>
  <c r="O147" i="1"/>
  <c r="U147" i="1" s="1"/>
  <c r="AA147" i="1" s="1"/>
  <c r="AG147" i="1" s="1"/>
  <c r="AM147" i="1" s="1"/>
  <c r="AS147" i="1" s="1"/>
  <c r="N147" i="1"/>
  <c r="T147" i="1" s="1"/>
  <c r="Z147" i="1" s="1"/>
  <c r="AF147" i="1" s="1"/>
  <c r="AL147" i="1" s="1"/>
  <c r="AR147" i="1" s="1"/>
  <c r="P145" i="1"/>
  <c r="V145" i="1" s="1"/>
  <c r="AB145" i="1" s="1"/>
  <c r="AH145" i="1" s="1"/>
  <c r="AN145" i="1" s="1"/>
  <c r="AT145" i="1" s="1"/>
  <c r="O145" i="1"/>
  <c r="U145" i="1" s="1"/>
  <c r="AA145" i="1" s="1"/>
  <c r="AG145" i="1" s="1"/>
  <c r="AM145" i="1" s="1"/>
  <c r="AS145" i="1" s="1"/>
  <c r="N145" i="1"/>
  <c r="T145" i="1" s="1"/>
  <c r="Z145" i="1" s="1"/>
  <c r="AF145" i="1" s="1"/>
  <c r="AL145" i="1" s="1"/>
  <c r="AR145" i="1" s="1"/>
  <c r="P132" i="1"/>
  <c r="V132" i="1" s="1"/>
  <c r="AB132" i="1" s="1"/>
  <c r="AH132" i="1" s="1"/>
  <c r="AN132" i="1" s="1"/>
  <c r="AT132" i="1" s="1"/>
  <c r="O132" i="1"/>
  <c r="U132" i="1" s="1"/>
  <c r="AA132" i="1" s="1"/>
  <c r="AG132" i="1" s="1"/>
  <c r="AM132" i="1" s="1"/>
  <c r="AS132" i="1" s="1"/>
  <c r="N132" i="1"/>
  <c r="T132" i="1" s="1"/>
  <c r="Z132" i="1" s="1"/>
  <c r="AF132" i="1" s="1"/>
  <c r="AL132" i="1" s="1"/>
  <c r="AR132" i="1" s="1"/>
  <c r="P129" i="1"/>
  <c r="V129" i="1" s="1"/>
  <c r="AB129" i="1" s="1"/>
  <c r="AH129" i="1" s="1"/>
  <c r="AN129" i="1" s="1"/>
  <c r="AT129" i="1" s="1"/>
  <c r="O129" i="1"/>
  <c r="U129" i="1" s="1"/>
  <c r="AA129" i="1" s="1"/>
  <c r="AG129" i="1" s="1"/>
  <c r="AM129" i="1" s="1"/>
  <c r="AS129" i="1" s="1"/>
  <c r="N129" i="1"/>
  <c r="T129" i="1" s="1"/>
  <c r="Z129" i="1" s="1"/>
  <c r="AF129" i="1" s="1"/>
  <c r="AL129" i="1" s="1"/>
  <c r="AR129" i="1" s="1"/>
  <c r="P126" i="1"/>
  <c r="V126" i="1" s="1"/>
  <c r="AB126" i="1" s="1"/>
  <c r="AH126" i="1" s="1"/>
  <c r="AN126" i="1" s="1"/>
  <c r="AT126" i="1" s="1"/>
  <c r="O126" i="1"/>
  <c r="U126" i="1" s="1"/>
  <c r="AA126" i="1" s="1"/>
  <c r="AG126" i="1" s="1"/>
  <c r="AM126" i="1" s="1"/>
  <c r="AS126" i="1" s="1"/>
  <c r="N126" i="1"/>
  <c r="T126" i="1" s="1"/>
  <c r="Z126" i="1" s="1"/>
  <c r="AF126" i="1" s="1"/>
  <c r="AL126" i="1" s="1"/>
  <c r="AR126" i="1" s="1"/>
  <c r="P117" i="1"/>
  <c r="V117" i="1" s="1"/>
  <c r="AB117" i="1" s="1"/>
  <c r="AH117" i="1" s="1"/>
  <c r="AN117" i="1" s="1"/>
  <c r="AT117" i="1" s="1"/>
  <c r="O117" i="1"/>
  <c r="U117" i="1" s="1"/>
  <c r="AA117" i="1" s="1"/>
  <c r="AG117" i="1" s="1"/>
  <c r="AM117" i="1" s="1"/>
  <c r="AS117" i="1" s="1"/>
  <c r="N117" i="1"/>
  <c r="T117" i="1" s="1"/>
  <c r="Z117" i="1" s="1"/>
  <c r="AF117" i="1" s="1"/>
  <c r="AL117" i="1" s="1"/>
  <c r="AR117" i="1" s="1"/>
  <c r="P114" i="1"/>
  <c r="V114" i="1" s="1"/>
  <c r="AB114" i="1" s="1"/>
  <c r="AH114" i="1" s="1"/>
  <c r="AN114" i="1" s="1"/>
  <c r="AT114" i="1" s="1"/>
  <c r="O114" i="1"/>
  <c r="U114" i="1" s="1"/>
  <c r="AA114" i="1" s="1"/>
  <c r="AG114" i="1" s="1"/>
  <c r="AM114" i="1" s="1"/>
  <c r="AS114" i="1" s="1"/>
  <c r="N114" i="1"/>
  <c r="T114" i="1" s="1"/>
  <c r="Z114" i="1" s="1"/>
  <c r="AF114" i="1" s="1"/>
  <c r="AL114" i="1" s="1"/>
  <c r="AR114" i="1" s="1"/>
  <c r="P112" i="1"/>
  <c r="V112" i="1" s="1"/>
  <c r="AB112" i="1" s="1"/>
  <c r="AH112" i="1" s="1"/>
  <c r="AN112" i="1" s="1"/>
  <c r="AT112" i="1" s="1"/>
  <c r="O112" i="1"/>
  <c r="U112" i="1" s="1"/>
  <c r="AA112" i="1" s="1"/>
  <c r="AG112" i="1" s="1"/>
  <c r="AM112" i="1" s="1"/>
  <c r="AS112" i="1" s="1"/>
  <c r="N112" i="1"/>
  <c r="T112" i="1" s="1"/>
  <c r="Z112" i="1" s="1"/>
  <c r="AF112" i="1" s="1"/>
  <c r="AL112" i="1" s="1"/>
  <c r="AR112" i="1" s="1"/>
  <c r="P111" i="1"/>
  <c r="V111" i="1" s="1"/>
  <c r="AB111" i="1" s="1"/>
  <c r="AH111" i="1" s="1"/>
  <c r="AN111" i="1" s="1"/>
  <c r="AT111" i="1" s="1"/>
  <c r="O111" i="1"/>
  <c r="U111" i="1" s="1"/>
  <c r="AA111" i="1" s="1"/>
  <c r="AG111" i="1" s="1"/>
  <c r="AM111" i="1" s="1"/>
  <c r="AS111" i="1" s="1"/>
  <c r="N111" i="1"/>
  <c r="T111" i="1" s="1"/>
  <c r="Z111" i="1" s="1"/>
  <c r="AF111" i="1" s="1"/>
  <c r="AL111" i="1" s="1"/>
  <c r="AR111" i="1" s="1"/>
  <c r="P110" i="1"/>
  <c r="V110" i="1" s="1"/>
  <c r="AB110" i="1" s="1"/>
  <c r="AH110" i="1" s="1"/>
  <c r="AN110" i="1" s="1"/>
  <c r="AT110" i="1" s="1"/>
  <c r="O110" i="1"/>
  <c r="U110" i="1" s="1"/>
  <c r="AA110" i="1" s="1"/>
  <c r="AG110" i="1" s="1"/>
  <c r="AM110" i="1" s="1"/>
  <c r="AS110" i="1" s="1"/>
  <c r="N110" i="1"/>
  <c r="T110" i="1" s="1"/>
  <c r="Z110" i="1" s="1"/>
  <c r="AF110" i="1" s="1"/>
  <c r="AL110" i="1" s="1"/>
  <c r="AR110" i="1" s="1"/>
  <c r="P67" i="1"/>
  <c r="V67" i="1" s="1"/>
  <c r="AB67" i="1" s="1"/>
  <c r="AH67" i="1" s="1"/>
  <c r="AN67" i="1" s="1"/>
  <c r="AT67" i="1" s="1"/>
  <c r="O67" i="1"/>
  <c r="U67" i="1" s="1"/>
  <c r="AA67" i="1" s="1"/>
  <c r="AG67" i="1" s="1"/>
  <c r="AM67" i="1" s="1"/>
  <c r="AS67" i="1" s="1"/>
  <c r="N67" i="1"/>
  <c r="T67" i="1" s="1"/>
  <c r="Z67" i="1" s="1"/>
  <c r="AF67" i="1" s="1"/>
  <c r="AL67" i="1" s="1"/>
  <c r="AR67" i="1" s="1"/>
  <c r="P64" i="1"/>
  <c r="V64" i="1" s="1"/>
  <c r="AB64" i="1" s="1"/>
  <c r="AH64" i="1" s="1"/>
  <c r="AN64" i="1" s="1"/>
  <c r="AT64" i="1" s="1"/>
  <c r="O64" i="1"/>
  <c r="U64" i="1" s="1"/>
  <c r="AA64" i="1" s="1"/>
  <c r="AG64" i="1" s="1"/>
  <c r="AM64" i="1" s="1"/>
  <c r="AS64" i="1" s="1"/>
  <c r="N64" i="1"/>
  <c r="T64" i="1" s="1"/>
  <c r="Z64" i="1" s="1"/>
  <c r="AF64" i="1" s="1"/>
  <c r="AL64" i="1" s="1"/>
  <c r="AR64" i="1" s="1"/>
  <c r="P58" i="1"/>
  <c r="V58" i="1" s="1"/>
  <c r="AB58" i="1" s="1"/>
  <c r="AH58" i="1" s="1"/>
  <c r="AN58" i="1" s="1"/>
  <c r="AT58" i="1" s="1"/>
  <c r="O58" i="1"/>
  <c r="U58" i="1" s="1"/>
  <c r="AA58" i="1" s="1"/>
  <c r="AG58" i="1" s="1"/>
  <c r="AM58" i="1" s="1"/>
  <c r="AS58" i="1" s="1"/>
  <c r="N58" i="1"/>
  <c r="T58" i="1" s="1"/>
  <c r="Z58" i="1" s="1"/>
  <c r="AF58" i="1" s="1"/>
  <c r="AL58" i="1" s="1"/>
  <c r="AR58" i="1" s="1"/>
  <c r="P52" i="1"/>
  <c r="V52" i="1" s="1"/>
  <c r="AB52" i="1" s="1"/>
  <c r="AH52" i="1" s="1"/>
  <c r="AN52" i="1" s="1"/>
  <c r="AT52" i="1" s="1"/>
  <c r="O52" i="1"/>
  <c r="U52" i="1" s="1"/>
  <c r="AA52" i="1" s="1"/>
  <c r="AG52" i="1" s="1"/>
  <c r="AM52" i="1" s="1"/>
  <c r="AS52" i="1" s="1"/>
  <c r="N52" i="1"/>
  <c r="T52" i="1" s="1"/>
  <c r="Z52" i="1" s="1"/>
  <c r="AF52" i="1" s="1"/>
  <c r="AL52" i="1" s="1"/>
  <c r="AR52" i="1" s="1"/>
  <c r="P49" i="1"/>
  <c r="V49" i="1" s="1"/>
  <c r="AB49" i="1" s="1"/>
  <c r="AH49" i="1" s="1"/>
  <c r="AN49" i="1" s="1"/>
  <c r="AT49" i="1" s="1"/>
  <c r="O49" i="1"/>
  <c r="U49" i="1" s="1"/>
  <c r="AA49" i="1" s="1"/>
  <c r="AG49" i="1" s="1"/>
  <c r="AM49" i="1" s="1"/>
  <c r="AS49" i="1" s="1"/>
  <c r="N49" i="1"/>
  <c r="T49" i="1" s="1"/>
  <c r="Z49" i="1" s="1"/>
  <c r="AF49" i="1" s="1"/>
  <c r="AL49" i="1" s="1"/>
  <c r="AR49" i="1" s="1"/>
  <c r="P36" i="1"/>
  <c r="V36" i="1" s="1"/>
  <c r="AB36" i="1" s="1"/>
  <c r="AH36" i="1" s="1"/>
  <c r="AN36" i="1" s="1"/>
  <c r="AT36" i="1" s="1"/>
  <c r="O36" i="1"/>
  <c r="U36" i="1" s="1"/>
  <c r="AA36" i="1" s="1"/>
  <c r="AG36" i="1" s="1"/>
  <c r="AM36" i="1" s="1"/>
  <c r="AS36" i="1" s="1"/>
  <c r="N36" i="1"/>
  <c r="T36" i="1" s="1"/>
  <c r="Z36" i="1" s="1"/>
  <c r="AF36" i="1" s="1"/>
  <c r="AL36" i="1" s="1"/>
  <c r="AR36" i="1" s="1"/>
  <c r="P33" i="1"/>
  <c r="V33" i="1" s="1"/>
  <c r="AB33" i="1" s="1"/>
  <c r="AH33" i="1" s="1"/>
  <c r="AN33" i="1" s="1"/>
  <c r="AT33" i="1" s="1"/>
  <c r="O33" i="1"/>
  <c r="U33" i="1" s="1"/>
  <c r="AA33" i="1" s="1"/>
  <c r="AG33" i="1" s="1"/>
  <c r="AM33" i="1" s="1"/>
  <c r="AS33" i="1" s="1"/>
  <c r="N33" i="1"/>
  <c r="T33" i="1" s="1"/>
  <c r="Z33" i="1" s="1"/>
  <c r="AF33" i="1" s="1"/>
  <c r="AL33" i="1" s="1"/>
  <c r="AR33" i="1" s="1"/>
  <c r="P30" i="1"/>
  <c r="V30" i="1" s="1"/>
  <c r="AB30" i="1" s="1"/>
  <c r="AH30" i="1" s="1"/>
  <c r="AN30" i="1" s="1"/>
  <c r="AT30" i="1" s="1"/>
  <c r="O30" i="1"/>
  <c r="U30" i="1" s="1"/>
  <c r="AA30" i="1" s="1"/>
  <c r="AG30" i="1" s="1"/>
  <c r="AM30" i="1" s="1"/>
  <c r="AS30" i="1" s="1"/>
  <c r="N30" i="1"/>
  <c r="T30" i="1" s="1"/>
  <c r="Z30" i="1" s="1"/>
  <c r="AF30" i="1" s="1"/>
  <c r="AL30" i="1" s="1"/>
  <c r="AR30" i="1" s="1"/>
  <c r="P24" i="1"/>
  <c r="V24" i="1" s="1"/>
  <c r="AB24" i="1" s="1"/>
  <c r="AH24" i="1" s="1"/>
  <c r="AN24" i="1" s="1"/>
  <c r="AT24" i="1" s="1"/>
  <c r="O24" i="1"/>
  <c r="U24" i="1" s="1"/>
  <c r="AA24" i="1" s="1"/>
  <c r="AG24" i="1" s="1"/>
  <c r="AM24" i="1" s="1"/>
  <c r="AS24" i="1" s="1"/>
  <c r="N24" i="1"/>
  <c r="T24" i="1" s="1"/>
  <c r="Z24" i="1" s="1"/>
  <c r="AF24" i="1" s="1"/>
  <c r="AL24" i="1" s="1"/>
  <c r="AR24" i="1" s="1"/>
  <c r="K374" i="1" l="1"/>
  <c r="M374" i="1"/>
  <c r="L374" i="1"/>
  <c r="L107" i="1"/>
  <c r="K107" i="1"/>
  <c r="M107" i="1"/>
  <c r="L537" i="1"/>
  <c r="L536" i="1" s="1"/>
  <c r="K537" i="1"/>
  <c r="K536" i="1" s="1"/>
  <c r="L826" i="1"/>
  <c r="K193" i="1"/>
  <c r="L203" i="1"/>
  <c r="K309" i="1"/>
  <c r="K394" i="1"/>
  <c r="M399" i="1"/>
  <c r="M203" i="1"/>
  <c r="K826" i="1"/>
  <c r="M826" i="1"/>
  <c r="M537" i="1"/>
  <c r="M536" i="1" s="1"/>
  <c r="K813" i="1"/>
  <c r="M653" i="1"/>
  <c r="M652" i="1" s="1"/>
  <c r="L653" i="1"/>
  <c r="L652" i="1" s="1"/>
  <c r="K653" i="1"/>
  <c r="K652" i="1" s="1"/>
  <c r="K353" i="1"/>
  <c r="L343" i="1"/>
  <c r="L399" i="1"/>
  <c r="L458" i="1"/>
  <c r="L457" i="1" s="1"/>
  <c r="L696" i="1"/>
  <c r="L726" i="1"/>
  <c r="K458" i="1"/>
  <c r="K457" i="1" s="1"/>
  <c r="K500" i="1"/>
  <c r="K499" i="1" s="1"/>
  <c r="K498" i="1" s="1"/>
  <c r="K696" i="1"/>
  <c r="K726" i="1"/>
  <c r="O422" i="1"/>
  <c r="U422" i="1" s="1"/>
  <c r="AA422" i="1" s="1"/>
  <c r="AG422" i="1" s="1"/>
  <c r="AM422" i="1" s="1"/>
  <c r="AS422" i="1" s="1"/>
  <c r="L813" i="1"/>
  <c r="L500" i="1"/>
  <c r="L499" i="1" s="1"/>
  <c r="L498" i="1" s="1"/>
  <c r="M794" i="1"/>
  <c r="O429" i="1"/>
  <c r="U429" i="1" s="1"/>
  <c r="AA429" i="1" s="1"/>
  <c r="AG429" i="1" s="1"/>
  <c r="AM429" i="1" s="1"/>
  <c r="AS429" i="1" s="1"/>
  <c r="L736" i="1"/>
  <c r="L768" i="1"/>
  <c r="P312" i="1"/>
  <c r="V312" i="1" s="1"/>
  <c r="AB312" i="1" s="1"/>
  <c r="AH312" i="1" s="1"/>
  <c r="AN312" i="1" s="1"/>
  <c r="AT312" i="1" s="1"/>
  <c r="O312" i="1"/>
  <c r="U312" i="1" s="1"/>
  <c r="AA312" i="1" s="1"/>
  <c r="AG312" i="1" s="1"/>
  <c r="AM312" i="1" s="1"/>
  <c r="AS312" i="1" s="1"/>
  <c r="M394" i="1"/>
  <c r="K399" i="1"/>
  <c r="P422" i="1"/>
  <c r="V422" i="1" s="1"/>
  <c r="AB422" i="1" s="1"/>
  <c r="AH422" i="1" s="1"/>
  <c r="AN422" i="1" s="1"/>
  <c r="AT422" i="1" s="1"/>
  <c r="M768" i="1"/>
  <c r="P429" i="1"/>
  <c r="V429" i="1" s="1"/>
  <c r="AB429" i="1" s="1"/>
  <c r="AH429" i="1" s="1"/>
  <c r="AN429" i="1" s="1"/>
  <c r="AT429" i="1" s="1"/>
  <c r="K40" i="1"/>
  <c r="L193" i="1"/>
  <c r="M458" i="1"/>
  <c r="M457" i="1" s="1"/>
  <c r="M696" i="1"/>
  <c r="M692" i="1" s="1"/>
  <c r="M710" i="1"/>
  <c r="O410" i="1"/>
  <c r="U410" i="1" s="1"/>
  <c r="AA410" i="1" s="1"/>
  <c r="AG410" i="1" s="1"/>
  <c r="AM410" i="1" s="1"/>
  <c r="AS410" i="1" s="1"/>
  <c r="O786" i="1"/>
  <c r="U786" i="1" s="1"/>
  <c r="AA786" i="1" s="1"/>
  <c r="AG786" i="1" s="1"/>
  <c r="AM786" i="1" s="1"/>
  <c r="AS786" i="1" s="1"/>
  <c r="L143" i="1"/>
  <c r="L139" i="1" s="1"/>
  <c r="M210" i="1"/>
  <c r="M343" i="1"/>
  <c r="L394" i="1"/>
  <c r="K203" i="1"/>
  <c r="M641" i="1"/>
  <c r="K736" i="1"/>
  <c r="M353" i="1"/>
  <c r="K210" i="1"/>
  <c r="M726" i="1"/>
  <c r="L210" i="1"/>
  <c r="M279" i="1"/>
  <c r="K794" i="1"/>
  <c r="M40" i="1"/>
  <c r="L40" i="1"/>
  <c r="K159" i="1"/>
  <c r="K158" i="1" s="1"/>
  <c r="K143" i="1"/>
  <c r="K139" i="1" s="1"/>
  <c r="O409" i="1"/>
  <c r="U409" i="1" s="1"/>
  <c r="AA409" i="1" s="1"/>
  <c r="AG409" i="1" s="1"/>
  <c r="AM409" i="1" s="1"/>
  <c r="AS409" i="1" s="1"/>
  <c r="M309" i="1"/>
  <c r="M293" i="1" s="1"/>
  <c r="K343" i="1"/>
  <c r="K710" i="1"/>
  <c r="K749" i="1"/>
  <c r="M736" i="1"/>
  <c r="K768" i="1"/>
  <c r="O785" i="1"/>
  <c r="U785" i="1" s="1"/>
  <c r="AA785" i="1" s="1"/>
  <c r="AG785" i="1" s="1"/>
  <c r="AM785" i="1" s="1"/>
  <c r="AS785" i="1" s="1"/>
  <c r="K821" i="1"/>
  <c r="L159" i="1"/>
  <c r="L158" i="1" s="1"/>
  <c r="P786" i="1"/>
  <c r="V786" i="1" s="1"/>
  <c r="AB786" i="1" s="1"/>
  <c r="AH786" i="1" s="1"/>
  <c r="AN786" i="1" s="1"/>
  <c r="AT786" i="1" s="1"/>
  <c r="M193" i="1"/>
  <c r="M192" i="1" s="1"/>
  <c r="L710" i="1"/>
  <c r="M813" i="1"/>
  <c r="P410" i="1"/>
  <c r="V410" i="1" s="1"/>
  <c r="AB410" i="1" s="1"/>
  <c r="AH410" i="1" s="1"/>
  <c r="AN410" i="1" s="1"/>
  <c r="AT410" i="1" s="1"/>
  <c r="P409" i="1"/>
  <c r="V409" i="1" s="1"/>
  <c r="AB409" i="1" s="1"/>
  <c r="AH409" i="1" s="1"/>
  <c r="AN409" i="1" s="1"/>
  <c r="AT409" i="1" s="1"/>
  <c r="L794" i="1"/>
  <c r="L18" i="1"/>
  <c r="K18" i="1"/>
  <c r="M18" i="1"/>
  <c r="M821" i="1"/>
  <c r="L821" i="1"/>
  <c r="P785" i="1"/>
  <c r="V785" i="1" s="1"/>
  <c r="AB785" i="1" s="1"/>
  <c r="AH785" i="1" s="1"/>
  <c r="AN785" i="1" s="1"/>
  <c r="AT785" i="1" s="1"/>
  <c r="M749" i="1"/>
  <c r="L749" i="1"/>
  <c r="L692" i="1"/>
  <c r="K692" i="1"/>
  <c r="K641" i="1"/>
  <c r="L641" i="1"/>
  <c r="K601" i="1"/>
  <c r="M601" i="1"/>
  <c r="L601" i="1"/>
  <c r="K554" i="1"/>
  <c r="M554" i="1"/>
  <c r="L554" i="1"/>
  <c r="M500" i="1"/>
  <c r="M499" i="1" s="1"/>
  <c r="M498" i="1" s="1"/>
  <c r="K414" i="1"/>
  <c r="K413" i="1" s="1"/>
  <c r="L414" i="1"/>
  <c r="L413" i="1" s="1"/>
  <c r="M414" i="1"/>
  <c r="M413" i="1" s="1"/>
  <c r="L353" i="1"/>
  <c r="L309" i="1"/>
  <c r="L293" i="1" s="1"/>
  <c r="K293" i="1"/>
  <c r="L279" i="1"/>
  <c r="K279" i="1"/>
  <c r="K266" i="1"/>
  <c r="M266" i="1"/>
  <c r="L266" i="1"/>
  <c r="K238" i="1"/>
  <c r="M238" i="1"/>
  <c r="L238" i="1"/>
  <c r="K170" i="1"/>
  <c r="M170" i="1"/>
  <c r="L170" i="1"/>
  <c r="M159" i="1"/>
  <c r="M158" i="1" s="1"/>
  <c r="M143" i="1"/>
  <c r="M139" i="1" s="1"/>
  <c r="J462" i="1"/>
  <c r="P462" i="1" s="1"/>
  <c r="V462" i="1" s="1"/>
  <c r="AB462" i="1" s="1"/>
  <c r="AH462" i="1" s="1"/>
  <c r="AN462" i="1" s="1"/>
  <c r="AT462" i="1" s="1"/>
  <c r="I462" i="1"/>
  <c r="O462" i="1" s="1"/>
  <c r="U462" i="1" s="1"/>
  <c r="AA462" i="1" s="1"/>
  <c r="AG462" i="1" s="1"/>
  <c r="AM462" i="1" s="1"/>
  <c r="AS462" i="1" s="1"/>
  <c r="H462" i="1"/>
  <c r="N462" i="1" s="1"/>
  <c r="T462" i="1" s="1"/>
  <c r="Z462" i="1" s="1"/>
  <c r="AF462" i="1" s="1"/>
  <c r="AL462" i="1" s="1"/>
  <c r="AR462" i="1" s="1"/>
  <c r="J477" i="1"/>
  <c r="P477" i="1" s="1"/>
  <c r="V477" i="1" s="1"/>
  <c r="AB477" i="1" s="1"/>
  <c r="AH477" i="1" s="1"/>
  <c r="AN477" i="1" s="1"/>
  <c r="AT477" i="1" s="1"/>
  <c r="I477" i="1"/>
  <c r="O477" i="1" s="1"/>
  <c r="U477" i="1" s="1"/>
  <c r="AA477" i="1" s="1"/>
  <c r="AG477" i="1" s="1"/>
  <c r="AM477" i="1" s="1"/>
  <c r="AS477" i="1" s="1"/>
  <c r="H477" i="1"/>
  <c r="N477" i="1" s="1"/>
  <c r="T477" i="1" s="1"/>
  <c r="Z477" i="1" s="1"/>
  <c r="AF477" i="1" s="1"/>
  <c r="AL477" i="1" s="1"/>
  <c r="AR477" i="1" s="1"/>
  <c r="L337" i="1" l="1"/>
  <c r="L703" i="1"/>
  <c r="M703" i="1"/>
  <c r="K703" i="1"/>
  <c r="L192" i="1"/>
  <c r="L17" i="1" s="1"/>
  <c r="K337" i="1"/>
  <c r="M393" i="1"/>
  <c r="K393" i="1"/>
  <c r="K192" i="1"/>
  <c r="K17" i="1" s="1"/>
  <c r="L393" i="1"/>
  <c r="M337" i="1"/>
  <c r="K209" i="1"/>
  <c r="M209" i="1"/>
  <c r="L209" i="1"/>
  <c r="M17" i="1"/>
  <c r="J837" i="1"/>
  <c r="I837" i="1"/>
  <c r="H837" i="1"/>
  <c r="K16" i="1" l="1"/>
  <c r="K836" i="1" s="1"/>
  <c r="M16" i="1"/>
  <c r="M836" i="1" s="1"/>
  <c r="L16" i="1"/>
  <c r="L836" i="1" s="1"/>
  <c r="J195" i="1"/>
  <c r="I195" i="1"/>
  <c r="O195" i="1" s="1"/>
  <c r="U195" i="1" s="1"/>
  <c r="AA195" i="1" s="1"/>
  <c r="AG195" i="1" s="1"/>
  <c r="AM195" i="1" s="1"/>
  <c r="AS195" i="1" s="1"/>
  <c r="H195" i="1"/>
  <c r="J206" i="1"/>
  <c r="P206" i="1" s="1"/>
  <c r="V206" i="1" s="1"/>
  <c r="AB206" i="1" s="1"/>
  <c r="AH206" i="1" s="1"/>
  <c r="AN206" i="1" s="1"/>
  <c r="AT206" i="1" s="1"/>
  <c r="I206" i="1"/>
  <c r="O206" i="1" s="1"/>
  <c r="U206" i="1" s="1"/>
  <c r="AA206" i="1" s="1"/>
  <c r="AG206" i="1" s="1"/>
  <c r="AM206" i="1" s="1"/>
  <c r="AS206" i="1" s="1"/>
  <c r="H206" i="1"/>
  <c r="N206" i="1" s="1"/>
  <c r="T206" i="1" s="1"/>
  <c r="Z206" i="1" s="1"/>
  <c r="AF206" i="1" s="1"/>
  <c r="AL206" i="1" s="1"/>
  <c r="AR206" i="1" s="1"/>
  <c r="J204" i="1"/>
  <c r="P204" i="1" s="1"/>
  <c r="V204" i="1" s="1"/>
  <c r="AB204" i="1" s="1"/>
  <c r="AH204" i="1" s="1"/>
  <c r="AN204" i="1" s="1"/>
  <c r="AT204" i="1" s="1"/>
  <c r="I204" i="1"/>
  <c r="O204" i="1" s="1"/>
  <c r="U204" i="1" s="1"/>
  <c r="AA204" i="1" s="1"/>
  <c r="AG204" i="1" s="1"/>
  <c r="AM204" i="1" s="1"/>
  <c r="AS204" i="1" s="1"/>
  <c r="H204" i="1"/>
  <c r="N204" i="1" s="1"/>
  <c r="T204" i="1" s="1"/>
  <c r="Z204" i="1" s="1"/>
  <c r="AF204" i="1" s="1"/>
  <c r="AL204" i="1" s="1"/>
  <c r="AR204" i="1" s="1"/>
  <c r="J201" i="1"/>
  <c r="I201" i="1"/>
  <c r="H201" i="1"/>
  <c r="J196" i="1"/>
  <c r="P196" i="1" s="1"/>
  <c r="V196" i="1" s="1"/>
  <c r="AB196" i="1" s="1"/>
  <c r="AH196" i="1" s="1"/>
  <c r="AN196" i="1" s="1"/>
  <c r="AT196" i="1" s="1"/>
  <c r="I196" i="1"/>
  <c r="O196" i="1" s="1"/>
  <c r="U196" i="1" s="1"/>
  <c r="AA196" i="1" s="1"/>
  <c r="AG196" i="1" s="1"/>
  <c r="AM196" i="1" s="1"/>
  <c r="AS196" i="1" s="1"/>
  <c r="H196" i="1"/>
  <c r="N196" i="1" s="1"/>
  <c r="T196" i="1" s="1"/>
  <c r="Z196" i="1" s="1"/>
  <c r="AF196" i="1" s="1"/>
  <c r="AL196" i="1" s="1"/>
  <c r="AR196" i="1" s="1"/>
  <c r="I194" i="1" l="1"/>
  <c r="I193" i="1" s="1"/>
  <c r="H194" i="1"/>
  <c r="N194" i="1" s="1"/>
  <c r="T194" i="1" s="1"/>
  <c r="Z194" i="1" s="1"/>
  <c r="AF194" i="1" s="1"/>
  <c r="AL194" i="1" s="1"/>
  <c r="AR194" i="1" s="1"/>
  <c r="N195" i="1"/>
  <c r="T195" i="1" s="1"/>
  <c r="Z195" i="1" s="1"/>
  <c r="AF195" i="1" s="1"/>
  <c r="AL195" i="1" s="1"/>
  <c r="AR195" i="1" s="1"/>
  <c r="H200" i="1"/>
  <c r="N200" i="1" s="1"/>
  <c r="T200" i="1" s="1"/>
  <c r="Z200" i="1" s="1"/>
  <c r="AF200" i="1" s="1"/>
  <c r="AL200" i="1" s="1"/>
  <c r="AR200" i="1" s="1"/>
  <c r="N201" i="1"/>
  <c r="T201" i="1" s="1"/>
  <c r="Z201" i="1" s="1"/>
  <c r="AF201" i="1" s="1"/>
  <c r="AL201" i="1" s="1"/>
  <c r="AR201" i="1" s="1"/>
  <c r="J194" i="1"/>
  <c r="P194" i="1" s="1"/>
  <c r="V194" i="1" s="1"/>
  <c r="AB194" i="1" s="1"/>
  <c r="AH194" i="1" s="1"/>
  <c r="AN194" i="1" s="1"/>
  <c r="AT194" i="1" s="1"/>
  <c r="P195" i="1"/>
  <c r="V195" i="1" s="1"/>
  <c r="AB195" i="1" s="1"/>
  <c r="AH195" i="1" s="1"/>
  <c r="AN195" i="1" s="1"/>
  <c r="AT195" i="1" s="1"/>
  <c r="I200" i="1"/>
  <c r="O200" i="1" s="1"/>
  <c r="U200" i="1" s="1"/>
  <c r="AA200" i="1" s="1"/>
  <c r="AG200" i="1" s="1"/>
  <c r="AM200" i="1" s="1"/>
  <c r="AS200" i="1" s="1"/>
  <c r="O201" i="1"/>
  <c r="U201" i="1" s="1"/>
  <c r="AA201" i="1" s="1"/>
  <c r="AG201" i="1" s="1"/>
  <c r="AM201" i="1" s="1"/>
  <c r="AS201" i="1" s="1"/>
  <c r="J200" i="1"/>
  <c r="P200" i="1" s="1"/>
  <c r="V200" i="1" s="1"/>
  <c r="AB200" i="1" s="1"/>
  <c r="AH200" i="1" s="1"/>
  <c r="AN200" i="1" s="1"/>
  <c r="AT200" i="1" s="1"/>
  <c r="P201" i="1"/>
  <c r="V201" i="1" s="1"/>
  <c r="AB201" i="1" s="1"/>
  <c r="AH201" i="1" s="1"/>
  <c r="AN201" i="1" s="1"/>
  <c r="AT201" i="1" s="1"/>
  <c r="I203" i="1"/>
  <c r="O203" i="1" s="1"/>
  <c r="U203" i="1" s="1"/>
  <c r="AA203" i="1" s="1"/>
  <c r="AG203" i="1" s="1"/>
  <c r="AM203" i="1" s="1"/>
  <c r="AS203" i="1" s="1"/>
  <c r="J203" i="1"/>
  <c r="P203" i="1" s="1"/>
  <c r="V203" i="1" s="1"/>
  <c r="AB203" i="1" s="1"/>
  <c r="AH203" i="1" s="1"/>
  <c r="AN203" i="1" s="1"/>
  <c r="AT203" i="1" s="1"/>
  <c r="H203" i="1"/>
  <c r="N203" i="1" s="1"/>
  <c r="T203" i="1" s="1"/>
  <c r="Z203" i="1" s="1"/>
  <c r="AF203" i="1" s="1"/>
  <c r="AL203" i="1" s="1"/>
  <c r="AR203" i="1" s="1"/>
  <c r="O194" i="1" l="1"/>
  <c r="U194" i="1" s="1"/>
  <c r="AA194" i="1" s="1"/>
  <c r="AG194" i="1" s="1"/>
  <c r="AM194" i="1" s="1"/>
  <c r="AS194" i="1" s="1"/>
  <c r="O193" i="1"/>
  <c r="U193" i="1" s="1"/>
  <c r="AA193" i="1" s="1"/>
  <c r="AG193" i="1" s="1"/>
  <c r="AM193" i="1" s="1"/>
  <c r="AS193" i="1" s="1"/>
  <c r="I192" i="1"/>
  <c r="O192" i="1" s="1"/>
  <c r="U192" i="1" s="1"/>
  <c r="AA192" i="1" s="1"/>
  <c r="AG192" i="1" s="1"/>
  <c r="AM192" i="1" s="1"/>
  <c r="AS192" i="1" s="1"/>
  <c r="H193" i="1"/>
  <c r="N193" i="1" s="1"/>
  <c r="T193" i="1" s="1"/>
  <c r="Z193" i="1" s="1"/>
  <c r="AF193" i="1" s="1"/>
  <c r="AL193" i="1" s="1"/>
  <c r="AR193" i="1" s="1"/>
  <c r="J193" i="1"/>
  <c r="P193" i="1" s="1"/>
  <c r="V193" i="1" s="1"/>
  <c r="AB193" i="1" s="1"/>
  <c r="AH193" i="1" s="1"/>
  <c r="AN193" i="1" s="1"/>
  <c r="AT193" i="1" s="1"/>
  <c r="J192" i="1" l="1"/>
  <c r="P192" i="1" s="1"/>
  <c r="V192" i="1" s="1"/>
  <c r="AB192" i="1" s="1"/>
  <c r="AH192" i="1" s="1"/>
  <c r="AN192" i="1" s="1"/>
  <c r="AT192" i="1" s="1"/>
  <c r="H192" i="1"/>
  <c r="N192" i="1" s="1"/>
  <c r="T192" i="1" s="1"/>
  <c r="Z192" i="1" s="1"/>
  <c r="AF192" i="1" s="1"/>
  <c r="AL192" i="1" s="1"/>
  <c r="AR192" i="1" s="1"/>
  <c r="I190" i="1"/>
  <c r="J190" i="1"/>
  <c r="H190" i="1"/>
  <c r="H786" i="1"/>
  <c r="H785" i="1" l="1"/>
  <c r="N785" i="1" s="1"/>
  <c r="T785" i="1" s="1"/>
  <c r="Z785" i="1" s="1"/>
  <c r="AF785" i="1" s="1"/>
  <c r="AL785" i="1" s="1"/>
  <c r="AR785" i="1" s="1"/>
  <c r="N786" i="1"/>
  <c r="T786" i="1" s="1"/>
  <c r="Z786" i="1" s="1"/>
  <c r="AF786" i="1" s="1"/>
  <c r="AL786" i="1" s="1"/>
  <c r="AR786" i="1" s="1"/>
  <c r="H189" i="1"/>
  <c r="N189" i="1" s="1"/>
  <c r="T189" i="1" s="1"/>
  <c r="Z189" i="1" s="1"/>
  <c r="AF189" i="1" s="1"/>
  <c r="AL189" i="1" s="1"/>
  <c r="AR189" i="1" s="1"/>
  <c r="N190" i="1"/>
  <c r="T190" i="1" s="1"/>
  <c r="Z190" i="1" s="1"/>
  <c r="AF190" i="1" s="1"/>
  <c r="AL190" i="1" s="1"/>
  <c r="AR190" i="1" s="1"/>
  <c r="J189" i="1"/>
  <c r="P189" i="1" s="1"/>
  <c r="V189" i="1" s="1"/>
  <c r="AB189" i="1" s="1"/>
  <c r="AH189" i="1" s="1"/>
  <c r="AN189" i="1" s="1"/>
  <c r="AT189" i="1" s="1"/>
  <c r="P190" i="1"/>
  <c r="V190" i="1" s="1"/>
  <c r="AB190" i="1" s="1"/>
  <c r="AH190" i="1" s="1"/>
  <c r="AN190" i="1" s="1"/>
  <c r="AT190" i="1" s="1"/>
  <c r="I189" i="1"/>
  <c r="O189" i="1" s="1"/>
  <c r="U189" i="1" s="1"/>
  <c r="AA189" i="1" s="1"/>
  <c r="AG189" i="1" s="1"/>
  <c r="AM189" i="1" s="1"/>
  <c r="AS189" i="1" s="1"/>
  <c r="O190" i="1"/>
  <c r="U190" i="1" s="1"/>
  <c r="AA190" i="1" s="1"/>
  <c r="AG190" i="1" s="1"/>
  <c r="AM190" i="1" s="1"/>
  <c r="AS190" i="1" s="1"/>
  <c r="I747" i="1"/>
  <c r="J747" i="1"/>
  <c r="H747" i="1"/>
  <c r="I723" i="1"/>
  <c r="J723" i="1"/>
  <c r="H723" i="1"/>
  <c r="I697" i="1"/>
  <c r="O697" i="1" s="1"/>
  <c r="U697" i="1" s="1"/>
  <c r="AA697" i="1" s="1"/>
  <c r="AG697" i="1" s="1"/>
  <c r="AM697" i="1" s="1"/>
  <c r="AS697" i="1" s="1"/>
  <c r="J697" i="1"/>
  <c r="H697" i="1"/>
  <c r="N697" i="1" s="1"/>
  <c r="T697" i="1" s="1"/>
  <c r="Z697" i="1" s="1"/>
  <c r="AF697" i="1" s="1"/>
  <c r="AL697" i="1" s="1"/>
  <c r="AR697" i="1" s="1"/>
  <c r="I699" i="1"/>
  <c r="O699" i="1" s="1"/>
  <c r="U699" i="1" s="1"/>
  <c r="AA699" i="1" s="1"/>
  <c r="AG699" i="1" s="1"/>
  <c r="AM699" i="1" s="1"/>
  <c r="AS699" i="1" s="1"/>
  <c r="J699" i="1"/>
  <c r="P699" i="1" s="1"/>
  <c r="V699" i="1" s="1"/>
  <c r="AB699" i="1" s="1"/>
  <c r="AH699" i="1" s="1"/>
  <c r="AN699" i="1" s="1"/>
  <c r="AT699" i="1" s="1"/>
  <c r="H699" i="1"/>
  <c r="N699" i="1" s="1"/>
  <c r="T699" i="1" s="1"/>
  <c r="Z699" i="1" s="1"/>
  <c r="AF699" i="1" s="1"/>
  <c r="AL699" i="1" s="1"/>
  <c r="AR699" i="1" s="1"/>
  <c r="I694" i="1"/>
  <c r="J694" i="1"/>
  <c r="H694" i="1"/>
  <c r="I654" i="1"/>
  <c r="O654" i="1" s="1"/>
  <c r="U654" i="1" s="1"/>
  <c r="AA654" i="1" s="1"/>
  <c r="AG654" i="1" s="1"/>
  <c r="AM654" i="1" s="1"/>
  <c r="AS654" i="1" s="1"/>
  <c r="J654" i="1"/>
  <c r="H654" i="1"/>
  <c r="I646" i="1"/>
  <c r="J646" i="1"/>
  <c r="H646" i="1"/>
  <c r="I643" i="1"/>
  <c r="J643" i="1"/>
  <c r="H643" i="1"/>
  <c r="H410" i="1"/>
  <c r="H366" i="1"/>
  <c r="N366" i="1" s="1"/>
  <c r="T366" i="1" s="1"/>
  <c r="Z366" i="1" s="1"/>
  <c r="AF366" i="1" s="1"/>
  <c r="AL366" i="1" s="1"/>
  <c r="AR366" i="1" s="1"/>
  <c r="J329" i="1"/>
  <c r="I329" i="1"/>
  <c r="H329" i="1"/>
  <c r="H312" i="1"/>
  <c r="N312" i="1" s="1"/>
  <c r="T312" i="1" s="1"/>
  <c r="Z312" i="1" s="1"/>
  <c r="AF312" i="1" s="1"/>
  <c r="AL312" i="1" s="1"/>
  <c r="AR312" i="1" s="1"/>
  <c r="I284" i="1"/>
  <c r="J284" i="1"/>
  <c r="H284" i="1"/>
  <c r="J282" i="1"/>
  <c r="P282" i="1" s="1"/>
  <c r="V282" i="1" s="1"/>
  <c r="AB282" i="1" s="1"/>
  <c r="AH282" i="1" s="1"/>
  <c r="AN282" i="1" s="1"/>
  <c r="AT282" i="1" s="1"/>
  <c r="I282" i="1"/>
  <c r="O282" i="1" s="1"/>
  <c r="U282" i="1" s="1"/>
  <c r="AA282" i="1" s="1"/>
  <c r="AG282" i="1" s="1"/>
  <c r="AM282" i="1" s="1"/>
  <c r="AS282" i="1" s="1"/>
  <c r="H282" i="1"/>
  <c r="N282" i="1" s="1"/>
  <c r="T282" i="1" s="1"/>
  <c r="Z282" i="1" s="1"/>
  <c r="AF282" i="1" s="1"/>
  <c r="AL282" i="1" s="1"/>
  <c r="AR282" i="1" s="1"/>
  <c r="J275" i="1"/>
  <c r="P275" i="1" s="1"/>
  <c r="V275" i="1" s="1"/>
  <c r="AB275" i="1" s="1"/>
  <c r="AH275" i="1" s="1"/>
  <c r="AN275" i="1" s="1"/>
  <c r="AT275" i="1" s="1"/>
  <c r="I275" i="1"/>
  <c r="O275" i="1" s="1"/>
  <c r="U275" i="1" s="1"/>
  <c r="AA275" i="1" s="1"/>
  <c r="AG275" i="1" s="1"/>
  <c r="AM275" i="1" s="1"/>
  <c r="AS275" i="1" s="1"/>
  <c r="H275" i="1"/>
  <c r="N275" i="1" s="1"/>
  <c r="T275" i="1" s="1"/>
  <c r="Z275" i="1" s="1"/>
  <c r="AF275" i="1" s="1"/>
  <c r="AL275" i="1" s="1"/>
  <c r="AR275" i="1" s="1"/>
  <c r="J265" i="1"/>
  <c r="P265" i="1" s="1"/>
  <c r="V265" i="1" s="1"/>
  <c r="AB265" i="1" s="1"/>
  <c r="AH265" i="1" s="1"/>
  <c r="AN265" i="1" s="1"/>
  <c r="AT265" i="1" s="1"/>
  <c r="I265" i="1"/>
  <c r="O265" i="1" s="1"/>
  <c r="U265" i="1" s="1"/>
  <c r="AA265" i="1" s="1"/>
  <c r="AG265" i="1" s="1"/>
  <c r="AM265" i="1" s="1"/>
  <c r="AS265" i="1" s="1"/>
  <c r="H265" i="1"/>
  <c r="N265" i="1" s="1"/>
  <c r="T265" i="1" s="1"/>
  <c r="Z265" i="1" s="1"/>
  <c r="AF265" i="1" s="1"/>
  <c r="AL265" i="1" s="1"/>
  <c r="AR265" i="1" s="1"/>
  <c r="J262" i="1"/>
  <c r="P262" i="1" s="1"/>
  <c r="V262" i="1" s="1"/>
  <c r="AB262" i="1" s="1"/>
  <c r="AH262" i="1" s="1"/>
  <c r="AN262" i="1" s="1"/>
  <c r="AT262" i="1" s="1"/>
  <c r="I262" i="1"/>
  <c r="O262" i="1" s="1"/>
  <c r="U262" i="1" s="1"/>
  <c r="AA262" i="1" s="1"/>
  <c r="AG262" i="1" s="1"/>
  <c r="AM262" i="1" s="1"/>
  <c r="AS262" i="1" s="1"/>
  <c r="H262" i="1"/>
  <c r="N262" i="1" s="1"/>
  <c r="T262" i="1" s="1"/>
  <c r="Z262" i="1" s="1"/>
  <c r="AF262" i="1" s="1"/>
  <c r="AL262" i="1" s="1"/>
  <c r="AR262" i="1" s="1"/>
  <c r="J250" i="1"/>
  <c r="P250" i="1" s="1"/>
  <c r="V250" i="1" s="1"/>
  <c r="AB250" i="1" s="1"/>
  <c r="AH250" i="1" s="1"/>
  <c r="AN250" i="1" s="1"/>
  <c r="AT250" i="1" s="1"/>
  <c r="I250" i="1"/>
  <c r="O250" i="1" s="1"/>
  <c r="U250" i="1" s="1"/>
  <c r="AA250" i="1" s="1"/>
  <c r="AG250" i="1" s="1"/>
  <c r="AM250" i="1" s="1"/>
  <c r="AS250" i="1" s="1"/>
  <c r="H250" i="1"/>
  <c r="N250" i="1" s="1"/>
  <c r="T250" i="1" s="1"/>
  <c r="Z250" i="1" s="1"/>
  <c r="AF250" i="1" s="1"/>
  <c r="AL250" i="1" s="1"/>
  <c r="AR250" i="1" s="1"/>
  <c r="J222" i="1"/>
  <c r="P222" i="1" s="1"/>
  <c r="V222" i="1" s="1"/>
  <c r="AB222" i="1" s="1"/>
  <c r="AH222" i="1" s="1"/>
  <c r="AN222" i="1" s="1"/>
  <c r="AT222" i="1" s="1"/>
  <c r="I222" i="1"/>
  <c r="O222" i="1" s="1"/>
  <c r="U222" i="1" s="1"/>
  <c r="AA222" i="1" s="1"/>
  <c r="AG222" i="1" s="1"/>
  <c r="AM222" i="1" s="1"/>
  <c r="AS222" i="1" s="1"/>
  <c r="H222" i="1"/>
  <c r="N222" i="1" s="1"/>
  <c r="T222" i="1" s="1"/>
  <c r="Z222" i="1" s="1"/>
  <c r="AF222" i="1" s="1"/>
  <c r="AL222" i="1" s="1"/>
  <c r="AR222" i="1" s="1"/>
  <c r="J88" i="1"/>
  <c r="P88" i="1" s="1"/>
  <c r="V88" i="1" s="1"/>
  <c r="AB88" i="1" s="1"/>
  <c r="AH88" i="1" s="1"/>
  <c r="AN88" i="1" s="1"/>
  <c r="AT88" i="1" s="1"/>
  <c r="I88" i="1"/>
  <c r="O88" i="1" s="1"/>
  <c r="U88" i="1" s="1"/>
  <c r="AA88" i="1" s="1"/>
  <c r="AG88" i="1" s="1"/>
  <c r="AM88" i="1" s="1"/>
  <c r="AS88" i="1" s="1"/>
  <c r="H88" i="1"/>
  <c r="N88" i="1" s="1"/>
  <c r="T88" i="1" s="1"/>
  <c r="Z88" i="1" s="1"/>
  <c r="AF88" i="1" s="1"/>
  <c r="AL88" i="1" s="1"/>
  <c r="AR88" i="1" s="1"/>
  <c r="J91" i="1"/>
  <c r="P91" i="1" s="1"/>
  <c r="V91" i="1" s="1"/>
  <c r="AB91" i="1" s="1"/>
  <c r="AH91" i="1" s="1"/>
  <c r="AN91" i="1" s="1"/>
  <c r="AT91" i="1" s="1"/>
  <c r="I91" i="1"/>
  <c r="O91" i="1" s="1"/>
  <c r="U91" i="1" s="1"/>
  <c r="AA91" i="1" s="1"/>
  <c r="AG91" i="1" s="1"/>
  <c r="AM91" i="1" s="1"/>
  <c r="AS91" i="1" s="1"/>
  <c r="H91" i="1"/>
  <c r="N91" i="1" s="1"/>
  <c r="T91" i="1" s="1"/>
  <c r="Z91" i="1" s="1"/>
  <c r="AF91" i="1" s="1"/>
  <c r="AL91" i="1" s="1"/>
  <c r="AR91" i="1" s="1"/>
  <c r="J46" i="1"/>
  <c r="P46" i="1" s="1"/>
  <c r="V46" i="1" s="1"/>
  <c r="AB46" i="1" s="1"/>
  <c r="AH46" i="1" s="1"/>
  <c r="AN46" i="1" s="1"/>
  <c r="AT46" i="1" s="1"/>
  <c r="I46" i="1"/>
  <c r="O46" i="1" s="1"/>
  <c r="U46" i="1" s="1"/>
  <c r="AA46" i="1" s="1"/>
  <c r="AG46" i="1" s="1"/>
  <c r="AM46" i="1" s="1"/>
  <c r="AS46" i="1" s="1"/>
  <c r="H46" i="1"/>
  <c r="N46" i="1" s="1"/>
  <c r="T46" i="1" s="1"/>
  <c r="Z46" i="1" s="1"/>
  <c r="AF46" i="1" s="1"/>
  <c r="AL46" i="1" s="1"/>
  <c r="AR46" i="1" s="1"/>
  <c r="J21" i="1"/>
  <c r="P21" i="1" s="1"/>
  <c r="V21" i="1" s="1"/>
  <c r="AB21" i="1" s="1"/>
  <c r="AH21" i="1" s="1"/>
  <c r="AN21" i="1" s="1"/>
  <c r="AT21" i="1" s="1"/>
  <c r="I21" i="1"/>
  <c r="O21" i="1" s="1"/>
  <c r="U21" i="1" s="1"/>
  <c r="AA21" i="1" s="1"/>
  <c r="AG21" i="1" s="1"/>
  <c r="AM21" i="1" s="1"/>
  <c r="AS21" i="1" s="1"/>
  <c r="H21" i="1"/>
  <c r="N21" i="1" s="1"/>
  <c r="T21" i="1" s="1"/>
  <c r="Z21" i="1" s="1"/>
  <c r="AF21" i="1" s="1"/>
  <c r="AL21" i="1" s="1"/>
  <c r="AR21" i="1" s="1"/>
  <c r="I653" i="1" l="1"/>
  <c r="I652" i="1" s="1"/>
  <c r="O652" i="1" s="1"/>
  <c r="U652" i="1" s="1"/>
  <c r="AA652" i="1" s="1"/>
  <c r="AG652" i="1" s="1"/>
  <c r="AM652" i="1" s="1"/>
  <c r="AS652" i="1" s="1"/>
  <c r="I283" i="1"/>
  <c r="O283" i="1" s="1"/>
  <c r="U283" i="1" s="1"/>
  <c r="AA283" i="1" s="1"/>
  <c r="AG283" i="1" s="1"/>
  <c r="AM283" i="1" s="1"/>
  <c r="AS283" i="1" s="1"/>
  <c r="O284" i="1"/>
  <c r="U284" i="1" s="1"/>
  <c r="AA284" i="1" s="1"/>
  <c r="AG284" i="1" s="1"/>
  <c r="AM284" i="1" s="1"/>
  <c r="AS284" i="1" s="1"/>
  <c r="J642" i="1"/>
  <c r="P642" i="1" s="1"/>
  <c r="V642" i="1" s="1"/>
  <c r="AB642" i="1" s="1"/>
  <c r="AH642" i="1" s="1"/>
  <c r="AN642" i="1" s="1"/>
  <c r="AT642" i="1" s="1"/>
  <c r="P643" i="1"/>
  <c r="V643" i="1" s="1"/>
  <c r="AB643" i="1" s="1"/>
  <c r="AH643" i="1" s="1"/>
  <c r="AN643" i="1" s="1"/>
  <c r="AT643" i="1" s="1"/>
  <c r="J696" i="1"/>
  <c r="P696" i="1" s="1"/>
  <c r="V696" i="1" s="1"/>
  <c r="AB696" i="1" s="1"/>
  <c r="AH696" i="1" s="1"/>
  <c r="AN696" i="1" s="1"/>
  <c r="AT696" i="1" s="1"/>
  <c r="P697" i="1"/>
  <c r="V697" i="1" s="1"/>
  <c r="AB697" i="1" s="1"/>
  <c r="AH697" i="1" s="1"/>
  <c r="AN697" i="1" s="1"/>
  <c r="AT697" i="1" s="1"/>
  <c r="I642" i="1"/>
  <c r="O642" i="1" s="1"/>
  <c r="U642" i="1" s="1"/>
  <c r="AA642" i="1" s="1"/>
  <c r="AG642" i="1" s="1"/>
  <c r="AM642" i="1" s="1"/>
  <c r="AS642" i="1" s="1"/>
  <c r="O643" i="1"/>
  <c r="U643" i="1" s="1"/>
  <c r="AA643" i="1" s="1"/>
  <c r="AG643" i="1" s="1"/>
  <c r="AM643" i="1" s="1"/>
  <c r="AS643" i="1" s="1"/>
  <c r="H653" i="1"/>
  <c r="N654" i="1"/>
  <c r="T654" i="1" s="1"/>
  <c r="Z654" i="1" s="1"/>
  <c r="AF654" i="1" s="1"/>
  <c r="AL654" i="1" s="1"/>
  <c r="AR654" i="1" s="1"/>
  <c r="H693" i="1"/>
  <c r="N693" i="1" s="1"/>
  <c r="T693" i="1" s="1"/>
  <c r="Z693" i="1" s="1"/>
  <c r="AF693" i="1" s="1"/>
  <c r="AL693" i="1" s="1"/>
  <c r="AR693" i="1" s="1"/>
  <c r="N694" i="1"/>
  <c r="T694" i="1" s="1"/>
  <c r="Z694" i="1" s="1"/>
  <c r="AF694" i="1" s="1"/>
  <c r="AL694" i="1" s="1"/>
  <c r="AR694" i="1" s="1"/>
  <c r="H746" i="1"/>
  <c r="N746" i="1" s="1"/>
  <c r="T746" i="1" s="1"/>
  <c r="Z746" i="1" s="1"/>
  <c r="AF746" i="1" s="1"/>
  <c r="AL746" i="1" s="1"/>
  <c r="AR746" i="1" s="1"/>
  <c r="N747" i="1"/>
  <c r="T747" i="1" s="1"/>
  <c r="Z747" i="1" s="1"/>
  <c r="AF747" i="1" s="1"/>
  <c r="AL747" i="1" s="1"/>
  <c r="AR747" i="1" s="1"/>
  <c r="I720" i="1"/>
  <c r="O720" i="1" s="1"/>
  <c r="U720" i="1" s="1"/>
  <c r="AA720" i="1" s="1"/>
  <c r="AG720" i="1" s="1"/>
  <c r="AM720" i="1" s="1"/>
  <c r="AS720" i="1" s="1"/>
  <c r="O723" i="1"/>
  <c r="U723" i="1" s="1"/>
  <c r="AA723" i="1" s="1"/>
  <c r="AG723" i="1" s="1"/>
  <c r="AM723" i="1" s="1"/>
  <c r="AS723" i="1" s="1"/>
  <c r="H283" i="1"/>
  <c r="N283" i="1" s="1"/>
  <c r="T283" i="1" s="1"/>
  <c r="Z283" i="1" s="1"/>
  <c r="AF283" i="1" s="1"/>
  <c r="AL283" i="1" s="1"/>
  <c r="AR283" i="1" s="1"/>
  <c r="N284" i="1"/>
  <c r="T284" i="1" s="1"/>
  <c r="Z284" i="1" s="1"/>
  <c r="AF284" i="1" s="1"/>
  <c r="AL284" i="1" s="1"/>
  <c r="AR284" i="1" s="1"/>
  <c r="H328" i="1"/>
  <c r="N328" i="1" s="1"/>
  <c r="T328" i="1" s="1"/>
  <c r="Z328" i="1" s="1"/>
  <c r="AF328" i="1" s="1"/>
  <c r="AL328" i="1" s="1"/>
  <c r="AR328" i="1" s="1"/>
  <c r="N329" i="1"/>
  <c r="T329" i="1" s="1"/>
  <c r="Z329" i="1" s="1"/>
  <c r="AF329" i="1" s="1"/>
  <c r="AL329" i="1" s="1"/>
  <c r="AR329" i="1" s="1"/>
  <c r="H409" i="1"/>
  <c r="N409" i="1" s="1"/>
  <c r="T409" i="1" s="1"/>
  <c r="Z409" i="1" s="1"/>
  <c r="AF409" i="1" s="1"/>
  <c r="AL409" i="1" s="1"/>
  <c r="AR409" i="1" s="1"/>
  <c r="N410" i="1"/>
  <c r="T410" i="1" s="1"/>
  <c r="Z410" i="1" s="1"/>
  <c r="AF410" i="1" s="1"/>
  <c r="AL410" i="1" s="1"/>
  <c r="AR410" i="1" s="1"/>
  <c r="H645" i="1"/>
  <c r="N645" i="1" s="1"/>
  <c r="T645" i="1" s="1"/>
  <c r="Z645" i="1" s="1"/>
  <c r="AF645" i="1" s="1"/>
  <c r="AL645" i="1" s="1"/>
  <c r="AR645" i="1" s="1"/>
  <c r="N646" i="1"/>
  <c r="T646" i="1" s="1"/>
  <c r="Z646" i="1" s="1"/>
  <c r="AF646" i="1" s="1"/>
  <c r="AL646" i="1" s="1"/>
  <c r="AR646" i="1" s="1"/>
  <c r="J653" i="1"/>
  <c r="P654" i="1"/>
  <c r="V654" i="1" s="1"/>
  <c r="AB654" i="1" s="1"/>
  <c r="AH654" i="1" s="1"/>
  <c r="AN654" i="1" s="1"/>
  <c r="AT654" i="1" s="1"/>
  <c r="J693" i="1"/>
  <c r="P693" i="1" s="1"/>
  <c r="V693" i="1" s="1"/>
  <c r="AB693" i="1" s="1"/>
  <c r="AH693" i="1" s="1"/>
  <c r="AN693" i="1" s="1"/>
  <c r="AT693" i="1" s="1"/>
  <c r="P694" i="1"/>
  <c r="V694" i="1" s="1"/>
  <c r="AB694" i="1" s="1"/>
  <c r="AH694" i="1" s="1"/>
  <c r="AN694" i="1" s="1"/>
  <c r="AT694" i="1" s="1"/>
  <c r="H720" i="1"/>
  <c r="N720" i="1" s="1"/>
  <c r="T720" i="1" s="1"/>
  <c r="Z720" i="1" s="1"/>
  <c r="AF720" i="1" s="1"/>
  <c r="AL720" i="1" s="1"/>
  <c r="AR720" i="1" s="1"/>
  <c r="N723" i="1"/>
  <c r="T723" i="1" s="1"/>
  <c r="Z723" i="1" s="1"/>
  <c r="AF723" i="1" s="1"/>
  <c r="AL723" i="1" s="1"/>
  <c r="AR723" i="1" s="1"/>
  <c r="J746" i="1"/>
  <c r="P746" i="1" s="1"/>
  <c r="V746" i="1" s="1"/>
  <c r="AB746" i="1" s="1"/>
  <c r="AH746" i="1" s="1"/>
  <c r="AN746" i="1" s="1"/>
  <c r="AT746" i="1" s="1"/>
  <c r="P747" i="1"/>
  <c r="V747" i="1" s="1"/>
  <c r="AB747" i="1" s="1"/>
  <c r="AH747" i="1" s="1"/>
  <c r="AN747" i="1" s="1"/>
  <c r="AT747" i="1" s="1"/>
  <c r="J328" i="1"/>
  <c r="P328" i="1" s="1"/>
  <c r="V328" i="1" s="1"/>
  <c r="AB328" i="1" s="1"/>
  <c r="AH328" i="1" s="1"/>
  <c r="AN328" i="1" s="1"/>
  <c r="AT328" i="1" s="1"/>
  <c r="P329" i="1"/>
  <c r="V329" i="1" s="1"/>
  <c r="AB329" i="1" s="1"/>
  <c r="AH329" i="1" s="1"/>
  <c r="AN329" i="1" s="1"/>
  <c r="AT329" i="1" s="1"/>
  <c r="I645" i="1"/>
  <c r="O645" i="1" s="1"/>
  <c r="U645" i="1" s="1"/>
  <c r="AA645" i="1" s="1"/>
  <c r="AG645" i="1" s="1"/>
  <c r="AM645" i="1" s="1"/>
  <c r="AS645" i="1" s="1"/>
  <c r="O646" i="1"/>
  <c r="U646" i="1" s="1"/>
  <c r="AA646" i="1" s="1"/>
  <c r="AG646" i="1" s="1"/>
  <c r="AM646" i="1" s="1"/>
  <c r="AS646" i="1" s="1"/>
  <c r="J283" i="1"/>
  <c r="P283" i="1" s="1"/>
  <c r="V283" i="1" s="1"/>
  <c r="AB283" i="1" s="1"/>
  <c r="AH283" i="1" s="1"/>
  <c r="AN283" i="1" s="1"/>
  <c r="AT283" i="1" s="1"/>
  <c r="P284" i="1"/>
  <c r="V284" i="1" s="1"/>
  <c r="AB284" i="1" s="1"/>
  <c r="AH284" i="1" s="1"/>
  <c r="AN284" i="1" s="1"/>
  <c r="AT284" i="1" s="1"/>
  <c r="I328" i="1"/>
  <c r="O328" i="1" s="1"/>
  <c r="U328" i="1" s="1"/>
  <c r="AA328" i="1" s="1"/>
  <c r="AG328" i="1" s="1"/>
  <c r="AM328" i="1" s="1"/>
  <c r="AS328" i="1" s="1"/>
  <c r="O329" i="1"/>
  <c r="U329" i="1" s="1"/>
  <c r="AA329" i="1" s="1"/>
  <c r="AG329" i="1" s="1"/>
  <c r="AM329" i="1" s="1"/>
  <c r="AS329" i="1" s="1"/>
  <c r="H642" i="1"/>
  <c r="N642" i="1" s="1"/>
  <c r="T642" i="1" s="1"/>
  <c r="Z642" i="1" s="1"/>
  <c r="AF642" i="1" s="1"/>
  <c r="AL642" i="1" s="1"/>
  <c r="AR642" i="1" s="1"/>
  <c r="N643" i="1"/>
  <c r="T643" i="1" s="1"/>
  <c r="Z643" i="1" s="1"/>
  <c r="AF643" i="1" s="1"/>
  <c r="AL643" i="1" s="1"/>
  <c r="AR643" i="1" s="1"/>
  <c r="J645" i="1"/>
  <c r="P645" i="1" s="1"/>
  <c r="V645" i="1" s="1"/>
  <c r="AB645" i="1" s="1"/>
  <c r="AH645" i="1" s="1"/>
  <c r="AN645" i="1" s="1"/>
  <c r="AT645" i="1" s="1"/>
  <c r="P646" i="1"/>
  <c r="V646" i="1" s="1"/>
  <c r="AB646" i="1" s="1"/>
  <c r="AH646" i="1" s="1"/>
  <c r="AN646" i="1" s="1"/>
  <c r="AT646" i="1" s="1"/>
  <c r="I693" i="1"/>
  <c r="O693" i="1" s="1"/>
  <c r="U693" i="1" s="1"/>
  <c r="AA693" i="1" s="1"/>
  <c r="AG693" i="1" s="1"/>
  <c r="AM693" i="1" s="1"/>
  <c r="AS693" i="1" s="1"/>
  <c r="O694" i="1"/>
  <c r="U694" i="1" s="1"/>
  <c r="AA694" i="1" s="1"/>
  <c r="AG694" i="1" s="1"/>
  <c r="AM694" i="1" s="1"/>
  <c r="AS694" i="1" s="1"/>
  <c r="J720" i="1"/>
  <c r="P720" i="1" s="1"/>
  <c r="V720" i="1" s="1"/>
  <c r="AB720" i="1" s="1"/>
  <c r="AH720" i="1" s="1"/>
  <c r="AN720" i="1" s="1"/>
  <c r="AT720" i="1" s="1"/>
  <c r="P723" i="1"/>
  <c r="V723" i="1" s="1"/>
  <c r="AB723" i="1" s="1"/>
  <c r="AH723" i="1" s="1"/>
  <c r="AN723" i="1" s="1"/>
  <c r="AT723" i="1" s="1"/>
  <c r="I746" i="1"/>
  <c r="O746" i="1" s="1"/>
  <c r="U746" i="1" s="1"/>
  <c r="AA746" i="1" s="1"/>
  <c r="AG746" i="1" s="1"/>
  <c r="AM746" i="1" s="1"/>
  <c r="AS746" i="1" s="1"/>
  <c r="O747" i="1"/>
  <c r="U747" i="1" s="1"/>
  <c r="AA747" i="1" s="1"/>
  <c r="AG747" i="1" s="1"/>
  <c r="AM747" i="1" s="1"/>
  <c r="AS747" i="1" s="1"/>
  <c r="I696" i="1"/>
  <c r="H696" i="1"/>
  <c r="H429" i="1"/>
  <c r="H422" i="1"/>
  <c r="J827" i="1"/>
  <c r="P827" i="1" s="1"/>
  <c r="V827" i="1" s="1"/>
  <c r="AB827" i="1" s="1"/>
  <c r="AH827" i="1" s="1"/>
  <c r="AN827" i="1" s="1"/>
  <c r="AT827" i="1" s="1"/>
  <c r="I827" i="1"/>
  <c r="O827" i="1" s="1"/>
  <c r="U827" i="1" s="1"/>
  <c r="AA827" i="1" s="1"/>
  <c r="AG827" i="1" s="1"/>
  <c r="AM827" i="1" s="1"/>
  <c r="AS827" i="1" s="1"/>
  <c r="H827" i="1"/>
  <c r="N827" i="1" s="1"/>
  <c r="T827" i="1" s="1"/>
  <c r="Z827" i="1" s="1"/>
  <c r="AF827" i="1" s="1"/>
  <c r="AL827" i="1" s="1"/>
  <c r="AR827" i="1" s="1"/>
  <c r="J822" i="1"/>
  <c r="P822" i="1" s="1"/>
  <c r="V822" i="1" s="1"/>
  <c r="AB822" i="1" s="1"/>
  <c r="AH822" i="1" s="1"/>
  <c r="AN822" i="1" s="1"/>
  <c r="AT822" i="1" s="1"/>
  <c r="I822" i="1"/>
  <c r="O822" i="1" s="1"/>
  <c r="U822" i="1" s="1"/>
  <c r="AA822" i="1" s="1"/>
  <c r="AG822" i="1" s="1"/>
  <c r="AM822" i="1" s="1"/>
  <c r="AS822" i="1" s="1"/>
  <c r="H822" i="1"/>
  <c r="N822" i="1" s="1"/>
  <c r="T822" i="1" s="1"/>
  <c r="Z822" i="1" s="1"/>
  <c r="AF822" i="1" s="1"/>
  <c r="AL822" i="1" s="1"/>
  <c r="AR822" i="1" s="1"/>
  <c r="I797" i="1"/>
  <c r="O797" i="1" s="1"/>
  <c r="U797" i="1" s="1"/>
  <c r="AA797" i="1" s="1"/>
  <c r="AG797" i="1" s="1"/>
  <c r="AM797" i="1" s="1"/>
  <c r="AS797" i="1" s="1"/>
  <c r="J797" i="1"/>
  <c r="P797" i="1" s="1"/>
  <c r="V797" i="1" s="1"/>
  <c r="AB797" i="1" s="1"/>
  <c r="AH797" i="1" s="1"/>
  <c r="AN797" i="1" s="1"/>
  <c r="AT797" i="1" s="1"/>
  <c r="H797" i="1"/>
  <c r="N797" i="1" s="1"/>
  <c r="T797" i="1" s="1"/>
  <c r="Z797" i="1" s="1"/>
  <c r="AF797" i="1" s="1"/>
  <c r="AL797" i="1" s="1"/>
  <c r="AR797" i="1" s="1"/>
  <c r="I795" i="1"/>
  <c r="O795" i="1" s="1"/>
  <c r="U795" i="1" s="1"/>
  <c r="AA795" i="1" s="1"/>
  <c r="AG795" i="1" s="1"/>
  <c r="AM795" i="1" s="1"/>
  <c r="AS795" i="1" s="1"/>
  <c r="J795" i="1"/>
  <c r="P795" i="1" s="1"/>
  <c r="V795" i="1" s="1"/>
  <c r="AB795" i="1" s="1"/>
  <c r="AH795" i="1" s="1"/>
  <c r="AN795" i="1" s="1"/>
  <c r="AT795" i="1" s="1"/>
  <c r="H795" i="1"/>
  <c r="N795" i="1" s="1"/>
  <c r="T795" i="1" s="1"/>
  <c r="Z795" i="1" s="1"/>
  <c r="AF795" i="1" s="1"/>
  <c r="AL795" i="1" s="1"/>
  <c r="AR795" i="1" s="1"/>
  <c r="I773" i="1"/>
  <c r="O773" i="1" s="1"/>
  <c r="U773" i="1" s="1"/>
  <c r="AA773" i="1" s="1"/>
  <c r="AG773" i="1" s="1"/>
  <c r="AM773" i="1" s="1"/>
  <c r="AS773" i="1" s="1"/>
  <c r="J773" i="1"/>
  <c r="P773" i="1" s="1"/>
  <c r="V773" i="1" s="1"/>
  <c r="AB773" i="1" s="1"/>
  <c r="AH773" i="1" s="1"/>
  <c r="AN773" i="1" s="1"/>
  <c r="AT773" i="1" s="1"/>
  <c r="H773" i="1"/>
  <c r="N773" i="1" s="1"/>
  <c r="T773" i="1" s="1"/>
  <c r="Z773" i="1" s="1"/>
  <c r="AF773" i="1" s="1"/>
  <c r="AL773" i="1" s="1"/>
  <c r="AR773" i="1" s="1"/>
  <c r="I769" i="1"/>
  <c r="O769" i="1" s="1"/>
  <c r="U769" i="1" s="1"/>
  <c r="AA769" i="1" s="1"/>
  <c r="AG769" i="1" s="1"/>
  <c r="AM769" i="1" s="1"/>
  <c r="AS769" i="1" s="1"/>
  <c r="J769" i="1"/>
  <c r="P769" i="1" s="1"/>
  <c r="V769" i="1" s="1"/>
  <c r="AB769" i="1" s="1"/>
  <c r="AH769" i="1" s="1"/>
  <c r="AN769" i="1" s="1"/>
  <c r="AT769" i="1" s="1"/>
  <c r="H769" i="1"/>
  <c r="N769" i="1" s="1"/>
  <c r="T769" i="1" s="1"/>
  <c r="Z769" i="1" s="1"/>
  <c r="AF769" i="1" s="1"/>
  <c r="AL769" i="1" s="1"/>
  <c r="AR769" i="1" s="1"/>
  <c r="I727" i="1"/>
  <c r="O727" i="1" s="1"/>
  <c r="U727" i="1" s="1"/>
  <c r="AA727" i="1" s="1"/>
  <c r="AG727" i="1" s="1"/>
  <c r="AM727" i="1" s="1"/>
  <c r="AS727" i="1" s="1"/>
  <c r="J727" i="1"/>
  <c r="P727" i="1" s="1"/>
  <c r="V727" i="1" s="1"/>
  <c r="AB727" i="1" s="1"/>
  <c r="AH727" i="1" s="1"/>
  <c r="AN727" i="1" s="1"/>
  <c r="AT727" i="1" s="1"/>
  <c r="H727" i="1"/>
  <c r="N727" i="1" s="1"/>
  <c r="T727" i="1" s="1"/>
  <c r="Z727" i="1" s="1"/>
  <c r="AF727" i="1" s="1"/>
  <c r="AL727" i="1" s="1"/>
  <c r="AR727" i="1" s="1"/>
  <c r="H729" i="1"/>
  <c r="N729" i="1" s="1"/>
  <c r="T729" i="1" s="1"/>
  <c r="Z729" i="1" s="1"/>
  <c r="AF729" i="1" s="1"/>
  <c r="AL729" i="1" s="1"/>
  <c r="AR729" i="1" s="1"/>
  <c r="I729" i="1"/>
  <c r="O729" i="1" s="1"/>
  <c r="U729" i="1" s="1"/>
  <c r="AA729" i="1" s="1"/>
  <c r="AG729" i="1" s="1"/>
  <c r="AM729" i="1" s="1"/>
  <c r="AS729" i="1" s="1"/>
  <c r="J729" i="1"/>
  <c r="I626" i="1"/>
  <c r="J626" i="1"/>
  <c r="H626" i="1"/>
  <c r="I615" i="1"/>
  <c r="J615" i="1"/>
  <c r="H615" i="1"/>
  <c r="I593" i="1"/>
  <c r="J593" i="1"/>
  <c r="H593" i="1"/>
  <c r="I565" i="1"/>
  <c r="J565" i="1"/>
  <c r="H565" i="1"/>
  <c r="I579" i="1"/>
  <c r="J579" i="1"/>
  <c r="H579" i="1"/>
  <c r="J559" i="1"/>
  <c r="I559" i="1"/>
  <c r="H559" i="1"/>
  <c r="I556" i="1"/>
  <c r="J556" i="1"/>
  <c r="H556" i="1"/>
  <c r="I548" i="1"/>
  <c r="J548" i="1"/>
  <c r="H548" i="1"/>
  <c r="I540" i="1"/>
  <c r="O540" i="1" s="1"/>
  <c r="U540" i="1" s="1"/>
  <c r="AA540" i="1" s="1"/>
  <c r="AG540" i="1" s="1"/>
  <c r="AM540" i="1" s="1"/>
  <c r="AS540" i="1" s="1"/>
  <c r="J540" i="1"/>
  <c r="P540" i="1" s="1"/>
  <c r="V540" i="1" s="1"/>
  <c r="AB540" i="1" s="1"/>
  <c r="AH540" i="1" s="1"/>
  <c r="AN540" i="1" s="1"/>
  <c r="AT540" i="1" s="1"/>
  <c r="H540" i="1"/>
  <c r="N540" i="1" s="1"/>
  <c r="T540" i="1" s="1"/>
  <c r="Z540" i="1" s="1"/>
  <c r="AF540" i="1" s="1"/>
  <c r="AL540" i="1" s="1"/>
  <c r="AR540" i="1" s="1"/>
  <c r="I538" i="1"/>
  <c r="O538" i="1" s="1"/>
  <c r="U538" i="1" s="1"/>
  <c r="AA538" i="1" s="1"/>
  <c r="AG538" i="1" s="1"/>
  <c r="AM538" i="1" s="1"/>
  <c r="AS538" i="1" s="1"/>
  <c r="J538" i="1"/>
  <c r="P538" i="1" s="1"/>
  <c r="V538" i="1" s="1"/>
  <c r="AB538" i="1" s="1"/>
  <c r="AH538" i="1" s="1"/>
  <c r="AN538" i="1" s="1"/>
  <c r="AT538" i="1" s="1"/>
  <c r="H538" i="1"/>
  <c r="N538" i="1" s="1"/>
  <c r="T538" i="1" s="1"/>
  <c r="Z538" i="1" s="1"/>
  <c r="AF538" i="1" s="1"/>
  <c r="AL538" i="1" s="1"/>
  <c r="AR538" i="1" s="1"/>
  <c r="I481" i="1"/>
  <c r="J481" i="1"/>
  <c r="H481" i="1"/>
  <c r="I641" i="1" l="1"/>
  <c r="O641" i="1" s="1"/>
  <c r="U641" i="1" s="1"/>
  <c r="AA641" i="1" s="1"/>
  <c r="AG641" i="1" s="1"/>
  <c r="AM641" i="1" s="1"/>
  <c r="AS641" i="1" s="1"/>
  <c r="O653" i="1"/>
  <c r="U653" i="1" s="1"/>
  <c r="AA653" i="1" s="1"/>
  <c r="AG653" i="1" s="1"/>
  <c r="AM653" i="1" s="1"/>
  <c r="AS653" i="1" s="1"/>
  <c r="N422" i="1"/>
  <c r="T422" i="1" s="1"/>
  <c r="Z422" i="1" s="1"/>
  <c r="AF422" i="1" s="1"/>
  <c r="AL422" i="1" s="1"/>
  <c r="AR422" i="1" s="1"/>
  <c r="H421" i="1"/>
  <c r="N429" i="1"/>
  <c r="T429" i="1" s="1"/>
  <c r="Z429" i="1" s="1"/>
  <c r="AF429" i="1" s="1"/>
  <c r="AL429" i="1" s="1"/>
  <c r="AR429" i="1" s="1"/>
  <c r="H428" i="1"/>
  <c r="J692" i="1"/>
  <c r="P692" i="1" s="1"/>
  <c r="V692" i="1" s="1"/>
  <c r="AB692" i="1" s="1"/>
  <c r="AH692" i="1" s="1"/>
  <c r="AN692" i="1" s="1"/>
  <c r="AT692" i="1" s="1"/>
  <c r="H641" i="1"/>
  <c r="N641" i="1" s="1"/>
  <c r="T641" i="1" s="1"/>
  <c r="Z641" i="1" s="1"/>
  <c r="AF641" i="1" s="1"/>
  <c r="AL641" i="1" s="1"/>
  <c r="AR641" i="1" s="1"/>
  <c r="J641" i="1"/>
  <c r="P641" i="1" s="1"/>
  <c r="V641" i="1" s="1"/>
  <c r="AB641" i="1" s="1"/>
  <c r="AH641" i="1" s="1"/>
  <c r="AN641" i="1" s="1"/>
  <c r="AT641" i="1" s="1"/>
  <c r="J478" i="1"/>
  <c r="P478" i="1" s="1"/>
  <c r="V478" i="1" s="1"/>
  <c r="AB478" i="1" s="1"/>
  <c r="AH478" i="1" s="1"/>
  <c r="AN478" i="1" s="1"/>
  <c r="AT478" i="1" s="1"/>
  <c r="P481" i="1"/>
  <c r="V481" i="1" s="1"/>
  <c r="AB481" i="1" s="1"/>
  <c r="AH481" i="1" s="1"/>
  <c r="AN481" i="1" s="1"/>
  <c r="AT481" i="1" s="1"/>
  <c r="H547" i="1"/>
  <c r="N547" i="1" s="1"/>
  <c r="T547" i="1" s="1"/>
  <c r="Z547" i="1" s="1"/>
  <c r="AF547" i="1" s="1"/>
  <c r="AL547" i="1" s="1"/>
  <c r="AR547" i="1" s="1"/>
  <c r="N548" i="1"/>
  <c r="T548" i="1" s="1"/>
  <c r="Z548" i="1" s="1"/>
  <c r="AF548" i="1" s="1"/>
  <c r="AL548" i="1" s="1"/>
  <c r="AR548" i="1" s="1"/>
  <c r="J555" i="1"/>
  <c r="P555" i="1" s="1"/>
  <c r="V555" i="1" s="1"/>
  <c r="AB555" i="1" s="1"/>
  <c r="AH555" i="1" s="1"/>
  <c r="AN555" i="1" s="1"/>
  <c r="AT555" i="1" s="1"/>
  <c r="P556" i="1"/>
  <c r="V556" i="1" s="1"/>
  <c r="AB556" i="1" s="1"/>
  <c r="AH556" i="1" s="1"/>
  <c r="AN556" i="1" s="1"/>
  <c r="AT556" i="1" s="1"/>
  <c r="J558" i="1"/>
  <c r="P558" i="1" s="1"/>
  <c r="V558" i="1" s="1"/>
  <c r="AB558" i="1" s="1"/>
  <c r="AH558" i="1" s="1"/>
  <c r="AN558" i="1" s="1"/>
  <c r="AT558" i="1" s="1"/>
  <c r="P559" i="1"/>
  <c r="V559" i="1" s="1"/>
  <c r="AB559" i="1" s="1"/>
  <c r="AH559" i="1" s="1"/>
  <c r="AN559" i="1" s="1"/>
  <c r="AT559" i="1" s="1"/>
  <c r="J592" i="1"/>
  <c r="P593" i="1"/>
  <c r="V593" i="1" s="1"/>
  <c r="AB593" i="1" s="1"/>
  <c r="AH593" i="1" s="1"/>
  <c r="AN593" i="1" s="1"/>
  <c r="AT593" i="1" s="1"/>
  <c r="J726" i="1"/>
  <c r="P726" i="1" s="1"/>
  <c r="V726" i="1" s="1"/>
  <c r="AB726" i="1" s="1"/>
  <c r="AH726" i="1" s="1"/>
  <c r="AN726" i="1" s="1"/>
  <c r="AT726" i="1" s="1"/>
  <c r="P729" i="1"/>
  <c r="V729" i="1" s="1"/>
  <c r="AB729" i="1" s="1"/>
  <c r="AH729" i="1" s="1"/>
  <c r="AN729" i="1" s="1"/>
  <c r="AT729" i="1" s="1"/>
  <c r="I478" i="1"/>
  <c r="O478" i="1" s="1"/>
  <c r="U478" i="1" s="1"/>
  <c r="AA478" i="1" s="1"/>
  <c r="AG478" i="1" s="1"/>
  <c r="AM478" i="1" s="1"/>
  <c r="AS478" i="1" s="1"/>
  <c r="O481" i="1"/>
  <c r="U481" i="1" s="1"/>
  <c r="AA481" i="1" s="1"/>
  <c r="AG481" i="1" s="1"/>
  <c r="AM481" i="1" s="1"/>
  <c r="AS481" i="1" s="1"/>
  <c r="J547" i="1"/>
  <c r="P547" i="1" s="1"/>
  <c r="V547" i="1" s="1"/>
  <c r="AB547" i="1" s="1"/>
  <c r="AH547" i="1" s="1"/>
  <c r="AN547" i="1" s="1"/>
  <c r="AT547" i="1" s="1"/>
  <c r="P548" i="1"/>
  <c r="V548" i="1" s="1"/>
  <c r="AB548" i="1" s="1"/>
  <c r="AH548" i="1" s="1"/>
  <c r="AN548" i="1" s="1"/>
  <c r="AT548" i="1" s="1"/>
  <c r="I555" i="1"/>
  <c r="O555" i="1" s="1"/>
  <c r="U555" i="1" s="1"/>
  <c r="AA555" i="1" s="1"/>
  <c r="AG555" i="1" s="1"/>
  <c r="AM555" i="1" s="1"/>
  <c r="AS555" i="1" s="1"/>
  <c r="O556" i="1"/>
  <c r="U556" i="1" s="1"/>
  <c r="AA556" i="1" s="1"/>
  <c r="AG556" i="1" s="1"/>
  <c r="AM556" i="1" s="1"/>
  <c r="AS556" i="1" s="1"/>
  <c r="H578" i="1"/>
  <c r="N578" i="1" s="1"/>
  <c r="T578" i="1" s="1"/>
  <c r="Z578" i="1" s="1"/>
  <c r="AF578" i="1" s="1"/>
  <c r="AL578" i="1" s="1"/>
  <c r="AR578" i="1" s="1"/>
  <c r="N579" i="1"/>
  <c r="T579" i="1" s="1"/>
  <c r="Z579" i="1" s="1"/>
  <c r="AF579" i="1" s="1"/>
  <c r="AL579" i="1" s="1"/>
  <c r="AR579" i="1" s="1"/>
  <c r="J564" i="1"/>
  <c r="P564" i="1" s="1"/>
  <c r="V564" i="1" s="1"/>
  <c r="AB564" i="1" s="1"/>
  <c r="AH564" i="1" s="1"/>
  <c r="AN564" i="1" s="1"/>
  <c r="AT564" i="1" s="1"/>
  <c r="P565" i="1"/>
  <c r="V565" i="1" s="1"/>
  <c r="AB565" i="1" s="1"/>
  <c r="AH565" i="1" s="1"/>
  <c r="AN565" i="1" s="1"/>
  <c r="AT565" i="1" s="1"/>
  <c r="I592" i="1"/>
  <c r="O593" i="1"/>
  <c r="U593" i="1" s="1"/>
  <c r="AA593" i="1" s="1"/>
  <c r="AG593" i="1" s="1"/>
  <c r="AM593" i="1" s="1"/>
  <c r="AS593" i="1" s="1"/>
  <c r="H625" i="1"/>
  <c r="N625" i="1" s="1"/>
  <c r="T625" i="1" s="1"/>
  <c r="Z625" i="1" s="1"/>
  <c r="AF625" i="1" s="1"/>
  <c r="AL625" i="1" s="1"/>
  <c r="AR625" i="1" s="1"/>
  <c r="N626" i="1"/>
  <c r="T626" i="1" s="1"/>
  <c r="Z626" i="1" s="1"/>
  <c r="AF626" i="1" s="1"/>
  <c r="AL626" i="1" s="1"/>
  <c r="AR626" i="1" s="1"/>
  <c r="J652" i="1"/>
  <c r="P652" i="1" s="1"/>
  <c r="V652" i="1" s="1"/>
  <c r="AB652" i="1" s="1"/>
  <c r="AH652" i="1" s="1"/>
  <c r="AN652" i="1" s="1"/>
  <c r="AT652" i="1" s="1"/>
  <c r="P653" i="1"/>
  <c r="V653" i="1" s="1"/>
  <c r="AB653" i="1" s="1"/>
  <c r="AH653" i="1" s="1"/>
  <c r="AN653" i="1" s="1"/>
  <c r="AT653" i="1" s="1"/>
  <c r="H652" i="1"/>
  <c r="N652" i="1" s="1"/>
  <c r="T652" i="1" s="1"/>
  <c r="Z652" i="1" s="1"/>
  <c r="AF652" i="1" s="1"/>
  <c r="AL652" i="1" s="1"/>
  <c r="AR652" i="1" s="1"/>
  <c r="N653" i="1"/>
  <c r="T653" i="1" s="1"/>
  <c r="Z653" i="1" s="1"/>
  <c r="AF653" i="1" s="1"/>
  <c r="AL653" i="1" s="1"/>
  <c r="AR653" i="1" s="1"/>
  <c r="H564" i="1"/>
  <c r="N564" i="1" s="1"/>
  <c r="T564" i="1" s="1"/>
  <c r="Z564" i="1" s="1"/>
  <c r="AF564" i="1" s="1"/>
  <c r="AL564" i="1" s="1"/>
  <c r="AR564" i="1" s="1"/>
  <c r="N565" i="1"/>
  <c r="T565" i="1" s="1"/>
  <c r="Z565" i="1" s="1"/>
  <c r="AF565" i="1" s="1"/>
  <c r="AL565" i="1" s="1"/>
  <c r="AR565" i="1" s="1"/>
  <c r="I614" i="1"/>
  <c r="O614" i="1" s="1"/>
  <c r="U614" i="1" s="1"/>
  <c r="AA614" i="1" s="1"/>
  <c r="AG614" i="1" s="1"/>
  <c r="AM614" i="1" s="1"/>
  <c r="AS614" i="1" s="1"/>
  <c r="O615" i="1"/>
  <c r="U615" i="1" s="1"/>
  <c r="AA615" i="1" s="1"/>
  <c r="AG615" i="1" s="1"/>
  <c r="AM615" i="1" s="1"/>
  <c r="AS615" i="1" s="1"/>
  <c r="I547" i="1"/>
  <c r="O547" i="1" s="1"/>
  <c r="U547" i="1" s="1"/>
  <c r="AA547" i="1" s="1"/>
  <c r="AG547" i="1" s="1"/>
  <c r="AM547" i="1" s="1"/>
  <c r="AS547" i="1" s="1"/>
  <c r="O548" i="1"/>
  <c r="U548" i="1" s="1"/>
  <c r="AA548" i="1" s="1"/>
  <c r="AG548" i="1" s="1"/>
  <c r="AM548" i="1" s="1"/>
  <c r="AS548" i="1" s="1"/>
  <c r="H558" i="1"/>
  <c r="N558" i="1" s="1"/>
  <c r="T558" i="1" s="1"/>
  <c r="Z558" i="1" s="1"/>
  <c r="AF558" i="1" s="1"/>
  <c r="AL558" i="1" s="1"/>
  <c r="AR558" i="1" s="1"/>
  <c r="N559" i="1"/>
  <c r="T559" i="1" s="1"/>
  <c r="Z559" i="1" s="1"/>
  <c r="AF559" i="1" s="1"/>
  <c r="AL559" i="1" s="1"/>
  <c r="AR559" i="1" s="1"/>
  <c r="J578" i="1"/>
  <c r="P578" i="1" s="1"/>
  <c r="V578" i="1" s="1"/>
  <c r="AB578" i="1" s="1"/>
  <c r="AH578" i="1" s="1"/>
  <c r="AN578" i="1" s="1"/>
  <c r="AT578" i="1" s="1"/>
  <c r="P579" i="1"/>
  <c r="V579" i="1" s="1"/>
  <c r="AB579" i="1" s="1"/>
  <c r="AH579" i="1" s="1"/>
  <c r="AN579" i="1" s="1"/>
  <c r="AT579" i="1" s="1"/>
  <c r="I564" i="1"/>
  <c r="O564" i="1" s="1"/>
  <c r="U564" i="1" s="1"/>
  <c r="AA564" i="1" s="1"/>
  <c r="AG564" i="1" s="1"/>
  <c r="AM564" i="1" s="1"/>
  <c r="AS564" i="1" s="1"/>
  <c r="O565" i="1"/>
  <c r="U565" i="1" s="1"/>
  <c r="AA565" i="1" s="1"/>
  <c r="AG565" i="1" s="1"/>
  <c r="AM565" i="1" s="1"/>
  <c r="AS565" i="1" s="1"/>
  <c r="H614" i="1"/>
  <c r="N614" i="1" s="1"/>
  <c r="T614" i="1" s="1"/>
  <c r="Z614" i="1" s="1"/>
  <c r="AF614" i="1" s="1"/>
  <c r="AL614" i="1" s="1"/>
  <c r="AR614" i="1" s="1"/>
  <c r="N615" i="1"/>
  <c r="T615" i="1" s="1"/>
  <c r="Z615" i="1" s="1"/>
  <c r="AF615" i="1" s="1"/>
  <c r="AL615" i="1" s="1"/>
  <c r="AR615" i="1" s="1"/>
  <c r="J625" i="1"/>
  <c r="P625" i="1" s="1"/>
  <c r="V625" i="1" s="1"/>
  <c r="AB625" i="1" s="1"/>
  <c r="AH625" i="1" s="1"/>
  <c r="AN625" i="1" s="1"/>
  <c r="AT625" i="1" s="1"/>
  <c r="P626" i="1"/>
  <c r="V626" i="1" s="1"/>
  <c r="AB626" i="1" s="1"/>
  <c r="AH626" i="1" s="1"/>
  <c r="AN626" i="1" s="1"/>
  <c r="AT626" i="1" s="1"/>
  <c r="H692" i="1"/>
  <c r="N692" i="1" s="1"/>
  <c r="T692" i="1" s="1"/>
  <c r="Z692" i="1" s="1"/>
  <c r="AF692" i="1" s="1"/>
  <c r="AL692" i="1" s="1"/>
  <c r="AR692" i="1" s="1"/>
  <c r="N696" i="1"/>
  <c r="T696" i="1" s="1"/>
  <c r="Z696" i="1" s="1"/>
  <c r="AF696" i="1" s="1"/>
  <c r="AL696" i="1" s="1"/>
  <c r="AR696" i="1" s="1"/>
  <c r="H478" i="1"/>
  <c r="N478" i="1" s="1"/>
  <c r="T478" i="1" s="1"/>
  <c r="Z478" i="1" s="1"/>
  <c r="AF478" i="1" s="1"/>
  <c r="AL478" i="1" s="1"/>
  <c r="AR478" i="1" s="1"/>
  <c r="N481" i="1"/>
  <c r="T481" i="1" s="1"/>
  <c r="Z481" i="1" s="1"/>
  <c r="AF481" i="1" s="1"/>
  <c r="AL481" i="1" s="1"/>
  <c r="AR481" i="1" s="1"/>
  <c r="H555" i="1"/>
  <c r="N555" i="1" s="1"/>
  <c r="T555" i="1" s="1"/>
  <c r="Z555" i="1" s="1"/>
  <c r="AF555" i="1" s="1"/>
  <c r="AL555" i="1" s="1"/>
  <c r="AR555" i="1" s="1"/>
  <c r="N556" i="1"/>
  <c r="T556" i="1" s="1"/>
  <c r="Z556" i="1" s="1"/>
  <c r="AF556" i="1" s="1"/>
  <c r="AL556" i="1" s="1"/>
  <c r="AR556" i="1" s="1"/>
  <c r="I558" i="1"/>
  <c r="O558" i="1" s="1"/>
  <c r="U558" i="1" s="1"/>
  <c r="AA558" i="1" s="1"/>
  <c r="AG558" i="1" s="1"/>
  <c r="AM558" i="1" s="1"/>
  <c r="AS558" i="1" s="1"/>
  <c r="O559" i="1"/>
  <c r="U559" i="1" s="1"/>
  <c r="AA559" i="1" s="1"/>
  <c r="AG559" i="1" s="1"/>
  <c r="AM559" i="1" s="1"/>
  <c r="AS559" i="1" s="1"/>
  <c r="I578" i="1"/>
  <c r="O578" i="1" s="1"/>
  <c r="U578" i="1" s="1"/>
  <c r="AA578" i="1" s="1"/>
  <c r="AG578" i="1" s="1"/>
  <c r="AM578" i="1" s="1"/>
  <c r="AS578" i="1" s="1"/>
  <c r="O579" i="1"/>
  <c r="U579" i="1" s="1"/>
  <c r="AA579" i="1" s="1"/>
  <c r="AG579" i="1" s="1"/>
  <c r="AM579" i="1" s="1"/>
  <c r="AS579" i="1" s="1"/>
  <c r="H592" i="1"/>
  <c r="N593" i="1"/>
  <c r="T593" i="1" s="1"/>
  <c r="Z593" i="1" s="1"/>
  <c r="AF593" i="1" s="1"/>
  <c r="AL593" i="1" s="1"/>
  <c r="AR593" i="1" s="1"/>
  <c r="J614" i="1"/>
  <c r="P614" i="1" s="1"/>
  <c r="V614" i="1" s="1"/>
  <c r="AB614" i="1" s="1"/>
  <c r="AH614" i="1" s="1"/>
  <c r="AN614" i="1" s="1"/>
  <c r="AT614" i="1" s="1"/>
  <c r="P615" i="1"/>
  <c r="V615" i="1" s="1"/>
  <c r="AB615" i="1" s="1"/>
  <c r="AH615" i="1" s="1"/>
  <c r="AN615" i="1" s="1"/>
  <c r="AT615" i="1" s="1"/>
  <c r="I625" i="1"/>
  <c r="O625" i="1" s="1"/>
  <c r="U625" i="1" s="1"/>
  <c r="AA625" i="1" s="1"/>
  <c r="AG625" i="1" s="1"/>
  <c r="AM625" i="1" s="1"/>
  <c r="AS625" i="1" s="1"/>
  <c r="O626" i="1"/>
  <c r="U626" i="1" s="1"/>
  <c r="AA626" i="1" s="1"/>
  <c r="AG626" i="1" s="1"/>
  <c r="AM626" i="1" s="1"/>
  <c r="AS626" i="1" s="1"/>
  <c r="I692" i="1"/>
  <c r="O692" i="1" s="1"/>
  <c r="U692" i="1" s="1"/>
  <c r="AA692" i="1" s="1"/>
  <c r="AG692" i="1" s="1"/>
  <c r="AM692" i="1" s="1"/>
  <c r="AS692" i="1" s="1"/>
  <c r="O696" i="1"/>
  <c r="U696" i="1" s="1"/>
  <c r="AA696" i="1" s="1"/>
  <c r="AG696" i="1" s="1"/>
  <c r="AM696" i="1" s="1"/>
  <c r="AS696" i="1" s="1"/>
  <c r="I726" i="1"/>
  <c r="O726" i="1" s="1"/>
  <c r="U726" i="1" s="1"/>
  <c r="AA726" i="1" s="1"/>
  <c r="AG726" i="1" s="1"/>
  <c r="AM726" i="1" s="1"/>
  <c r="AS726" i="1" s="1"/>
  <c r="H794" i="1"/>
  <c r="N794" i="1" s="1"/>
  <c r="T794" i="1" s="1"/>
  <c r="Z794" i="1" s="1"/>
  <c r="AF794" i="1" s="1"/>
  <c r="AL794" i="1" s="1"/>
  <c r="AR794" i="1" s="1"/>
  <c r="J794" i="1"/>
  <c r="P794" i="1" s="1"/>
  <c r="V794" i="1" s="1"/>
  <c r="AB794" i="1" s="1"/>
  <c r="AH794" i="1" s="1"/>
  <c r="AN794" i="1" s="1"/>
  <c r="AT794" i="1" s="1"/>
  <c r="I794" i="1"/>
  <c r="O794" i="1" s="1"/>
  <c r="U794" i="1" s="1"/>
  <c r="AA794" i="1" s="1"/>
  <c r="AG794" i="1" s="1"/>
  <c r="AM794" i="1" s="1"/>
  <c r="AS794" i="1" s="1"/>
  <c r="I537" i="1"/>
  <c r="O537" i="1" s="1"/>
  <c r="U537" i="1" s="1"/>
  <c r="AA537" i="1" s="1"/>
  <c r="AG537" i="1" s="1"/>
  <c r="AM537" i="1" s="1"/>
  <c r="AS537" i="1" s="1"/>
  <c r="H726" i="1"/>
  <c r="N726" i="1" s="1"/>
  <c r="T726" i="1" s="1"/>
  <c r="Z726" i="1" s="1"/>
  <c r="AF726" i="1" s="1"/>
  <c r="AL726" i="1" s="1"/>
  <c r="AR726" i="1" s="1"/>
  <c r="H537" i="1"/>
  <c r="N537" i="1" s="1"/>
  <c r="T537" i="1" s="1"/>
  <c r="Z537" i="1" s="1"/>
  <c r="AF537" i="1" s="1"/>
  <c r="AL537" i="1" s="1"/>
  <c r="AR537" i="1" s="1"/>
  <c r="J537" i="1"/>
  <c r="P537" i="1" s="1"/>
  <c r="V537" i="1" s="1"/>
  <c r="AB537" i="1" s="1"/>
  <c r="AH537" i="1" s="1"/>
  <c r="AN537" i="1" s="1"/>
  <c r="AT537" i="1" s="1"/>
  <c r="I476" i="1"/>
  <c r="J476" i="1"/>
  <c r="H476" i="1"/>
  <c r="I473" i="1"/>
  <c r="J473" i="1"/>
  <c r="H473" i="1"/>
  <c r="I470" i="1"/>
  <c r="J470" i="1"/>
  <c r="H470" i="1"/>
  <c r="I459" i="1"/>
  <c r="O459" i="1" s="1"/>
  <c r="U459" i="1" s="1"/>
  <c r="AA459" i="1" s="1"/>
  <c r="AG459" i="1" s="1"/>
  <c r="AM459" i="1" s="1"/>
  <c r="AS459" i="1" s="1"/>
  <c r="J459" i="1"/>
  <c r="P459" i="1" s="1"/>
  <c r="V459" i="1" s="1"/>
  <c r="AB459" i="1" s="1"/>
  <c r="AH459" i="1" s="1"/>
  <c r="AN459" i="1" s="1"/>
  <c r="AT459" i="1" s="1"/>
  <c r="H459" i="1"/>
  <c r="N459" i="1" s="1"/>
  <c r="T459" i="1" s="1"/>
  <c r="Z459" i="1" s="1"/>
  <c r="AF459" i="1" s="1"/>
  <c r="AL459" i="1" s="1"/>
  <c r="AR459" i="1" s="1"/>
  <c r="I450" i="1"/>
  <c r="J450" i="1"/>
  <c r="H450" i="1"/>
  <c r="I384" i="1"/>
  <c r="J384" i="1"/>
  <c r="H384" i="1"/>
  <c r="I348" i="1"/>
  <c r="O348" i="1" s="1"/>
  <c r="U348" i="1" s="1"/>
  <c r="AA348" i="1" s="1"/>
  <c r="AG348" i="1" s="1"/>
  <c r="AM348" i="1" s="1"/>
  <c r="AS348" i="1" s="1"/>
  <c r="J348" i="1"/>
  <c r="P348" i="1" s="1"/>
  <c r="V348" i="1" s="1"/>
  <c r="AB348" i="1" s="1"/>
  <c r="AH348" i="1" s="1"/>
  <c r="AN348" i="1" s="1"/>
  <c r="AT348" i="1" s="1"/>
  <c r="H348" i="1"/>
  <c r="N348" i="1" s="1"/>
  <c r="T348" i="1" s="1"/>
  <c r="Z348" i="1" s="1"/>
  <c r="AF348" i="1" s="1"/>
  <c r="AL348" i="1" s="1"/>
  <c r="AR348" i="1" s="1"/>
  <c r="I358" i="1"/>
  <c r="O358" i="1" s="1"/>
  <c r="U358" i="1" s="1"/>
  <c r="AA358" i="1" s="1"/>
  <c r="AG358" i="1" s="1"/>
  <c r="AM358" i="1" s="1"/>
  <c r="AS358" i="1" s="1"/>
  <c r="J358" i="1"/>
  <c r="P358" i="1" s="1"/>
  <c r="V358" i="1" s="1"/>
  <c r="AB358" i="1" s="1"/>
  <c r="AH358" i="1" s="1"/>
  <c r="AN358" i="1" s="1"/>
  <c r="AT358" i="1" s="1"/>
  <c r="H358" i="1"/>
  <c r="N358" i="1" s="1"/>
  <c r="T358" i="1" s="1"/>
  <c r="Z358" i="1" s="1"/>
  <c r="AF358" i="1" s="1"/>
  <c r="AL358" i="1" s="1"/>
  <c r="AR358" i="1" s="1"/>
  <c r="I243" i="1"/>
  <c r="J243" i="1"/>
  <c r="H243" i="1"/>
  <c r="I215" i="1"/>
  <c r="J215" i="1"/>
  <c r="H215" i="1"/>
  <c r="I214" i="1" l="1"/>
  <c r="O214" i="1" s="1"/>
  <c r="U214" i="1" s="1"/>
  <c r="AA214" i="1" s="1"/>
  <c r="AG214" i="1" s="1"/>
  <c r="AM214" i="1" s="1"/>
  <c r="AS214" i="1" s="1"/>
  <c r="O215" i="1"/>
  <c r="U215" i="1" s="1"/>
  <c r="AA215" i="1" s="1"/>
  <c r="AG215" i="1" s="1"/>
  <c r="AM215" i="1" s="1"/>
  <c r="AS215" i="1" s="1"/>
  <c r="I383" i="1"/>
  <c r="O383" i="1" s="1"/>
  <c r="U383" i="1" s="1"/>
  <c r="AA383" i="1" s="1"/>
  <c r="AG383" i="1" s="1"/>
  <c r="AM383" i="1" s="1"/>
  <c r="AS383" i="1" s="1"/>
  <c r="O384" i="1"/>
  <c r="U384" i="1" s="1"/>
  <c r="AA384" i="1" s="1"/>
  <c r="AG384" i="1" s="1"/>
  <c r="AM384" i="1" s="1"/>
  <c r="AS384" i="1" s="1"/>
  <c r="J469" i="1"/>
  <c r="P469" i="1" s="1"/>
  <c r="V469" i="1" s="1"/>
  <c r="AB469" i="1" s="1"/>
  <c r="AH469" i="1" s="1"/>
  <c r="AN469" i="1" s="1"/>
  <c r="AT469" i="1" s="1"/>
  <c r="P470" i="1"/>
  <c r="V470" i="1" s="1"/>
  <c r="AB470" i="1" s="1"/>
  <c r="AH470" i="1" s="1"/>
  <c r="AN470" i="1" s="1"/>
  <c r="AT470" i="1" s="1"/>
  <c r="I472" i="1"/>
  <c r="O472" i="1" s="1"/>
  <c r="U472" i="1" s="1"/>
  <c r="AA472" i="1" s="1"/>
  <c r="AG472" i="1" s="1"/>
  <c r="AM472" i="1" s="1"/>
  <c r="AS472" i="1" s="1"/>
  <c r="O473" i="1"/>
  <c r="U473" i="1" s="1"/>
  <c r="AA473" i="1" s="1"/>
  <c r="AG473" i="1" s="1"/>
  <c r="AM473" i="1" s="1"/>
  <c r="AS473" i="1" s="1"/>
  <c r="H242" i="1"/>
  <c r="N242" i="1" s="1"/>
  <c r="T242" i="1" s="1"/>
  <c r="Z242" i="1" s="1"/>
  <c r="AF242" i="1" s="1"/>
  <c r="AL242" i="1" s="1"/>
  <c r="AR242" i="1" s="1"/>
  <c r="N243" i="1"/>
  <c r="T243" i="1" s="1"/>
  <c r="Z243" i="1" s="1"/>
  <c r="AF243" i="1" s="1"/>
  <c r="AL243" i="1" s="1"/>
  <c r="AR243" i="1" s="1"/>
  <c r="H449" i="1"/>
  <c r="N449" i="1" s="1"/>
  <c r="T449" i="1" s="1"/>
  <c r="Z449" i="1" s="1"/>
  <c r="AF449" i="1" s="1"/>
  <c r="AL449" i="1" s="1"/>
  <c r="AR449" i="1" s="1"/>
  <c r="N450" i="1"/>
  <c r="T450" i="1" s="1"/>
  <c r="Z450" i="1" s="1"/>
  <c r="AF450" i="1" s="1"/>
  <c r="AL450" i="1" s="1"/>
  <c r="AR450" i="1" s="1"/>
  <c r="I469" i="1"/>
  <c r="O469" i="1" s="1"/>
  <c r="U469" i="1" s="1"/>
  <c r="AA469" i="1" s="1"/>
  <c r="AG469" i="1" s="1"/>
  <c r="AM469" i="1" s="1"/>
  <c r="AS469" i="1" s="1"/>
  <c r="O470" i="1"/>
  <c r="U470" i="1" s="1"/>
  <c r="AA470" i="1" s="1"/>
  <c r="AG470" i="1" s="1"/>
  <c r="AM470" i="1" s="1"/>
  <c r="AS470" i="1" s="1"/>
  <c r="H475" i="1"/>
  <c r="N475" i="1" s="1"/>
  <c r="T475" i="1" s="1"/>
  <c r="Z475" i="1" s="1"/>
  <c r="AF475" i="1" s="1"/>
  <c r="AL475" i="1" s="1"/>
  <c r="AR475" i="1" s="1"/>
  <c r="N476" i="1"/>
  <c r="T476" i="1" s="1"/>
  <c r="Z476" i="1" s="1"/>
  <c r="AF476" i="1" s="1"/>
  <c r="AL476" i="1" s="1"/>
  <c r="AR476" i="1" s="1"/>
  <c r="I591" i="1"/>
  <c r="O591" i="1" s="1"/>
  <c r="U591" i="1" s="1"/>
  <c r="AA591" i="1" s="1"/>
  <c r="AG591" i="1" s="1"/>
  <c r="AM591" i="1" s="1"/>
  <c r="AS591" i="1" s="1"/>
  <c r="O592" i="1"/>
  <c r="U592" i="1" s="1"/>
  <c r="AA592" i="1" s="1"/>
  <c r="AG592" i="1" s="1"/>
  <c r="AM592" i="1" s="1"/>
  <c r="AS592" i="1" s="1"/>
  <c r="H214" i="1"/>
  <c r="N214" i="1" s="1"/>
  <c r="T214" i="1" s="1"/>
  <c r="Z214" i="1" s="1"/>
  <c r="AF214" i="1" s="1"/>
  <c r="AL214" i="1" s="1"/>
  <c r="AR214" i="1" s="1"/>
  <c r="N215" i="1"/>
  <c r="T215" i="1" s="1"/>
  <c r="Z215" i="1" s="1"/>
  <c r="AF215" i="1" s="1"/>
  <c r="AL215" i="1" s="1"/>
  <c r="AR215" i="1" s="1"/>
  <c r="J242" i="1"/>
  <c r="P242" i="1" s="1"/>
  <c r="V242" i="1" s="1"/>
  <c r="AB242" i="1" s="1"/>
  <c r="AH242" i="1" s="1"/>
  <c r="AN242" i="1" s="1"/>
  <c r="AT242" i="1" s="1"/>
  <c r="P243" i="1"/>
  <c r="V243" i="1" s="1"/>
  <c r="AB243" i="1" s="1"/>
  <c r="AH243" i="1" s="1"/>
  <c r="AN243" i="1" s="1"/>
  <c r="AT243" i="1" s="1"/>
  <c r="H383" i="1"/>
  <c r="N383" i="1" s="1"/>
  <c r="T383" i="1" s="1"/>
  <c r="Z383" i="1" s="1"/>
  <c r="AF383" i="1" s="1"/>
  <c r="AL383" i="1" s="1"/>
  <c r="AR383" i="1" s="1"/>
  <c r="N384" i="1"/>
  <c r="T384" i="1" s="1"/>
  <c r="Z384" i="1" s="1"/>
  <c r="AF384" i="1" s="1"/>
  <c r="AL384" i="1" s="1"/>
  <c r="AR384" i="1" s="1"/>
  <c r="J449" i="1"/>
  <c r="P449" i="1" s="1"/>
  <c r="V449" i="1" s="1"/>
  <c r="AB449" i="1" s="1"/>
  <c r="AH449" i="1" s="1"/>
  <c r="AN449" i="1" s="1"/>
  <c r="AT449" i="1" s="1"/>
  <c r="P450" i="1"/>
  <c r="V450" i="1" s="1"/>
  <c r="AB450" i="1" s="1"/>
  <c r="AH450" i="1" s="1"/>
  <c r="AN450" i="1" s="1"/>
  <c r="AT450" i="1" s="1"/>
  <c r="H472" i="1"/>
  <c r="N472" i="1" s="1"/>
  <c r="T472" i="1" s="1"/>
  <c r="Z472" i="1" s="1"/>
  <c r="AF472" i="1" s="1"/>
  <c r="AL472" i="1" s="1"/>
  <c r="AR472" i="1" s="1"/>
  <c r="N473" i="1"/>
  <c r="T473" i="1" s="1"/>
  <c r="Z473" i="1" s="1"/>
  <c r="AF473" i="1" s="1"/>
  <c r="AL473" i="1" s="1"/>
  <c r="AR473" i="1" s="1"/>
  <c r="J475" i="1"/>
  <c r="P475" i="1" s="1"/>
  <c r="V475" i="1" s="1"/>
  <c r="AB475" i="1" s="1"/>
  <c r="AH475" i="1" s="1"/>
  <c r="AN475" i="1" s="1"/>
  <c r="AT475" i="1" s="1"/>
  <c r="P476" i="1"/>
  <c r="V476" i="1" s="1"/>
  <c r="AB476" i="1" s="1"/>
  <c r="AH476" i="1" s="1"/>
  <c r="AN476" i="1" s="1"/>
  <c r="AT476" i="1" s="1"/>
  <c r="J214" i="1"/>
  <c r="P214" i="1" s="1"/>
  <c r="V214" i="1" s="1"/>
  <c r="AB214" i="1" s="1"/>
  <c r="AH214" i="1" s="1"/>
  <c r="AN214" i="1" s="1"/>
  <c r="AT214" i="1" s="1"/>
  <c r="P215" i="1"/>
  <c r="V215" i="1" s="1"/>
  <c r="AB215" i="1" s="1"/>
  <c r="AH215" i="1" s="1"/>
  <c r="AN215" i="1" s="1"/>
  <c r="AT215" i="1" s="1"/>
  <c r="I242" i="1"/>
  <c r="O242" i="1" s="1"/>
  <c r="U242" i="1" s="1"/>
  <c r="AA242" i="1" s="1"/>
  <c r="AG242" i="1" s="1"/>
  <c r="AM242" i="1" s="1"/>
  <c r="AS242" i="1" s="1"/>
  <c r="O243" i="1"/>
  <c r="U243" i="1" s="1"/>
  <c r="AA243" i="1" s="1"/>
  <c r="AG243" i="1" s="1"/>
  <c r="AM243" i="1" s="1"/>
  <c r="AS243" i="1" s="1"/>
  <c r="J383" i="1"/>
  <c r="P383" i="1" s="1"/>
  <c r="V383" i="1" s="1"/>
  <c r="AB383" i="1" s="1"/>
  <c r="AH383" i="1" s="1"/>
  <c r="AN383" i="1" s="1"/>
  <c r="AT383" i="1" s="1"/>
  <c r="P384" i="1"/>
  <c r="V384" i="1" s="1"/>
  <c r="AB384" i="1" s="1"/>
  <c r="AH384" i="1" s="1"/>
  <c r="AN384" i="1" s="1"/>
  <c r="AT384" i="1" s="1"/>
  <c r="I449" i="1"/>
  <c r="O449" i="1" s="1"/>
  <c r="U449" i="1" s="1"/>
  <c r="AA449" i="1" s="1"/>
  <c r="AG449" i="1" s="1"/>
  <c r="AM449" i="1" s="1"/>
  <c r="AS449" i="1" s="1"/>
  <c r="O450" i="1"/>
  <c r="U450" i="1" s="1"/>
  <c r="AA450" i="1" s="1"/>
  <c r="AG450" i="1" s="1"/>
  <c r="AM450" i="1" s="1"/>
  <c r="AS450" i="1" s="1"/>
  <c r="H469" i="1"/>
  <c r="N469" i="1" s="1"/>
  <c r="T469" i="1" s="1"/>
  <c r="Z469" i="1" s="1"/>
  <c r="AF469" i="1" s="1"/>
  <c r="AL469" i="1" s="1"/>
  <c r="AR469" i="1" s="1"/>
  <c r="N470" i="1"/>
  <c r="T470" i="1" s="1"/>
  <c r="Z470" i="1" s="1"/>
  <c r="AF470" i="1" s="1"/>
  <c r="AL470" i="1" s="1"/>
  <c r="AR470" i="1" s="1"/>
  <c r="J472" i="1"/>
  <c r="P472" i="1" s="1"/>
  <c r="V472" i="1" s="1"/>
  <c r="AB472" i="1" s="1"/>
  <c r="AH472" i="1" s="1"/>
  <c r="AN472" i="1" s="1"/>
  <c r="AT472" i="1" s="1"/>
  <c r="P473" i="1"/>
  <c r="V473" i="1" s="1"/>
  <c r="AB473" i="1" s="1"/>
  <c r="AH473" i="1" s="1"/>
  <c r="AN473" i="1" s="1"/>
  <c r="AT473" i="1" s="1"/>
  <c r="I475" i="1"/>
  <c r="O475" i="1" s="1"/>
  <c r="U475" i="1" s="1"/>
  <c r="AA475" i="1" s="1"/>
  <c r="AG475" i="1" s="1"/>
  <c r="AM475" i="1" s="1"/>
  <c r="AS475" i="1" s="1"/>
  <c r="O476" i="1"/>
  <c r="U476" i="1" s="1"/>
  <c r="AA476" i="1" s="1"/>
  <c r="AG476" i="1" s="1"/>
  <c r="AM476" i="1" s="1"/>
  <c r="AS476" i="1" s="1"/>
  <c r="H591" i="1"/>
  <c r="N591" i="1" s="1"/>
  <c r="T591" i="1" s="1"/>
  <c r="Z591" i="1" s="1"/>
  <c r="AF591" i="1" s="1"/>
  <c r="AL591" i="1" s="1"/>
  <c r="AR591" i="1" s="1"/>
  <c r="N592" i="1"/>
  <c r="T592" i="1" s="1"/>
  <c r="Z592" i="1" s="1"/>
  <c r="AF592" i="1" s="1"/>
  <c r="AL592" i="1" s="1"/>
  <c r="AR592" i="1" s="1"/>
  <c r="J591" i="1"/>
  <c r="P591" i="1" s="1"/>
  <c r="V591" i="1" s="1"/>
  <c r="AB591" i="1" s="1"/>
  <c r="AH591" i="1" s="1"/>
  <c r="AN591" i="1" s="1"/>
  <c r="AT591" i="1" s="1"/>
  <c r="P592" i="1"/>
  <c r="V592" i="1" s="1"/>
  <c r="AB592" i="1" s="1"/>
  <c r="AH592" i="1" s="1"/>
  <c r="AN592" i="1" s="1"/>
  <c r="AT592" i="1" s="1"/>
  <c r="I621" i="1"/>
  <c r="O621" i="1" s="1"/>
  <c r="U621" i="1" s="1"/>
  <c r="AA621" i="1" s="1"/>
  <c r="AG621" i="1" s="1"/>
  <c r="AM621" i="1" s="1"/>
  <c r="AS621" i="1" s="1"/>
  <c r="J621" i="1"/>
  <c r="P621" i="1" s="1"/>
  <c r="V621" i="1" s="1"/>
  <c r="AB621" i="1" s="1"/>
  <c r="AH621" i="1" s="1"/>
  <c r="AN621" i="1" s="1"/>
  <c r="AT621" i="1" s="1"/>
  <c r="H621" i="1"/>
  <c r="N621" i="1" s="1"/>
  <c r="T621" i="1" s="1"/>
  <c r="Z621" i="1" s="1"/>
  <c r="AF621" i="1" s="1"/>
  <c r="AL621" i="1" s="1"/>
  <c r="AR621" i="1" s="1"/>
  <c r="I546" i="1"/>
  <c r="O546" i="1" s="1"/>
  <c r="U546" i="1" s="1"/>
  <c r="AA546" i="1" s="1"/>
  <c r="AG546" i="1" s="1"/>
  <c r="AM546" i="1" s="1"/>
  <c r="AS546" i="1" s="1"/>
  <c r="J546" i="1"/>
  <c r="P546" i="1" s="1"/>
  <c r="V546" i="1" s="1"/>
  <c r="AB546" i="1" s="1"/>
  <c r="AH546" i="1" s="1"/>
  <c r="AN546" i="1" s="1"/>
  <c r="AT546" i="1" s="1"/>
  <c r="H546" i="1"/>
  <c r="N546" i="1" s="1"/>
  <c r="T546" i="1" s="1"/>
  <c r="Z546" i="1" s="1"/>
  <c r="AF546" i="1" s="1"/>
  <c r="AL546" i="1" s="1"/>
  <c r="AR546" i="1" s="1"/>
  <c r="I517" i="1"/>
  <c r="J517" i="1"/>
  <c r="P517" i="1" s="1"/>
  <c r="V517" i="1" s="1"/>
  <c r="AB517" i="1" s="1"/>
  <c r="AH517" i="1" s="1"/>
  <c r="AN517" i="1" s="1"/>
  <c r="AT517" i="1" s="1"/>
  <c r="H517" i="1"/>
  <c r="N517" i="1" s="1"/>
  <c r="T517" i="1" s="1"/>
  <c r="Z517" i="1" s="1"/>
  <c r="AF517" i="1" s="1"/>
  <c r="AL517" i="1" s="1"/>
  <c r="AR517" i="1" s="1"/>
  <c r="I516" i="1" l="1"/>
  <c r="O517" i="1"/>
  <c r="U517" i="1" s="1"/>
  <c r="AA517" i="1" s="1"/>
  <c r="AG517" i="1" s="1"/>
  <c r="AM517" i="1" s="1"/>
  <c r="AS517" i="1" s="1"/>
  <c r="J516" i="1"/>
  <c r="H516" i="1"/>
  <c r="N516" i="1" s="1"/>
  <c r="T516" i="1" s="1"/>
  <c r="Z516" i="1" s="1"/>
  <c r="AF516" i="1" s="1"/>
  <c r="AL516" i="1" s="1"/>
  <c r="AR516" i="1" s="1"/>
  <c r="J515" i="1" l="1"/>
  <c r="P515" i="1" s="1"/>
  <c r="V515" i="1" s="1"/>
  <c r="AB515" i="1" s="1"/>
  <c r="AH515" i="1" s="1"/>
  <c r="AN515" i="1" s="1"/>
  <c r="AT515" i="1" s="1"/>
  <c r="P516" i="1"/>
  <c r="V516" i="1" s="1"/>
  <c r="AB516" i="1" s="1"/>
  <c r="AH516" i="1" s="1"/>
  <c r="AN516" i="1" s="1"/>
  <c r="AT516" i="1" s="1"/>
  <c r="I515" i="1"/>
  <c r="O515" i="1" s="1"/>
  <c r="U515" i="1" s="1"/>
  <c r="AA515" i="1" s="1"/>
  <c r="AG515" i="1" s="1"/>
  <c r="AM515" i="1" s="1"/>
  <c r="AS515" i="1" s="1"/>
  <c r="O516" i="1"/>
  <c r="U516" i="1" s="1"/>
  <c r="AA516" i="1" s="1"/>
  <c r="AG516" i="1" s="1"/>
  <c r="AM516" i="1" s="1"/>
  <c r="AS516" i="1" s="1"/>
  <c r="H515" i="1"/>
  <c r="N515" i="1" s="1"/>
  <c r="T515" i="1" s="1"/>
  <c r="Z515" i="1" s="1"/>
  <c r="AF515" i="1" s="1"/>
  <c r="AL515" i="1" s="1"/>
  <c r="AR515" i="1" s="1"/>
  <c r="I281" i="1" l="1"/>
  <c r="H281" i="1"/>
  <c r="J287" i="1"/>
  <c r="I287" i="1"/>
  <c r="H287" i="1"/>
  <c r="H280" i="1" l="1"/>
  <c r="N280" i="1" s="1"/>
  <c r="T280" i="1" s="1"/>
  <c r="Z280" i="1" s="1"/>
  <c r="AF280" i="1" s="1"/>
  <c r="AL280" i="1" s="1"/>
  <c r="AR280" i="1" s="1"/>
  <c r="N281" i="1"/>
  <c r="T281" i="1" s="1"/>
  <c r="Z281" i="1" s="1"/>
  <c r="AF281" i="1" s="1"/>
  <c r="AL281" i="1" s="1"/>
  <c r="AR281" i="1" s="1"/>
  <c r="H286" i="1"/>
  <c r="N286" i="1" s="1"/>
  <c r="T286" i="1" s="1"/>
  <c r="Z286" i="1" s="1"/>
  <c r="AF286" i="1" s="1"/>
  <c r="AL286" i="1" s="1"/>
  <c r="AR286" i="1" s="1"/>
  <c r="N287" i="1"/>
  <c r="T287" i="1" s="1"/>
  <c r="Z287" i="1" s="1"/>
  <c r="AF287" i="1" s="1"/>
  <c r="AL287" i="1" s="1"/>
  <c r="AR287" i="1" s="1"/>
  <c r="I280" i="1"/>
  <c r="O280" i="1" s="1"/>
  <c r="U280" i="1" s="1"/>
  <c r="AA280" i="1" s="1"/>
  <c r="AG280" i="1" s="1"/>
  <c r="AM280" i="1" s="1"/>
  <c r="AS280" i="1" s="1"/>
  <c r="O281" i="1"/>
  <c r="U281" i="1" s="1"/>
  <c r="AA281" i="1" s="1"/>
  <c r="AG281" i="1" s="1"/>
  <c r="AM281" i="1" s="1"/>
  <c r="AS281" i="1" s="1"/>
  <c r="I286" i="1"/>
  <c r="O286" i="1" s="1"/>
  <c r="U286" i="1" s="1"/>
  <c r="AA286" i="1" s="1"/>
  <c r="AG286" i="1" s="1"/>
  <c r="AM286" i="1" s="1"/>
  <c r="AS286" i="1" s="1"/>
  <c r="O287" i="1"/>
  <c r="U287" i="1" s="1"/>
  <c r="AA287" i="1" s="1"/>
  <c r="AG287" i="1" s="1"/>
  <c r="AM287" i="1" s="1"/>
  <c r="AS287" i="1" s="1"/>
  <c r="J286" i="1"/>
  <c r="P287" i="1"/>
  <c r="V287" i="1" s="1"/>
  <c r="AB287" i="1" s="1"/>
  <c r="AH287" i="1" s="1"/>
  <c r="AN287" i="1" s="1"/>
  <c r="AT287" i="1" s="1"/>
  <c r="H279" i="1"/>
  <c r="N279" i="1" s="1"/>
  <c r="T279" i="1" s="1"/>
  <c r="Z279" i="1" s="1"/>
  <c r="AF279" i="1" s="1"/>
  <c r="AL279" i="1" s="1"/>
  <c r="AR279" i="1" s="1"/>
  <c r="I467" i="1"/>
  <c r="J467" i="1"/>
  <c r="H467" i="1"/>
  <c r="I461" i="1"/>
  <c r="J461" i="1"/>
  <c r="H461" i="1"/>
  <c r="I279" i="1" l="1"/>
  <c r="O279" i="1" s="1"/>
  <c r="U279" i="1" s="1"/>
  <c r="AA279" i="1" s="1"/>
  <c r="AG279" i="1" s="1"/>
  <c r="AM279" i="1" s="1"/>
  <c r="AS279" i="1" s="1"/>
  <c r="I458" i="1"/>
  <c r="O458" i="1" s="1"/>
  <c r="U458" i="1" s="1"/>
  <c r="AA458" i="1" s="1"/>
  <c r="AG458" i="1" s="1"/>
  <c r="AM458" i="1" s="1"/>
  <c r="AS458" i="1" s="1"/>
  <c r="O461" i="1"/>
  <c r="U461" i="1" s="1"/>
  <c r="AA461" i="1" s="1"/>
  <c r="AG461" i="1" s="1"/>
  <c r="AM461" i="1" s="1"/>
  <c r="AS461" i="1" s="1"/>
  <c r="H466" i="1"/>
  <c r="N466" i="1" s="1"/>
  <c r="T466" i="1" s="1"/>
  <c r="Z466" i="1" s="1"/>
  <c r="AF466" i="1" s="1"/>
  <c r="AL466" i="1" s="1"/>
  <c r="AR466" i="1" s="1"/>
  <c r="N467" i="1"/>
  <c r="T467" i="1" s="1"/>
  <c r="Z467" i="1" s="1"/>
  <c r="AF467" i="1" s="1"/>
  <c r="AL467" i="1" s="1"/>
  <c r="AR467" i="1" s="1"/>
  <c r="H458" i="1"/>
  <c r="N458" i="1" s="1"/>
  <c r="T458" i="1" s="1"/>
  <c r="Z458" i="1" s="1"/>
  <c r="AF458" i="1" s="1"/>
  <c r="AL458" i="1" s="1"/>
  <c r="AR458" i="1" s="1"/>
  <c r="N461" i="1"/>
  <c r="T461" i="1" s="1"/>
  <c r="Z461" i="1" s="1"/>
  <c r="AF461" i="1" s="1"/>
  <c r="AL461" i="1" s="1"/>
  <c r="AR461" i="1" s="1"/>
  <c r="J458" i="1"/>
  <c r="P458" i="1" s="1"/>
  <c r="V458" i="1" s="1"/>
  <c r="AB458" i="1" s="1"/>
  <c r="AH458" i="1" s="1"/>
  <c r="AN458" i="1" s="1"/>
  <c r="AT458" i="1" s="1"/>
  <c r="P461" i="1"/>
  <c r="V461" i="1" s="1"/>
  <c r="AB461" i="1" s="1"/>
  <c r="AH461" i="1" s="1"/>
  <c r="AN461" i="1" s="1"/>
  <c r="AT461" i="1" s="1"/>
  <c r="J466" i="1"/>
  <c r="P466" i="1" s="1"/>
  <c r="V466" i="1" s="1"/>
  <c r="AB466" i="1" s="1"/>
  <c r="AH466" i="1" s="1"/>
  <c r="AN466" i="1" s="1"/>
  <c r="AT466" i="1" s="1"/>
  <c r="P467" i="1"/>
  <c r="V467" i="1" s="1"/>
  <c r="AB467" i="1" s="1"/>
  <c r="AH467" i="1" s="1"/>
  <c r="AN467" i="1" s="1"/>
  <c r="AT467" i="1" s="1"/>
  <c r="I466" i="1"/>
  <c r="O466" i="1" s="1"/>
  <c r="U466" i="1" s="1"/>
  <c r="AA466" i="1" s="1"/>
  <c r="AG466" i="1" s="1"/>
  <c r="AM466" i="1" s="1"/>
  <c r="AS466" i="1" s="1"/>
  <c r="O467" i="1"/>
  <c r="U467" i="1" s="1"/>
  <c r="AA467" i="1" s="1"/>
  <c r="AG467" i="1" s="1"/>
  <c r="AM467" i="1" s="1"/>
  <c r="AS467" i="1" s="1"/>
  <c r="J281" i="1"/>
  <c r="P286" i="1"/>
  <c r="V286" i="1" s="1"/>
  <c r="AB286" i="1" s="1"/>
  <c r="AH286" i="1" s="1"/>
  <c r="AN286" i="1" s="1"/>
  <c r="AT286" i="1" s="1"/>
  <c r="J495" i="1"/>
  <c r="I495" i="1"/>
  <c r="H495" i="1"/>
  <c r="J829" i="1"/>
  <c r="I829" i="1"/>
  <c r="J824" i="1"/>
  <c r="I824" i="1"/>
  <c r="J819" i="1"/>
  <c r="I819" i="1"/>
  <c r="J816" i="1"/>
  <c r="P816" i="1" s="1"/>
  <c r="V816" i="1" s="1"/>
  <c r="AB816" i="1" s="1"/>
  <c r="AH816" i="1" s="1"/>
  <c r="AN816" i="1" s="1"/>
  <c r="AT816" i="1" s="1"/>
  <c r="I816" i="1"/>
  <c r="O816" i="1" s="1"/>
  <c r="U816" i="1" s="1"/>
  <c r="AA816" i="1" s="1"/>
  <c r="AG816" i="1" s="1"/>
  <c r="AM816" i="1" s="1"/>
  <c r="AS816" i="1" s="1"/>
  <c r="J814" i="1"/>
  <c r="P814" i="1" s="1"/>
  <c r="V814" i="1" s="1"/>
  <c r="AB814" i="1" s="1"/>
  <c r="AH814" i="1" s="1"/>
  <c r="AN814" i="1" s="1"/>
  <c r="AT814" i="1" s="1"/>
  <c r="I814" i="1"/>
  <c r="O814" i="1" s="1"/>
  <c r="U814" i="1" s="1"/>
  <c r="AA814" i="1" s="1"/>
  <c r="AG814" i="1" s="1"/>
  <c r="AM814" i="1" s="1"/>
  <c r="AS814" i="1" s="1"/>
  <c r="J803" i="1"/>
  <c r="I803" i="1"/>
  <c r="J800" i="1"/>
  <c r="I800" i="1"/>
  <c r="J792" i="1"/>
  <c r="I792" i="1"/>
  <c r="J789" i="1"/>
  <c r="I789" i="1"/>
  <c r="J783" i="1"/>
  <c r="I783" i="1"/>
  <c r="J771" i="1"/>
  <c r="I771" i="1"/>
  <c r="J766" i="1"/>
  <c r="I766" i="1"/>
  <c r="J763" i="1"/>
  <c r="I763" i="1"/>
  <c r="J760" i="1"/>
  <c r="I760" i="1"/>
  <c r="J744" i="1"/>
  <c r="I744" i="1"/>
  <c r="J741" i="1"/>
  <c r="P741" i="1" s="1"/>
  <c r="V741" i="1" s="1"/>
  <c r="AB741" i="1" s="1"/>
  <c r="AH741" i="1" s="1"/>
  <c r="AN741" i="1" s="1"/>
  <c r="AT741" i="1" s="1"/>
  <c r="I741" i="1"/>
  <c r="O741" i="1" s="1"/>
  <c r="U741" i="1" s="1"/>
  <c r="AA741" i="1" s="1"/>
  <c r="AG741" i="1" s="1"/>
  <c r="AM741" i="1" s="1"/>
  <c r="AS741" i="1" s="1"/>
  <c r="J739" i="1"/>
  <c r="P739" i="1" s="1"/>
  <c r="V739" i="1" s="1"/>
  <c r="AB739" i="1" s="1"/>
  <c r="AH739" i="1" s="1"/>
  <c r="AN739" i="1" s="1"/>
  <c r="AT739" i="1" s="1"/>
  <c r="I739" i="1"/>
  <c r="O739" i="1" s="1"/>
  <c r="U739" i="1" s="1"/>
  <c r="AA739" i="1" s="1"/>
  <c r="AG739" i="1" s="1"/>
  <c r="AM739" i="1" s="1"/>
  <c r="AS739" i="1" s="1"/>
  <c r="J737" i="1"/>
  <c r="P737" i="1" s="1"/>
  <c r="V737" i="1" s="1"/>
  <c r="AB737" i="1" s="1"/>
  <c r="AH737" i="1" s="1"/>
  <c r="AN737" i="1" s="1"/>
  <c r="AT737" i="1" s="1"/>
  <c r="I737" i="1"/>
  <c r="O737" i="1" s="1"/>
  <c r="U737" i="1" s="1"/>
  <c r="AA737" i="1" s="1"/>
  <c r="AG737" i="1" s="1"/>
  <c r="AM737" i="1" s="1"/>
  <c r="AS737" i="1" s="1"/>
  <c r="J734" i="1"/>
  <c r="I734" i="1"/>
  <c r="J752" i="1"/>
  <c r="P752" i="1" s="1"/>
  <c r="V752" i="1" s="1"/>
  <c r="AB752" i="1" s="1"/>
  <c r="AH752" i="1" s="1"/>
  <c r="AN752" i="1" s="1"/>
  <c r="AT752" i="1" s="1"/>
  <c r="I752" i="1"/>
  <c r="O752" i="1" s="1"/>
  <c r="U752" i="1" s="1"/>
  <c r="AA752" i="1" s="1"/>
  <c r="AG752" i="1" s="1"/>
  <c r="AM752" i="1" s="1"/>
  <c r="AS752" i="1" s="1"/>
  <c r="J750" i="1"/>
  <c r="P750" i="1" s="1"/>
  <c r="V750" i="1" s="1"/>
  <c r="AB750" i="1" s="1"/>
  <c r="AH750" i="1" s="1"/>
  <c r="AN750" i="1" s="1"/>
  <c r="AT750" i="1" s="1"/>
  <c r="I750" i="1"/>
  <c r="O750" i="1" s="1"/>
  <c r="U750" i="1" s="1"/>
  <c r="AA750" i="1" s="1"/>
  <c r="AG750" i="1" s="1"/>
  <c r="AM750" i="1" s="1"/>
  <c r="AS750" i="1" s="1"/>
  <c r="J717" i="1"/>
  <c r="P717" i="1" s="1"/>
  <c r="V717" i="1" s="1"/>
  <c r="AB717" i="1" s="1"/>
  <c r="AH717" i="1" s="1"/>
  <c r="AN717" i="1" s="1"/>
  <c r="AT717" i="1" s="1"/>
  <c r="I717" i="1"/>
  <c r="O717" i="1" s="1"/>
  <c r="U717" i="1" s="1"/>
  <c r="AA717" i="1" s="1"/>
  <c r="AG717" i="1" s="1"/>
  <c r="AM717" i="1" s="1"/>
  <c r="AS717" i="1" s="1"/>
  <c r="J713" i="1"/>
  <c r="P713" i="1" s="1"/>
  <c r="V713" i="1" s="1"/>
  <c r="AB713" i="1" s="1"/>
  <c r="AH713" i="1" s="1"/>
  <c r="AN713" i="1" s="1"/>
  <c r="AT713" i="1" s="1"/>
  <c r="I713" i="1"/>
  <c r="O713" i="1" s="1"/>
  <c r="U713" i="1" s="1"/>
  <c r="AA713" i="1" s="1"/>
  <c r="AG713" i="1" s="1"/>
  <c r="AM713" i="1" s="1"/>
  <c r="AS713" i="1" s="1"/>
  <c r="J711" i="1"/>
  <c r="P711" i="1" s="1"/>
  <c r="V711" i="1" s="1"/>
  <c r="AB711" i="1" s="1"/>
  <c r="AH711" i="1" s="1"/>
  <c r="AN711" i="1" s="1"/>
  <c r="AT711" i="1" s="1"/>
  <c r="I711" i="1"/>
  <c r="O711" i="1" s="1"/>
  <c r="U711" i="1" s="1"/>
  <c r="AA711" i="1" s="1"/>
  <c r="AG711" i="1" s="1"/>
  <c r="AM711" i="1" s="1"/>
  <c r="AS711" i="1" s="1"/>
  <c r="J708" i="1"/>
  <c r="I708" i="1"/>
  <c r="J705" i="1"/>
  <c r="I705" i="1"/>
  <c r="J612" i="1"/>
  <c r="I612" i="1"/>
  <c r="J609" i="1"/>
  <c r="I609" i="1"/>
  <c r="J606" i="1"/>
  <c r="I606" i="1"/>
  <c r="J598" i="1"/>
  <c r="I598" i="1"/>
  <c r="J572" i="1"/>
  <c r="I572" i="1"/>
  <c r="J562" i="1"/>
  <c r="I562" i="1"/>
  <c r="J536" i="1"/>
  <c r="P536" i="1" s="1"/>
  <c r="V536" i="1" s="1"/>
  <c r="AB536" i="1" s="1"/>
  <c r="AH536" i="1" s="1"/>
  <c r="AN536" i="1" s="1"/>
  <c r="AT536" i="1" s="1"/>
  <c r="I536" i="1"/>
  <c r="O536" i="1" s="1"/>
  <c r="U536" i="1" s="1"/>
  <c r="AA536" i="1" s="1"/>
  <c r="AG536" i="1" s="1"/>
  <c r="AM536" i="1" s="1"/>
  <c r="AS536" i="1" s="1"/>
  <c r="J522" i="1"/>
  <c r="I522" i="1"/>
  <c r="J512" i="1"/>
  <c r="I512" i="1"/>
  <c r="J507" i="1"/>
  <c r="I507" i="1"/>
  <c r="J503" i="1"/>
  <c r="P503" i="1" s="1"/>
  <c r="V503" i="1" s="1"/>
  <c r="AB503" i="1" s="1"/>
  <c r="AH503" i="1" s="1"/>
  <c r="AN503" i="1" s="1"/>
  <c r="AT503" i="1" s="1"/>
  <c r="I503" i="1"/>
  <c r="O503" i="1" s="1"/>
  <c r="U503" i="1" s="1"/>
  <c r="AA503" i="1" s="1"/>
  <c r="AG503" i="1" s="1"/>
  <c r="AM503" i="1" s="1"/>
  <c r="AS503" i="1" s="1"/>
  <c r="J501" i="1"/>
  <c r="P501" i="1" s="1"/>
  <c r="V501" i="1" s="1"/>
  <c r="AB501" i="1" s="1"/>
  <c r="AH501" i="1" s="1"/>
  <c r="AN501" i="1" s="1"/>
  <c r="AT501" i="1" s="1"/>
  <c r="I501" i="1"/>
  <c r="O501" i="1" s="1"/>
  <c r="U501" i="1" s="1"/>
  <c r="AA501" i="1" s="1"/>
  <c r="AG501" i="1" s="1"/>
  <c r="AM501" i="1" s="1"/>
  <c r="AS501" i="1" s="1"/>
  <c r="J447" i="1"/>
  <c r="I447" i="1"/>
  <c r="J419" i="1"/>
  <c r="I419" i="1"/>
  <c r="J402" i="1"/>
  <c r="P402" i="1" s="1"/>
  <c r="V402" i="1" s="1"/>
  <c r="AB402" i="1" s="1"/>
  <c r="AH402" i="1" s="1"/>
  <c r="AN402" i="1" s="1"/>
  <c r="AT402" i="1" s="1"/>
  <c r="I402" i="1"/>
  <c r="O402" i="1" s="1"/>
  <c r="U402" i="1" s="1"/>
  <c r="AA402" i="1" s="1"/>
  <c r="AG402" i="1" s="1"/>
  <c r="AM402" i="1" s="1"/>
  <c r="AS402" i="1" s="1"/>
  <c r="J400" i="1"/>
  <c r="P400" i="1" s="1"/>
  <c r="V400" i="1" s="1"/>
  <c r="AB400" i="1" s="1"/>
  <c r="AH400" i="1" s="1"/>
  <c r="AN400" i="1" s="1"/>
  <c r="AT400" i="1" s="1"/>
  <c r="I400" i="1"/>
  <c r="O400" i="1" s="1"/>
  <c r="U400" i="1" s="1"/>
  <c r="AA400" i="1" s="1"/>
  <c r="AG400" i="1" s="1"/>
  <c r="AM400" i="1" s="1"/>
  <c r="AS400" i="1" s="1"/>
  <c r="J397" i="1"/>
  <c r="P397" i="1" s="1"/>
  <c r="V397" i="1" s="1"/>
  <c r="AB397" i="1" s="1"/>
  <c r="AH397" i="1" s="1"/>
  <c r="AN397" i="1" s="1"/>
  <c r="AT397" i="1" s="1"/>
  <c r="I397" i="1"/>
  <c r="O397" i="1" s="1"/>
  <c r="U397" i="1" s="1"/>
  <c r="AA397" i="1" s="1"/>
  <c r="AG397" i="1" s="1"/>
  <c r="AM397" i="1" s="1"/>
  <c r="AS397" i="1" s="1"/>
  <c r="J395" i="1"/>
  <c r="P395" i="1" s="1"/>
  <c r="V395" i="1" s="1"/>
  <c r="AB395" i="1" s="1"/>
  <c r="AH395" i="1" s="1"/>
  <c r="AN395" i="1" s="1"/>
  <c r="AT395" i="1" s="1"/>
  <c r="I395" i="1"/>
  <c r="O395" i="1" s="1"/>
  <c r="U395" i="1" s="1"/>
  <c r="AA395" i="1" s="1"/>
  <c r="AG395" i="1" s="1"/>
  <c r="AM395" i="1" s="1"/>
  <c r="AS395" i="1" s="1"/>
  <c r="J387" i="1"/>
  <c r="I387" i="1"/>
  <c r="J381" i="1"/>
  <c r="J380" i="1" s="1"/>
  <c r="P380" i="1" s="1"/>
  <c r="V380" i="1" s="1"/>
  <c r="AB380" i="1" s="1"/>
  <c r="AH380" i="1" s="1"/>
  <c r="AN380" i="1" s="1"/>
  <c r="AT380" i="1" s="1"/>
  <c r="I381" i="1"/>
  <c r="I380" i="1" s="1"/>
  <c r="J346" i="1"/>
  <c r="P346" i="1" s="1"/>
  <c r="V346" i="1" s="1"/>
  <c r="AB346" i="1" s="1"/>
  <c r="AH346" i="1" s="1"/>
  <c r="AN346" i="1" s="1"/>
  <c r="AT346" i="1" s="1"/>
  <c r="I346" i="1"/>
  <c r="O346" i="1" s="1"/>
  <c r="U346" i="1" s="1"/>
  <c r="AA346" i="1" s="1"/>
  <c r="AG346" i="1" s="1"/>
  <c r="AM346" i="1" s="1"/>
  <c r="AS346" i="1" s="1"/>
  <c r="J344" i="1"/>
  <c r="P344" i="1" s="1"/>
  <c r="V344" i="1" s="1"/>
  <c r="AB344" i="1" s="1"/>
  <c r="AH344" i="1" s="1"/>
  <c r="AN344" i="1" s="1"/>
  <c r="AT344" i="1" s="1"/>
  <c r="I344" i="1"/>
  <c r="O344" i="1" s="1"/>
  <c r="U344" i="1" s="1"/>
  <c r="AA344" i="1" s="1"/>
  <c r="AG344" i="1" s="1"/>
  <c r="AM344" i="1" s="1"/>
  <c r="AS344" i="1" s="1"/>
  <c r="J356" i="1"/>
  <c r="P356" i="1" s="1"/>
  <c r="V356" i="1" s="1"/>
  <c r="AB356" i="1" s="1"/>
  <c r="AH356" i="1" s="1"/>
  <c r="AN356" i="1" s="1"/>
  <c r="AT356" i="1" s="1"/>
  <c r="I356" i="1"/>
  <c r="O356" i="1" s="1"/>
  <c r="U356" i="1" s="1"/>
  <c r="AA356" i="1" s="1"/>
  <c r="AG356" i="1" s="1"/>
  <c r="AM356" i="1" s="1"/>
  <c r="AS356" i="1" s="1"/>
  <c r="J354" i="1"/>
  <c r="P354" i="1" s="1"/>
  <c r="V354" i="1" s="1"/>
  <c r="AB354" i="1" s="1"/>
  <c r="AH354" i="1" s="1"/>
  <c r="AN354" i="1" s="1"/>
  <c r="AT354" i="1" s="1"/>
  <c r="I354" i="1"/>
  <c r="O354" i="1" s="1"/>
  <c r="U354" i="1" s="1"/>
  <c r="AA354" i="1" s="1"/>
  <c r="AG354" i="1" s="1"/>
  <c r="AM354" i="1" s="1"/>
  <c r="AS354" i="1" s="1"/>
  <c r="J365" i="1"/>
  <c r="I365" i="1"/>
  <c r="J351" i="1"/>
  <c r="I351" i="1"/>
  <c r="J334" i="1"/>
  <c r="I334" i="1"/>
  <c r="J326" i="1"/>
  <c r="I326" i="1"/>
  <c r="J323" i="1"/>
  <c r="I323" i="1"/>
  <c r="J318" i="1"/>
  <c r="I318" i="1"/>
  <c r="J310" i="1"/>
  <c r="I310" i="1"/>
  <c r="J307" i="1"/>
  <c r="I307" i="1"/>
  <c r="J301" i="1"/>
  <c r="I301" i="1"/>
  <c r="J295" i="1"/>
  <c r="I295" i="1"/>
  <c r="J277" i="1"/>
  <c r="I277" i="1"/>
  <c r="J274" i="1"/>
  <c r="I274" i="1"/>
  <c r="J271" i="1"/>
  <c r="I271" i="1"/>
  <c r="J268" i="1"/>
  <c r="I268" i="1"/>
  <c r="J264" i="1"/>
  <c r="I264" i="1"/>
  <c r="J258" i="1"/>
  <c r="I258" i="1"/>
  <c r="J252" i="1"/>
  <c r="I252" i="1"/>
  <c r="J261" i="1"/>
  <c r="I261" i="1"/>
  <c r="J249" i="1"/>
  <c r="I249" i="1"/>
  <c r="J246" i="1"/>
  <c r="I246" i="1"/>
  <c r="J227" i="1"/>
  <c r="I227" i="1"/>
  <c r="J233" i="1"/>
  <c r="I233" i="1"/>
  <c r="J224" i="1"/>
  <c r="I224" i="1"/>
  <c r="J221" i="1"/>
  <c r="I221" i="1"/>
  <c r="J218" i="1"/>
  <c r="I218" i="1"/>
  <c r="J187" i="1"/>
  <c r="I187" i="1"/>
  <c r="J184" i="1"/>
  <c r="I184" i="1"/>
  <c r="J181" i="1"/>
  <c r="I181" i="1"/>
  <c r="J178" i="1"/>
  <c r="I178" i="1"/>
  <c r="J175" i="1"/>
  <c r="I175" i="1"/>
  <c r="J172" i="1"/>
  <c r="I172" i="1"/>
  <c r="J165" i="1"/>
  <c r="P165" i="1" s="1"/>
  <c r="V165" i="1" s="1"/>
  <c r="AB165" i="1" s="1"/>
  <c r="AH165" i="1" s="1"/>
  <c r="AN165" i="1" s="1"/>
  <c r="AT165" i="1" s="1"/>
  <c r="I165" i="1"/>
  <c r="O165" i="1" s="1"/>
  <c r="U165" i="1" s="1"/>
  <c r="AA165" i="1" s="1"/>
  <c r="AG165" i="1" s="1"/>
  <c r="AM165" i="1" s="1"/>
  <c r="AS165" i="1" s="1"/>
  <c r="J162" i="1"/>
  <c r="P162" i="1" s="1"/>
  <c r="V162" i="1" s="1"/>
  <c r="AB162" i="1" s="1"/>
  <c r="AH162" i="1" s="1"/>
  <c r="AN162" i="1" s="1"/>
  <c r="AT162" i="1" s="1"/>
  <c r="I162" i="1"/>
  <c r="O162" i="1" s="1"/>
  <c r="U162" i="1" s="1"/>
  <c r="AA162" i="1" s="1"/>
  <c r="AG162" i="1" s="1"/>
  <c r="AM162" i="1" s="1"/>
  <c r="AS162" i="1" s="1"/>
  <c r="J160" i="1"/>
  <c r="P160" i="1" s="1"/>
  <c r="V160" i="1" s="1"/>
  <c r="AB160" i="1" s="1"/>
  <c r="AH160" i="1" s="1"/>
  <c r="AN160" i="1" s="1"/>
  <c r="AT160" i="1" s="1"/>
  <c r="I160" i="1"/>
  <c r="O160" i="1" s="1"/>
  <c r="U160" i="1" s="1"/>
  <c r="AA160" i="1" s="1"/>
  <c r="AG160" i="1" s="1"/>
  <c r="AM160" i="1" s="1"/>
  <c r="AS160" i="1" s="1"/>
  <c r="J149" i="1"/>
  <c r="P149" i="1" s="1"/>
  <c r="V149" i="1" s="1"/>
  <c r="AB149" i="1" s="1"/>
  <c r="AH149" i="1" s="1"/>
  <c r="AN149" i="1" s="1"/>
  <c r="AT149" i="1" s="1"/>
  <c r="I149" i="1"/>
  <c r="O149" i="1" s="1"/>
  <c r="U149" i="1" s="1"/>
  <c r="AA149" i="1" s="1"/>
  <c r="AG149" i="1" s="1"/>
  <c r="AM149" i="1" s="1"/>
  <c r="AS149" i="1" s="1"/>
  <c r="J146" i="1"/>
  <c r="P146" i="1" s="1"/>
  <c r="V146" i="1" s="1"/>
  <c r="AB146" i="1" s="1"/>
  <c r="AH146" i="1" s="1"/>
  <c r="AN146" i="1" s="1"/>
  <c r="AT146" i="1" s="1"/>
  <c r="I146" i="1"/>
  <c r="O146" i="1" s="1"/>
  <c r="U146" i="1" s="1"/>
  <c r="AA146" i="1" s="1"/>
  <c r="AG146" i="1" s="1"/>
  <c r="AM146" i="1" s="1"/>
  <c r="AS146" i="1" s="1"/>
  <c r="J144" i="1"/>
  <c r="P144" i="1" s="1"/>
  <c r="V144" i="1" s="1"/>
  <c r="AB144" i="1" s="1"/>
  <c r="AH144" i="1" s="1"/>
  <c r="AN144" i="1" s="1"/>
  <c r="AT144" i="1" s="1"/>
  <c r="I144" i="1"/>
  <c r="O144" i="1" s="1"/>
  <c r="U144" i="1" s="1"/>
  <c r="AA144" i="1" s="1"/>
  <c r="AG144" i="1" s="1"/>
  <c r="AM144" i="1" s="1"/>
  <c r="AS144" i="1" s="1"/>
  <c r="J131" i="1"/>
  <c r="I131" i="1"/>
  <c r="J128" i="1"/>
  <c r="I128" i="1"/>
  <c r="J125" i="1"/>
  <c r="I125" i="1"/>
  <c r="J116" i="1"/>
  <c r="I116" i="1"/>
  <c r="J113" i="1"/>
  <c r="I113" i="1"/>
  <c r="J90" i="1"/>
  <c r="I90" i="1"/>
  <c r="J87" i="1"/>
  <c r="I87" i="1"/>
  <c r="J66" i="1"/>
  <c r="I66" i="1"/>
  <c r="J63" i="1"/>
  <c r="I63" i="1"/>
  <c r="J57" i="1"/>
  <c r="I57" i="1"/>
  <c r="J51" i="1"/>
  <c r="I51" i="1"/>
  <c r="J48" i="1"/>
  <c r="I48" i="1"/>
  <c r="J45" i="1"/>
  <c r="I45" i="1"/>
  <c r="J35" i="1"/>
  <c r="I35" i="1"/>
  <c r="J32" i="1"/>
  <c r="I32" i="1"/>
  <c r="J29" i="1"/>
  <c r="I29" i="1"/>
  <c r="J23" i="1"/>
  <c r="I23" i="1"/>
  <c r="J20" i="1"/>
  <c r="I20" i="1"/>
  <c r="O113" i="1" l="1"/>
  <c r="U113" i="1" s="1"/>
  <c r="AA113" i="1" s="1"/>
  <c r="AG113" i="1" s="1"/>
  <c r="AM113" i="1" s="1"/>
  <c r="AS113" i="1" s="1"/>
  <c r="I108" i="1"/>
  <c r="O108" i="1" s="1"/>
  <c r="U108" i="1" s="1"/>
  <c r="AA108" i="1" s="1"/>
  <c r="AG108" i="1" s="1"/>
  <c r="AM108" i="1" s="1"/>
  <c r="AS108" i="1" s="1"/>
  <c r="P113" i="1"/>
  <c r="V113" i="1" s="1"/>
  <c r="AB113" i="1" s="1"/>
  <c r="AH113" i="1" s="1"/>
  <c r="AN113" i="1" s="1"/>
  <c r="AT113" i="1" s="1"/>
  <c r="J108" i="1"/>
  <c r="P108" i="1" s="1"/>
  <c r="V108" i="1" s="1"/>
  <c r="AB108" i="1" s="1"/>
  <c r="AH108" i="1" s="1"/>
  <c r="AN108" i="1" s="1"/>
  <c r="AT108" i="1" s="1"/>
  <c r="O380" i="1"/>
  <c r="U380" i="1" s="1"/>
  <c r="AA380" i="1" s="1"/>
  <c r="AG380" i="1" s="1"/>
  <c r="AM380" i="1" s="1"/>
  <c r="AS380" i="1" s="1"/>
  <c r="J457" i="1"/>
  <c r="P457" i="1" s="1"/>
  <c r="V457" i="1" s="1"/>
  <c r="AB457" i="1" s="1"/>
  <c r="AH457" i="1" s="1"/>
  <c r="AN457" i="1" s="1"/>
  <c r="AT457" i="1" s="1"/>
  <c r="H457" i="1"/>
  <c r="N457" i="1" s="1"/>
  <c r="T457" i="1" s="1"/>
  <c r="Z457" i="1" s="1"/>
  <c r="AF457" i="1" s="1"/>
  <c r="AL457" i="1" s="1"/>
  <c r="AR457" i="1" s="1"/>
  <c r="I309" i="1"/>
  <c r="O309" i="1" s="1"/>
  <c r="U309" i="1" s="1"/>
  <c r="AA309" i="1" s="1"/>
  <c r="AG309" i="1" s="1"/>
  <c r="AM309" i="1" s="1"/>
  <c r="AS309" i="1" s="1"/>
  <c r="O310" i="1"/>
  <c r="U310" i="1" s="1"/>
  <c r="AA310" i="1" s="1"/>
  <c r="AG310" i="1" s="1"/>
  <c r="AM310" i="1" s="1"/>
  <c r="AS310" i="1" s="1"/>
  <c r="I608" i="1"/>
  <c r="O608" i="1" s="1"/>
  <c r="U608" i="1" s="1"/>
  <c r="AA608" i="1" s="1"/>
  <c r="AG608" i="1" s="1"/>
  <c r="AM608" i="1" s="1"/>
  <c r="AS608" i="1" s="1"/>
  <c r="O609" i="1"/>
  <c r="U609" i="1" s="1"/>
  <c r="AA609" i="1" s="1"/>
  <c r="AG609" i="1" s="1"/>
  <c r="AM609" i="1" s="1"/>
  <c r="AS609" i="1" s="1"/>
  <c r="I704" i="1"/>
  <c r="O705" i="1"/>
  <c r="U705" i="1" s="1"/>
  <c r="AA705" i="1" s="1"/>
  <c r="AG705" i="1" s="1"/>
  <c r="AM705" i="1" s="1"/>
  <c r="AS705" i="1" s="1"/>
  <c r="J309" i="1"/>
  <c r="P309" i="1" s="1"/>
  <c r="V309" i="1" s="1"/>
  <c r="AB309" i="1" s="1"/>
  <c r="AH309" i="1" s="1"/>
  <c r="AN309" i="1" s="1"/>
  <c r="AT309" i="1" s="1"/>
  <c r="P310" i="1"/>
  <c r="V310" i="1" s="1"/>
  <c r="AB310" i="1" s="1"/>
  <c r="AH310" i="1" s="1"/>
  <c r="AN310" i="1" s="1"/>
  <c r="AT310" i="1" s="1"/>
  <c r="J608" i="1"/>
  <c r="P608" i="1" s="1"/>
  <c r="V608" i="1" s="1"/>
  <c r="AB608" i="1" s="1"/>
  <c r="AH608" i="1" s="1"/>
  <c r="AN608" i="1" s="1"/>
  <c r="AT608" i="1" s="1"/>
  <c r="P609" i="1"/>
  <c r="V609" i="1" s="1"/>
  <c r="AB609" i="1" s="1"/>
  <c r="AH609" i="1" s="1"/>
  <c r="AN609" i="1" s="1"/>
  <c r="AT609" i="1" s="1"/>
  <c r="J765" i="1"/>
  <c r="P765" i="1" s="1"/>
  <c r="V765" i="1" s="1"/>
  <c r="AB765" i="1" s="1"/>
  <c r="AH765" i="1" s="1"/>
  <c r="AN765" i="1" s="1"/>
  <c r="AT765" i="1" s="1"/>
  <c r="P766" i="1"/>
  <c r="V766" i="1" s="1"/>
  <c r="AB766" i="1" s="1"/>
  <c r="AH766" i="1" s="1"/>
  <c r="AN766" i="1" s="1"/>
  <c r="AT766" i="1" s="1"/>
  <c r="J788" i="1"/>
  <c r="P788" i="1" s="1"/>
  <c r="V788" i="1" s="1"/>
  <c r="AB788" i="1" s="1"/>
  <c r="AH788" i="1" s="1"/>
  <c r="AN788" i="1" s="1"/>
  <c r="AT788" i="1" s="1"/>
  <c r="P789" i="1"/>
  <c r="V789" i="1" s="1"/>
  <c r="AB789" i="1" s="1"/>
  <c r="AH789" i="1" s="1"/>
  <c r="AN789" i="1" s="1"/>
  <c r="AT789" i="1" s="1"/>
  <c r="J799" i="1"/>
  <c r="P799" i="1" s="1"/>
  <c r="V799" i="1" s="1"/>
  <c r="AB799" i="1" s="1"/>
  <c r="AH799" i="1" s="1"/>
  <c r="AN799" i="1" s="1"/>
  <c r="AT799" i="1" s="1"/>
  <c r="P800" i="1"/>
  <c r="V800" i="1" s="1"/>
  <c r="AB800" i="1" s="1"/>
  <c r="AH800" i="1" s="1"/>
  <c r="AN800" i="1" s="1"/>
  <c r="AT800" i="1" s="1"/>
  <c r="J818" i="1"/>
  <c r="P818" i="1" s="1"/>
  <c r="V818" i="1" s="1"/>
  <c r="AB818" i="1" s="1"/>
  <c r="AH818" i="1" s="1"/>
  <c r="AN818" i="1" s="1"/>
  <c r="AT818" i="1" s="1"/>
  <c r="P819" i="1"/>
  <c r="V819" i="1" s="1"/>
  <c r="AB819" i="1" s="1"/>
  <c r="AH819" i="1" s="1"/>
  <c r="AN819" i="1" s="1"/>
  <c r="AT819" i="1" s="1"/>
  <c r="J826" i="1"/>
  <c r="P826" i="1" s="1"/>
  <c r="V826" i="1" s="1"/>
  <c r="AB826" i="1" s="1"/>
  <c r="AH826" i="1" s="1"/>
  <c r="AN826" i="1" s="1"/>
  <c r="AT826" i="1" s="1"/>
  <c r="P829" i="1"/>
  <c r="V829" i="1" s="1"/>
  <c r="AB829" i="1" s="1"/>
  <c r="AH829" i="1" s="1"/>
  <c r="AN829" i="1" s="1"/>
  <c r="AT829" i="1" s="1"/>
  <c r="I325" i="1"/>
  <c r="O325" i="1" s="1"/>
  <c r="U325" i="1" s="1"/>
  <c r="AA325" i="1" s="1"/>
  <c r="AG325" i="1" s="1"/>
  <c r="AM325" i="1" s="1"/>
  <c r="AS325" i="1" s="1"/>
  <c r="O326" i="1"/>
  <c r="U326" i="1" s="1"/>
  <c r="AA326" i="1" s="1"/>
  <c r="AG326" i="1" s="1"/>
  <c r="AM326" i="1" s="1"/>
  <c r="AS326" i="1" s="1"/>
  <c r="I605" i="1"/>
  <c r="O605" i="1" s="1"/>
  <c r="U605" i="1" s="1"/>
  <c r="AA605" i="1" s="1"/>
  <c r="AG605" i="1" s="1"/>
  <c r="AM605" i="1" s="1"/>
  <c r="AS605" i="1" s="1"/>
  <c r="O606" i="1"/>
  <c r="U606" i="1" s="1"/>
  <c r="AA606" i="1" s="1"/>
  <c r="AG606" i="1" s="1"/>
  <c r="AM606" i="1" s="1"/>
  <c r="AS606" i="1" s="1"/>
  <c r="I611" i="1"/>
  <c r="O611" i="1" s="1"/>
  <c r="U611" i="1" s="1"/>
  <c r="AA611" i="1" s="1"/>
  <c r="AG611" i="1" s="1"/>
  <c r="AM611" i="1" s="1"/>
  <c r="AS611" i="1" s="1"/>
  <c r="O612" i="1"/>
  <c r="U612" i="1" s="1"/>
  <c r="AA612" i="1" s="1"/>
  <c r="AG612" i="1" s="1"/>
  <c r="AM612" i="1" s="1"/>
  <c r="AS612" i="1" s="1"/>
  <c r="I707" i="1"/>
  <c r="O707" i="1" s="1"/>
  <c r="U707" i="1" s="1"/>
  <c r="AA707" i="1" s="1"/>
  <c r="AG707" i="1" s="1"/>
  <c r="AM707" i="1" s="1"/>
  <c r="AS707" i="1" s="1"/>
  <c r="O708" i="1"/>
  <c r="U708" i="1" s="1"/>
  <c r="AA708" i="1" s="1"/>
  <c r="AG708" i="1" s="1"/>
  <c r="AM708" i="1" s="1"/>
  <c r="AS708" i="1" s="1"/>
  <c r="I733" i="1"/>
  <c r="O733" i="1" s="1"/>
  <c r="U733" i="1" s="1"/>
  <c r="AA733" i="1" s="1"/>
  <c r="AG733" i="1" s="1"/>
  <c r="AM733" i="1" s="1"/>
  <c r="AS733" i="1" s="1"/>
  <c r="O734" i="1"/>
  <c r="U734" i="1" s="1"/>
  <c r="AA734" i="1" s="1"/>
  <c r="AG734" i="1" s="1"/>
  <c r="AM734" i="1" s="1"/>
  <c r="AS734" i="1" s="1"/>
  <c r="I743" i="1"/>
  <c r="O743" i="1" s="1"/>
  <c r="U743" i="1" s="1"/>
  <c r="AA743" i="1" s="1"/>
  <c r="AG743" i="1" s="1"/>
  <c r="AM743" i="1" s="1"/>
  <c r="AS743" i="1" s="1"/>
  <c r="O744" i="1"/>
  <c r="U744" i="1" s="1"/>
  <c r="AA744" i="1" s="1"/>
  <c r="AG744" i="1" s="1"/>
  <c r="AM744" i="1" s="1"/>
  <c r="AS744" i="1" s="1"/>
  <c r="I762" i="1"/>
  <c r="O762" i="1" s="1"/>
  <c r="U762" i="1" s="1"/>
  <c r="AA762" i="1" s="1"/>
  <c r="AG762" i="1" s="1"/>
  <c r="AM762" i="1" s="1"/>
  <c r="AS762" i="1" s="1"/>
  <c r="O763" i="1"/>
  <c r="U763" i="1" s="1"/>
  <c r="AA763" i="1" s="1"/>
  <c r="AG763" i="1" s="1"/>
  <c r="AM763" i="1" s="1"/>
  <c r="AS763" i="1" s="1"/>
  <c r="I768" i="1"/>
  <c r="O768" i="1" s="1"/>
  <c r="U768" i="1" s="1"/>
  <c r="AA768" i="1" s="1"/>
  <c r="AG768" i="1" s="1"/>
  <c r="AM768" i="1" s="1"/>
  <c r="AS768" i="1" s="1"/>
  <c r="O771" i="1"/>
  <c r="U771" i="1" s="1"/>
  <c r="AA771" i="1" s="1"/>
  <c r="AG771" i="1" s="1"/>
  <c r="AM771" i="1" s="1"/>
  <c r="AS771" i="1" s="1"/>
  <c r="I778" i="1"/>
  <c r="O778" i="1" s="1"/>
  <c r="U778" i="1" s="1"/>
  <c r="AA778" i="1" s="1"/>
  <c r="AG778" i="1" s="1"/>
  <c r="AM778" i="1" s="1"/>
  <c r="AS778" i="1" s="1"/>
  <c r="O783" i="1"/>
  <c r="U783" i="1" s="1"/>
  <c r="AA783" i="1" s="1"/>
  <c r="AG783" i="1" s="1"/>
  <c r="AM783" i="1" s="1"/>
  <c r="AS783" i="1" s="1"/>
  <c r="I791" i="1"/>
  <c r="O791" i="1" s="1"/>
  <c r="U791" i="1" s="1"/>
  <c r="AA791" i="1" s="1"/>
  <c r="AG791" i="1" s="1"/>
  <c r="AM791" i="1" s="1"/>
  <c r="AS791" i="1" s="1"/>
  <c r="O792" i="1"/>
  <c r="U792" i="1" s="1"/>
  <c r="AA792" i="1" s="1"/>
  <c r="AG792" i="1" s="1"/>
  <c r="AM792" i="1" s="1"/>
  <c r="AS792" i="1" s="1"/>
  <c r="I802" i="1"/>
  <c r="O802" i="1" s="1"/>
  <c r="U802" i="1" s="1"/>
  <c r="AA802" i="1" s="1"/>
  <c r="AG802" i="1" s="1"/>
  <c r="AM802" i="1" s="1"/>
  <c r="AS802" i="1" s="1"/>
  <c r="O803" i="1"/>
  <c r="U803" i="1" s="1"/>
  <c r="AA803" i="1" s="1"/>
  <c r="AG803" i="1" s="1"/>
  <c r="AM803" i="1" s="1"/>
  <c r="AS803" i="1" s="1"/>
  <c r="I821" i="1"/>
  <c r="O821" i="1" s="1"/>
  <c r="U821" i="1" s="1"/>
  <c r="AA821" i="1" s="1"/>
  <c r="AG821" i="1" s="1"/>
  <c r="AM821" i="1" s="1"/>
  <c r="AS821" i="1" s="1"/>
  <c r="O824" i="1"/>
  <c r="U824" i="1" s="1"/>
  <c r="AA824" i="1" s="1"/>
  <c r="AG824" i="1" s="1"/>
  <c r="AM824" i="1" s="1"/>
  <c r="AS824" i="1" s="1"/>
  <c r="H494" i="1"/>
  <c r="N494" i="1" s="1"/>
  <c r="T494" i="1" s="1"/>
  <c r="Z494" i="1" s="1"/>
  <c r="AF494" i="1" s="1"/>
  <c r="AL494" i="1" s="1"/>
  <c r="AR494" i="1" s="1"/>
  <c r="N495" i="1"/>
  <c r="T495" i="1" s="1"/>
  <c r="Z495" i="1" s="1"/>
  <c r="AF495" i="1" s="1"/>
  <c r="AL495" i="1" s="1"/>
  <c r="AR495" i="1" s="1"/>
  <c r="I597" i="1"/>
  <c r="O598" i="1"/>
  <c r="U598" i="1" s="1"/>
  <c r="AA598" i="1" s="1"/>
  <c r="AG598" i="1" s="1"/>
  <c r="AM598" i="1" s="1"/>
  <c r="AS598" i="1" s="1"/>
  <c r="I759" i="1"/>
  <c r="O759" i="1" s="1"/>
  <c r="U759" i="1" s="1"/>
  <c r="AA759" i="1" s="1"/>
  <c r="AG759" i="1" s="1"/>
  <c r="AM759" i="1" s="1"/>
  <c r="AS759" i="1" s="1"/>
  <c r="O760" i="1"/>
  <c r="U760" i="1" s="1"/>
  <c r="AA760" i="1" s="1"/>
  <c r="AG760" i="1" s="1"/>
  <c r="AM760" i="1" s="1"/>
  <c r="AS760" i="1" s="1"/>
  <c r="I765" i="1"/>
  <c r="O765" i="1" s="1"/>
  <c r="U765" i="1" s="1"/>
  <c r="AA765" i="1" s="1"/>
  <c r="AG765" i="1" s="1"/>
  <c r="AM765" i="1" s="1"/>
  <c r="AS765" i="1" s="1"/>
  <c r="O766" i="1"/>
  <c r="U766" i="1" s="1"/>
  <c r="AA766" i="1" s="1"/>
  <c r="AG766" i="1" s="1"/>
  <c r="AM766" i="1" s="1"/>
  <c r="AS766" i="1" s="1"/>
  <c r="J597" i="1"/>
  <c r="P598" i="1"/>
  <c r="V598" i="1" s="1"/>
  <c r="AB598" i="1" s="1"/>
  <c r="AH598" i="1" s="1"/>
  <c r="AN598" i="1" s="1"/>
  <c r="AT598" i="1" s="1"/>
  <c r="J704" i="1"/>
  <c r="P705" i="1"/>
  <c r="V705" i="1" s="1"/>
  <c r="AB705" i="1" s="1"/>
  <c r="AH705" i="1" s="1"/>
  <c r="AN705" i="1" s="1"/>
  <c r="AT705" i="1" s="1"/>
  <c r="J759" i="1"/>
  <c r="P759" i="1" s="1"/>
  <c r="V759" i="1" s="1"/>
  <c r="AB759" i="1" s="1"/>
  <c r="AH759" i="1" s="1"/>
  <c r="AN759" i="1" s="1"/>
  <c r="AT759" i="1" s="1"/>
  <c r="P760" i="1"/>
  <c r="V760" i="1" s="1"/>
  <c r="AB760" i="1" s="1"/>
  <c r="AH760" i="1" s="1"/>
  <c r="AN760" i="1" s="1"/>
  <c r="AT760" i="1" s="1"/>
  <c r="J325" i="1"/>
  <c r="P325" i="1" s="1"/>
  <c r="V325" i="1" s="1"/>
  <c r="AB325" i="1" s="1"/>
  <c r="AH325" i="1" s="1"/>
  <c r="AN325" i="1" s="1"/>
  <c r="AT325" i="1" s="1"/>
  <c r="P326" i="1"/>
  <c r="V326" i="1" s="1"/>
  <c r="AB326" i="1" s="1"/>
  <c r="AH326" i="1" s="1"/>
  <c r="AN326" i="1" s="1"/>
  <c r="AT326" i="1" s="1"/>
  <c r="J605" i="1"/>
  <c r="P605" i="1" s="1"/>
  <c r="V605" i="1" s="1"/>
  <c r="AB605" i="1" s="1"/>
  <c r="AH605" i="1" s="1"/>
  <c r="AN605" i="1" s="1"/>
  <c r="AT605" i="1" s="1"/>
  <c r="P606" i="1"/>
  <c r="V606" i="1" s="1"/>
  <c r="AB606" i="1" s="1"/>
  <c r="AH606" i="1" s="1"/>
  <c r="AN606" i="1" s="1"/>
  <c r="AT606" i="1" s="1"/>
  <c r="J611" i="1"/>
  <c r="P611" i="1" s="1"/>
  <c r="V611" i="1" s="1"/>
  <c r="AB611" i="1" s="1"/>
  <c r="AH611" i="1" s="1"/>
  <c r="AN611" i="1" s="1"/>
  <c r="AT611" i="1" s="1"/>
  <c r="P612" i="1"/>
  <c r="V612" i="1" s="1"/>
  <c r="AB612" i="1" s="1"/>
  <c r="AH612" i="1" s="1"/>
  <c r="AN612" i="1" s="1"/>
  <c r="AT612" i="1" s="1"/>
  <c r="J707" i="1"/>
  <c r="P707" i="1" s="1"/>
  <c r="V707" i="1" s="1"/>
  <c r="AB707" i="1" s="1"/>
  <c r="AH707" i="1" s="1"/>
  <c r="AN707" i="1" s="1"/>
  <c r="AT707" i="1" s="1"/>
  <c r="P708" i="1"/>
  <c r="V708" i="1" s="1"/>
  <c r="AB708" i="1" s="1"/>
  <c r="AH708" i="1" s="1"/>
  <c r="AN708" i="1" s="1"/>
  <c r="AT708" i="1" s="1"/>
  <c r="J733" i="1"/>
  <c r="P733" i="1" s="1"/>
  <c r="V733" i="1" s="1"/>
  <c r="AB733" i="1" s="1"/>
  <c r="AH733" i="1" s="1"/>
  <c r="AN733" i="1" s="1"/>
  <c r="AT733" i="1" s="1"/>
  <c r="P734" i="1"/>
  <c r="V734" i="1" s="1"/>
  <c r="AB734" i="1" s="1"/>
  <c r="AH734" i="1" s="1"/>
  <c r="AN734" i="1" s="1"/>
  <c r="AT734" i="1" s="1"/>
  <c r="J743" i="1"/>
  <c r="P743" i="1" s="1"/>
  <c r="V743" i="1" s="1"/>
  <c r="AB743" i="1" s="1"/>
  <c r="AH743" i="1" s="1"/>
  <c r="AN743" i="1" s="1"/>
  <c r="AT743" i="1" s="1"/>
  <c r="P744" i="1"/>
  <c r="V744" i="1" s="1"/>
  <c r="AB744" i="1" s="1"/>
  <c r="AH744" i="1" s="1"/>
  <c r="AN744" i="1" s="1"/>
  <c r="AT744" i="1" s="1"/>
  <c r="J762" i="1"/>
  <c r="P762" i="1" s="1"/>
  <c r="V762" i="1" s="1"/>
  <c r="AB762" i="1" s="1"/>
  <c r="AH762" i="1" s="1"/>
  <c r="AN762" i="1" s="1"/>
  <c r="AT762" i="1" s="1"/>
  <c r="P763" i="1"/>
  <c r="V763" i="1" s="1"/>
  <c r="AB763" i="1" s="1"/>
  <c r="AH763" i="1" s="1"/>
  <c r="AN763" i="1" s="1"/>
  <c r="AT763" i="1" s="1"/>
  <c r="J768" i="1"/>
  <c r="P768" i="1" s="1"/>
  <c r="V768" i="1" s="1"/>
  <c r="AB768" i="1" s="1"/>
  <c r="AH768" i="1" s="1"/>
  <c r="AN768" i="1" s="1"/>
  <c r="AT768" i="1" s="1"/>
  <c r="P771" i="1"/>
  <c r="V771" i="1" s="1"/>
  <c r="AB771" i="1" s="1"/>
  <c r="AH771" i="1" s="1"/>
  <c r="AN771" i="1" s="1"/>
  <c r="AT771" i="1" s="1"/>
  <c r="J778" i="1"/>
  <c r="P778" i="1" s="1"/>
  <c r="V778" i="1" s="1"/>
  <c r="AB778" i="1" s="1"/>
  <c r="AH778" i="1" s="1"/>
  <c r="AN778" i="1" s="1"/>
  <c r="AT778" i="1" s="1"/>
  <c r="P783" i="1"/>
  <c r="V783" i="1" s="1"/>
  <c r="AB783" i="1" s="1"/>
  <c r="AH783" i="1" s="1"/>
  <c r="AN783" i="1" s="1"/>
  <c r="AT783" i="1" s="1"/>
  <c r="J791" i="1"/>
  <c r="P791" i="1" s="1"/>
  <c r="V791" i="1" s="1"/>
  <c r="AB791" i="1" s="1"/>
  <c r="AH791" i="1" s="1"/>
  <c r="AN791" i="1" s="1"/>
  <c r="AT791" i="1" s="1"/>
  <c r="P792" i="1"/>
  <c r="V792" i="1" s="1"/>
  <c r="AB792" i="1" s="1"/>
  <c r="AH792" i="1" s="1"/>
  <c r="AN792" i="1" s="1"/>
  <c r="AT792" i="1" s="1"/>
  <c r="J802" i="1"/>
  <c r="P802" i="1" s="1"/>
  <c r="V802" i="1" s="1"/>
  <c r="AB802" i="1" s="1"/>
  <c r="AH802" i="1" s="1"/>
  <c r="AN802" i="1" s="1"/>
  <c r="AT802" i="1" s="1"/>
  <c r="P803" i="1"/>
  <c r="V803" i="1" s="1"/>
  <c r="AB803" i="1" s="1"/>
  <c r="AH803" i="1" s="1"/>
  <c r="AN803" i="1" s="1"/>
  <c r="AT803" i="1" s="1"/>
  <c r="J821" i="1"/>
  <c r="P821" i="1" s="1"/>
  <c r="V821" i="1" s="1"/>
  <c r="AB821" i="1" s="1"/>
  <c r="AH821" i="1" s="1"/>
  <c r="AN821" i="1" s="1"/>
  <c r="AT821" i="1" s="1"/>
  <c r="P824" i="1"/>
  <c r="V824" i="1" s="1"/>
  <c r="AB824" i="1" s="1"/>
  <c r="AH824" i="1" s="1"/>
  <c r="AN824" i="1" s="1"/>
  <c r="AT824" i="1" s="1"/>
  <c r="I494" i="1"/>
  <c r="O495" i="1"/>
  <c r="U495" i="1" s="1"/>
  <c r="AA495" i="1" s="1"/>
  <c r="AG495" i="1" s="1"/>
  <c r="AM495" i="1" s="1"/>
  <c r="AS495" i="1" s="1"/>
  <c r="I788" i="1"/>
  <c r="O788" i="1" s="1"/>
  <c r="U788" i="1" s="1"/>
  <c r="AA788" i="1" s="1"/>
  <c r="AG788" i="1" s="1"/>
  <c r="AM788" i="1" s="1"/>
  <c r="AS788" i="1" s="1"/>
  <c r="O789" i="1"/>
  <c r="U789" i="1" s="1"/>
  <c r="AA789" i="1" s="1"/>
  <c r="AG789" i="1" s="1"/>
  <c r="AM789" i="1" s="1"/>
  <c r="AS789" i="1" s="1"/>
  <c r="I799" i="1"/>
  <c r="O799" i="1" s="1"/>
  <c r="U799" i="1" s="1"/>
  <c r="AA799" i="1" s="1"/>
  <c r="AG799" i="1" s="1"/>
  <c r="AM799" i="1" s="1"/>
  <c r="AS799" i="1" s="1"/>
  <c r="O800" i="1"/>
  <c r="U800" i="1" s="1"/>
  <c r="AA800" i="1" s="1"/>
  <c r="AG800" i="1" s="1"/>
  <c r="AM800" i="1" s="1"/>
  <c r="AS800" i="1" s="1"/>
  <c r="I818" i="1"/>
  <c r="O818" i="1" s="1"/>
  <c r="U818" i="1" s="1"/>
  <c r="AA818" i="1" s="1"/>
  <c r="AG818" i="1" s="1"/>
  <c r="AM818" i="1" s="1"/>
  <c r="AS818" i="1" s="1"/>
  <c r="O819" i="1"/>
  <c r="U819" i="1" s="1"/>
  <c r="AA819" i="1" s="1"/>
  <c r="AG819" i="1" s="1"/>
  <c r="AM819" i="1" s="1"/>
  <c r="AS819" i="1" s="1"/>
  <c r="I826" i="1"/>
  <c r="O826" i="1" s="1"/>
  <c r="U826" i="1" s="1"/>
  <c r="AA826" i="1" s="1"/>
  <c r="AG826" i="1" s="1"/>
  <c r="AM826" i="1" s="1"/>
  <c r="AS826" i="1" s="1"/>
  <c r="O829" i="1"/>
  <c r="U829" i="1" s="1"/>
  <c r="AA829" i="1" s="1"/>
  <c r="AG829" i="1" s="1"/>
  <c r="AM829" i="1" s="1"/>
  <c r="AS829" i="1" s="1"/>
  <c r="J494" i="1"/>
  <c r="P495" i="1"/>
  <c r="V495" i="1" s="1"/>
  <c r="AB495" i="1" s="1"/>
  <c r="AH495" i="1" s="1"/>
  <c r="AN495" i="1" s="1"/>
  <c r="AT495" i="1" s="1"/>
  <c r="J561" i="1"/>
  <c r="P561" i="1" s="1"/>
  <c r="V561" i="1" s="1"/>
  <c r="AB561" i="1" s="1"/>
  <c r="AH561" i="1" s="1"/>
  <c r="AN561" i="1" s="1"/>
  <c r="AT561" i="1" s="1"/>
  <c r="P562" i="1"/>
  <c r="V562" i="1" s="1"/>
  <c r="AB562" i="1" s="1"/>
  <c r="AH562" i="1" s="1"/>
  <c r="AN562" i="1" s="1"/>
  <c r="AT562" i="1" s="1"/>
  <c r="I567" i="1"/>
  <c r="O567" i="1" s="1"/>
  <c r="U567" i="1" s="1"/>
  <c r="AA567" i="1" s="1"/>
  <c r="AG567" i="1" s="1"/>
  <c r="AM567" i="1" s="1"/>
  <c r="AS567" i="1" s="1"/>
  <c r="O572" i="1"/>
  <c r="U572" i="1" s="1"/>
  <c r="AA572" i="1" s="1"/>
  <c r="AG572" i="1" s="1"/>
  <c r="AM572" i="1" s="1"/>
  <c r="AS572" i="1" s="1"/>
  <c r="J567" i="1"/>
  <c r="P567" i="1" s="1"/>
  <c r="V567" i="1" s="1"/>
  <c r="AB567" i="1" s="1"/>
  <c r="AH567" i="1" s="1"/>
  <c r="AN567" i="1" s="1"/>
  <c r="AT567" i="1" s="1"/>
  <c r="P572" i="1"/>
  <c r="V572" i="1" s="1"/>
  <c r="AB572" i="1" s="1"/>
  <c r="AH572" i="1" s="1"/>
  <c r="AN572" i="1" s="1"/>
  <c r="AT572" i="1" s="1"/>
  <c r="I561" i="1"/>
  <c r="O561" i="1" s="1"/>
  <c r="U561" i="1" s="1"/>
  <c r="AA561" i="1" s="1"/>
  <c r="AG561" i="1" s="1"/>
  <c r="AM561" i="1" s="1"/>
  <c r="AS561" i="1" s="1"/>
  <c r="O562" i="1"/>
  <c r="U562" i="1" s="1"/>
  <c r="AA562" i="1" s="1"/>
  <c r="AG562" i="1" s="1"/>
  <c r="AM562" i="1" s="1"/>
  <c r="AS562" i="1" s="1"/>
  <c r="J19" i="1"/>
  <c r="P19" i="1" s="1"/>
  <c r="V19" i="1" s="1"/>
  <c r="AB19" i="1" s="1"/>
  <c r="AH19" i="1" s="1"/>
  <c r="AN19" i="1" s="1"/>
  <c r="AT19" i="1" s="1"/>
  <c r="P20" i="1"/>
  <c r="V20" i="1" s="1"/>
  <c r="AB20" i="1" s="1"/>
  <c r="AH20" i="1" s="1"/>
  <c r="AN20" i="1" s="1"/>
  <c r="AT20" i="1" s="1"/>
  <c r="J28" i="1"/>
  <c r="P28" i="1" s="1"/>
  <c r="V28" i="1" s="1"/>
  <c r="AB28" i="1" s="1"/>
  <c r="AH28" i="1" s="1"/>
  <c r="AN28" i="1" s="1"/>
  <c r="AT28" i="1" s="1"/>
  <c r="P29" i="1"/>
  <c r="V29" i="1" s="1"/>
  <c r="AB29" i="1" s="1"/>
  <c r="AH29" i="1" s="1"/>
  <c r="AN29" i="1" s="1"/>
  <c r="AT29" i="1" s="1"/>
  <c r="J34" i="1"/>
  <c r="P34" i="1" s="1"/>
  <c r="V34" i="1" s="1"/>
  <c r="AB34" i="1" s="1"/>
  <c r="AH34" i="1" s="1"/>
  <c r="AN34" i="1" s="1"/>
  <c r="AT34" i="1" s="1"/>
  <c r="P35" i="1"/>
  <c r="V35" i="1" s="1"/>
  <c r="AB35" i="1" s="1"/>
  <c r="AH35" i="1" s="1"/>
  <c r="AN35" i="1" s="1"/>
  <c r="AT35" i="1" s="1"/>
  <c r="J47" i="1"/>
  <c r="P47" i="1" s="1"/>
  <c r="V47" i="1" s="1"/>
  <c r="AB47" i="1" s="1"/>
  <c r="AH47" i="1" s="1"/>
  <c r="AN47" i="1" s="1"/>
  <c r="AT47" i="1" s="1"/>
  <c r="P48" i="1"/>
  <c r="V48" i="1" s="1"/>
  <c r="AB48" i="1" s="1"/>
  <c r="AH48" i="1" s="1"/>
  <c r="AN48" i="1" s="1"/>
  <c r="AT48" i="1" s="1"/>
  <c r="J56" i="1"/>
  <c r="P56" i="1" s="1"/>
  <c r="V56" i="1" s="1"/>
  <c r="AB56" i="1" s="1"/>
  <c r="AH56" i="1" s="1"/>
  <c r="AN56" i="1" s="1"/>
  <c r="AT56" i="1" s="1"/>
  <c r="P57" i="1"/>
  <c r="V57" i="1" s="1"/>
  <c r="AB57" i="1" s="1"/>
  <c r="AH57" i="1" s="1"/>
  <c r="AN57" i="1" s="1"/>
  <c r="AT57" i="1" s="1"/>
  <c r="J86" i="1"/>
  <c r="P86" i="1" s="1"/>
  <c r="V86" i="1" s="1"/>
  <c r="AB86" i="1" s="1"/>
  <c r="AH86" i="1" s="1"/>
  <c r="AN86" i="1" s="1"/>
  <c r="AT86" i="1" s="1"/>
  <c r="P87" i="1"/>
  <c r="V87" i="1" s="1"/>
  <c r="AB87" i="1" s="1"/>
  <c r="AH87" i="1" s="1"/>
  <c r="AN87" i="1" s="1"/>
  <c r="AT87" i="1" s="1"/>
  <c r="J115" i="1"/>
  <c r="P116" i="1"/>
  <c r="V116" i="1" s="1"/>
  <c r="AB116" i="1" s="1"/>
  <c r="AH116" i="1" s="1"/>
  <c r="AN116" i="1" s="1"/>
  <c r="AT116" i="1" s="1"/>
  <c r="J127" i="1"/>
  <c r="P127" i="1" s="1"/>
  <c r="V127" i="1" s="1"/>
  <c r="AB127" i="1" s="1"/>
  <c r="AH127" i="1" s="1"/>
  <c r="AN127" i="1" s="1"/>
  <c r="AT127" i="1" s="1"/>
  <c r="P128" i="1"/>
  <c r="V128" i="1" s="1"/>
  <c r="AB128" i="1" s="1"/>
  <c r="AH128" i="1" s="1"/>
  <c r="AN128" i="1" s="1"/>
  <c r="AT128" i="1" s="1"/>
  <c r="J171" i="1"/>
  <c r="P171" i="1" s="1"/>
  <c r="V171" i="1" s="1"/>
  <c r="AB171" i="1" s="1"/>
  <c r="AH171" i="1" s="1"/>
  <c r="AN171" i="1" s="1"/>
  <c r="AT171" i="1" s="1"/>
  <c r="P172" i="1"/>
  <c r="V172" i="1" s="1"/>
  <c r="AB172" i="1" s="1"/>
  <c r="AH172" i="1" s="1"/>
  <c r="AN172" i="1" s="1"/>
  <c r="AT172" i="1" s="1"/>
  <c r="J177" i="1"/>
  <c r="P177" i="1" s="1"/>
  <c r="V177" i="1" s="1"/>
  <c r="AB177" i="1" s="1"/>
  <c r="AH177" i="1" s="1"/>
  <c r="AN177" i="1" s="1"/>
  <c r="AT177" i="1" s="1"/>
  <c r="P178" i="1"/>
  <c r="V178" i="1" s="1"/>
  <c r="AB178" i="1" s="1"/>
  <c r="AH178" i="1" s="1"/>
  <c r="AN178" i="1" s="1"/>
  <c r="AT178" i="1" s="1"/>
  <c r="J183" i="1"/>
  <c r="P183" i="1" s="1"/>
  <c r="V183" i="1" s="1"/>
  <c r="AB183" i="1" s="1"/>
  <c r="AH183" i="1" s="1"/>
  <c r="AN183" i="1" s="1"/>
  <c r="AT183" i="1" s="1"/>
  <c r="P184" i="1"/>
  <c r="V184" i="1" s="1"/>
  <c r="AB184" i="1" s="1"/>
  <c r="AH184" i="1" s="1"/>
  <c r="AN184" i="1" s="1"/>
  <c r="AT184" i="1" s="1"/>
  <c r="J217" i="1"/>
  <c r="P217" i="1" s="1"/>
  <c r="V217" i="1" s="1"/>
  <c r="AB217" i="1" s="1"/>
  <c r="AH217" i="1" s="1"/>
  <c r="AN217" i="1" s="1"/>
  <c r="AT217" i="1" s="1"/>
  <c r="P218" i="1"/>
  <c r="V218" i="1" s="1"/>
  <c r="AB218" i="1" s="1"/>
  <c r="AH218" i="1" s="1"/>
  <c r="AN218" i="1" s="1"/>
  <c r="AT218" i="1" s="1"/>
  <c r="J223" i="1"/>
  <c r="P223" i="1" s="1"/>
  <c r="V223" i="1" s="1"/>
  <c r="AB223" i="1" s="1"/>
  <c r="AH223" i="1" s="1"/>
  <c r="AN223" i="1" s="1"/>
  <c r="AT223" i="1" s="1"/>
  <c r="P224" i="1"/>
  <c r="V224" i="1" s="1"/>
  <c r="AB224" i="1" s="1"/>
  <c r="AH224" i="1" s="1"/>
  <c r="AN224" i="1" s="1"/>
  <c r="AT224" i="1" s="1"/>
  <c r="J226" i="1"/>
  <c r="P226" i="1" s="1"/>
  <c r="V226" i="1" s="1"/>
  <c r="AB226" i="1" s="1"/>
  <c r="AH226" i="1" s="1"/>
  <c r="AN226" i="1" s="1"/>
  <c r="AT226" i="1" s="1"/>
  <c r="P227" i="1"/>
  <c r="V227" i="1" s="1"/>
  <c r="AB227" i="1" s="1"/>
  <c r="AH227" i="1" s="1"/>
  <c r="AN227" i="1" s="1"/>
  <c r="AT227" i="1" s="1"/>
  <c r="J248" i="1"/>
  <c r="P248" i="1" s="1"/>
  <c r="V248" i="1" s="1"/>
  <c r="AB248" i="1" s="1"/>
  <c r="AH248" i="1" s="1"/>
  <c r="AN248" i="1" s="1"/>
  <c r="AT248" i="1" s="1"/>
  <c r="P249" i="1"/>
  <c r="V249" i="1" s="1"/>
  <c r="AB249" i="1" s="1"/>
  <c r="AH249" i="1" s="1"/>
  <c r="AN249" i="1" s="1"/>
  <c r="AT249" i="1" s="1"/>
  <c r="J251" i="1"/>
  <c r="P251" i="1" s="1"/>
  <c r="V251" i="1" s="1"/>
  <c r="AB251" i="1" s="1"/>
  <c r="AH251" i="1" s="1"/>
  <c r="AN251" i="1" s="1"/>
  <c r="AT251" i="1" s="1"/>
  <c r="P252" i="1"/>
  <c r="V252" i="1" s="1"/>
  <c r="AB252" i="1" s="1"/>
  <c r="AH252" i="1" s="1"/>
  <c r="AN252" i="1" s="1"/>
  <c r="AT252" i="1" s="1"/>
  <c r="J263" i="1"/>
  <c r="P263" i="1" s="1"/>
  <c r="V263" i="1" s="1"/>
  <c r="AB263" i="1" s="1"/>
  <c r="AH263" i="1" s="1"/>
  <c r="AN263" i="1" s="1"/>
  <c r="AT263" i="1" s="1"/>
  <c r="P264" i="1"/>
  <c r="V264" i="1" s="1"/>
  <c r="AB264" i="1" s="1"/>
  <c r="AH264" i="1" s="1"/>
  <c r="AN264" i="1" s="1"/>
  <c r="AT264" i="1" s="1"/>
  <c r="J270" i="1"/>
  <c r="P270" i="1" s="1"/>
  <c r="V270" i="1" s="1"/>
  <c r="AB270" i="1" s="1"/>
  <c r="AH270" i="1" s="1"/>
  <c r="AN270" i="1" s="1"/>
  <c r="AT270" i="1" s="1"/>
  <c r="P271" i="1"/>
  <c r="V271" i="1" s="1"/>
  <c r="AB271" i="1" s="1"/>
  <c r="AH271" i="1" s="1"/>
  <c r="AN271" i="1" s="1"/>
  <c r="AT271" i="1" s="1"/>
  <c r="J276" i="1"/>
  <c r="P276" i="1" s="1"/>
  <c r="V276" i="1" s="1"/>
  <c r="AB276" i="1" s="1"/>
  <c r="AH276" i="1" s="1"/>
  <c r="AN276" i="1" s="1"/>
  <c r="AT276" i="1" s="1"/>
  <c r="P277" i="1"/>
  <c r="V277" i="1" s="1"/>
  <c r="AB277" i="1" s="1"/>
  <c r="AH277" i="1" s="1"/>
  <c r="AN277" i="1" s="1"/>
  <c r="AT277" i="1" s="1"/>
  <c r="J300" i="1"/>
  <c r="P300" i="1" s="1"/>
  <c r="V300" i="1" s="1"/>
  <c r="AB300" i="1" s="1"/>
  <c r="AH300" i="1" s="1"/>
  <c r="AN300" i="1" s="1"/>
  <c r="AT300" i="1" s="1"/>
  <c r="P301" i="1"/>
  <c r="V301" i="1" s="1"/>
  <c r="AB301" i="1" s="1"/>
  <c r="AH301" i="1" s="1"/>
  <c r="AN301" i="1" s="1"/>
  <c r="AT301" i="1" s="1"/>
  <c r="J320" i="1"/>
  <c r="P320" i="1" s="1"/>
  <c r="V320" i="1" s="1"/>
  <c r="AB320" i="1" s="1"/>
  <c r="AH320" i="1" s="1"/>
  <c r="AN320" i="1" s="1"/>
  <c r="AT320" i="1" s="1"/>
  <c r="P323" i="1"/>
  <c r="V323" i="1" s="1"/>
  <c r="AB323" i="1" s="1"/>
  <c r="AH323" i="1" s="1"/>
  <c r="AN323" i="1" s="1"/>
  <c r="AT323" i="1" s="1"/>
  <c r="J333" i="1"/>
  <c r="P334" i="1"/>
  <c r="V334" i="1" s="1"/>
  <c r="AB334" i="1" s="1"/>
  <c r="AH334" i="1" s="1"/>
  <c r="AN334" i="1" s="1"/>
  <c r="AT334" i="1" s="1"/>
  <c r="J364" i="1"/>
  <c r="P364" i="1" s="1"/>
  <c r="V364" i="1" s="1"/>
  <c r="AB364" i="1" s="1"/>
  <c r="AH364" i="1" s="1"/>
  <c r="AN364" i="1" s="1"/>
  <c r="AT364" i="1" s="1"/>
  <c r="P365" i="1"/>
  <c r="V365" i="1" s="1"/>
  <c r="AB365" i="1" s="1"/>
  <c r="AH365" i="1" s="1"/>
  <c r="AN365" i="1" s="1"/>
  <c r="AT365" i="1" s="1"/>
  <c r="J386" i="1"/>
  <c r="J374" i="1" s="1"/>
  <c r="P374" i="1" s="1"/>
  <c r="V374" i="1" s="1"/>
  <c r="AB374" i="1" s="1"/>
  <c r="AH374" i="1" s="1"/>
  <c r="AN374" i="1" s="1"/>
  <c r="AT374" i="1" s="1"/>
  <c r="P387" i="1"/>
  <c r="V387" i="1" s="1"/>
  <c r="AB387" i="1" s="1"/>
  <c r="AH387" i="1" s="1"/>
  <c r="AN387" i="1" s="1"/>
  <c r="AT387" i="1" s="1"/>
  <c r="J506" i="1"/>
  <c r="P507" i="1"/>
  <c r="V507" i="1" s="1"/>
  <c r="AB507" i="1" s="1"/>
  <c r="AH507" i="1" s="1"/>
  <c r="AN507" i="1" s="1"/>
  <c r="AT507" i="1" s="1"/>
  <c r="I22" i="1"/>
  <c r="O22" i="1" s="1"/>
  <c r="U22" i="1" s="1"/>
  <c r="AA22" i="1" s="1"/>
  <c r="AG22" i="1" s="1"/>
  <c r="AM22" i="1" s="1"/>
  <c r="AS22" i="1" s="1"/>
  <c r="O23" i="1"/>
  <c r="U23" i="1" s="1"/>
  <c r="AA23" i="1" s="1"/>
  <c r="AG23" i="1" s="1"/>
  <c r="AM23" i="1" s="1"/>
  <c r="AS23" i="1" s="1"/>
  <c r="I31" i="1"/>
  <c r="O31" i="1" s="1"/>
  <c r="U31" i="1" s="1"/>
  <c r="AA31" i="1" s="1"/>
  <c r="AG31" i="1" s="1"/>
  <c r="AM31" i="1" s="1"/>
  <c r="AS31" i="1" s="1"/>
  <c r="O32" i="1"/>
  <c r="U32" i="1" s="1"/>
  <c r="AA32" i="1" s="1"/>
  <c r="AG32" i="1" s="1"/>
  <c r="AM32" i="1" s="1"/>
  <c r="AS32" i="1" s="1"/>
  <c r="I44" i="1"/>
  <c r="O45" i="1"/>
  <c r="U45" i="1" s="1"/>
  <c r="AA45" i="1" s="1"/>
  <c r="AG45" i="1" s="1"/>
  <c r="AM45" i="1" s="1"/>
  <c r="AS45" i="1" s="1"/>
  <c r="I50" i="1"/>
  <c r="O50" i="1" s="1"/>
  <c r="U50" i="1" s="1"/>
  <c r="AA50" i="1" s="1"/>
  <c r="AG50" i="1" s="1"/>
  <c r="AM50" i="1" s="1"/>
  <c r="AS50" i="1" s="1"/>
  <c r="O51" i="1"/>
  <c r="U51" i="1" s="1"/>
  <c r="AA51" i="1" s="1"/>
  <c r="AG51" i="1" s="1"/>
  <c r="AM51" i="1" s="1"/>
  <c r="AS51" i="1" s="1"/>
  <c r="I62" i="1"/>
  <c r="O62" i="1" s="1"/>
  <c r="U62" i="1" s="1"/>
  <c r="AA62" i="1" s="1"/>
  <c r="AG62" i="1" s="1"/>
  <c r="AM62" i="1" s="1"/>
  <c r="AS62" i="1" s="1"/>
  <c r="O63" i="1"/>
  <c r="U63" i="1" s="1"/>
  <c r="AA63" i="1" s="1"/>
  <c r="AG63" i="1" s="1"/>
  <c r="AM63" i="1" s="1"/>
  <c r="AS63" i="1" s="1"/>
  <c r="I89" i="1"/>
  <c r="O89" i="1" s="1"/>
  <c r="U89" i="1" s="1"/>
  <c r="AA89" i="1" s="1"/>
  <c r="AG89" i="1" s="1"/>
  <c r="AM89" i="1" s="1"/>
  <c r="AS89" i="1" s="1"/>
  <c r="O90" i="1"/>
  <c r="U90" i="1" s="1"/>
  <c r="AA90" i="1" s="1"/>
  <c r="AG90" i="1" s="1"/>
  <c r="AM90" i="1" s="1"/>
  <c r="AS90" i="1" s="1"/>
  <c r="I124" i="1"/>
  <c r="O124" i="1" s="1"/>
  <c r="U124" i="1" s="1"/>
  <c r="AA124" i="1" s="1"/>
  <c r="AG124" i="1" s="1"/>
  <c r="AM124" i="1" s="1"/>
  <c r="AS124" i="1" s="1"/>
  <c r="O125" i="1"/>
  <c r="U125" i="1" s="1"/>
  <c r="AA125" i="1" s="1"/>
  <c r="AG125" i="1" s="1"/>
  <c r="AM125" i="1" s="1"/>
  <c r="AS125" i="1" s="1"/>
  <c r="I130" i="1"/>
  <c r="O130" i="1" s="1"/>
  <c r="U130" i="1" s="1"/>
  <c r="AA130" i="1" s="1"/>
  <c r="AG130" i="1" s="1"/>
  <c r="AM130" i="1" s="1"/>
  <c r="AS130" i="1" s="1"/>
  <c r="O131" i="1"/>
  <c r="U131" i="1" s="1"/>
  <c r="AA131" i="1" s="1"/>
  <c r="AG131" i="1" s="1"/>
  <c r="AM131" i="1" s="1"/>
  <c r="AS131" i="1" s="1"/>
  <c r="I174" i="1"/>
  <c r="O174" i="1" s="1"/>
  <c r="U174" i="1" s="1"/>
  <c r="AA174" i="1" s="1"/>
  <c r="AG174" i="1" s="1"/>
  <c r="AM174" i="1" s="1"/>
  <c r="AS174" i="1" s="1"/>
  <c r="O175" i="1"/>
  <c r="U175" i="1" s="1"/>
  <c r="AA175" i="1" s="1"/>
  <c r="AG175" i="1" s="1"/>
  <c r="AM175" i="1" s="1"/>
  <c r="AS175" i="1" s="1"/>
  <c r="I180" i="1"/>
  <c r="O180" i="1" s="1"/>
  <c r="U180" i="1" s="1"/>
  <c r="AA180" i="1" s="1"/>
  <c r="AG180" i="1" s="1"/>
  <c r="AM180" i="1" s="1"/>
  <c r="AS180" i="1" s="1"/>
  <c r="O181" i="1"/>
  <c r="U181" i="1" s="1"/>
  <c r="AA181" i="1" s="1"/>
  <c r="AG181" i="1" s="1"/>
  <c r="AM181" i="1" s="1"/>
  <c r="AS181" i="1" s="1"/>
  <c r="I186" i="1"/>
  <c r="O186" i="1" s="1"/>
  <c r="U186" i="1" s="1"/>
  <c r="AA186" i="1" s="1"/>
  <c r="AG186" i="1" s="1"/>
  <c r="AM186" i="1" s="1"/>
  <c r="AS186" i="1" s="1"/>
  <c r="O187" i="1"/>
  <c r="U187" i="1" s="1"/>
  <c r="AA187" i="1" s="1"/>
  <c r="AG187" i="1" s="1"/>
  <c r="AM187" i="1" s="1"/>
  <c r="AS187" i="1" s="1"/>
  <c r="I220" i="1"/>
  <c r="O220" i="1" s="1"/>
  <c r="U220" i="1" s="1"/>
  <c r="AA220" i="1" s="1"/>
  <c r="AG220" i="1" s="1"/>
  <c r="AM220" i="1" s="1"/>
  <c r="AS220" i="1" s="1"/>
  <c r="O221" i="1"/>
  <c r="U221" i="1" s="1"/>
  <c r="AA221" i="1" s="1"/>
  <c r="AG221" i="1" s="1"/>
  <c r="AM221" i="1" s="1"/>
  <c r="AS221" i="1" s="1"/>
  <c r="I232" i="1"/>
  <c r="O232" i="1" s="1"/>
  <c r="U232" i="1" s="1"/>
  <c r="AA232" i="1" s="1"/>
  <c r="AG232" i="1" s="1"/>
  <c r="AM232" i="1" s="1"/>
  <c r="AS232" i="1" s="1"/>
  <c r="O233" i="1"/>
  <c r="U233" i="1" s="1"/>
  <c r="AA233" i="1" s="1"/>
  <c r="AG233" i="1" s="1"/>
  <c r="AM233" i="1" s="1"/>
  <c r="AS233" i="1" s="1"/>
  <c r="I245" i="1"/>
  <c r="O245" i="1" s="1"/>
  <c r="U245" i="1" s="1"/>
  <c r="AA245" i="1" s="1"/>
  <c r="AG245" i="1" s="1"/>
  <c r="AM245" i="1" s="1"/>
  <c r="AS245" i="1" s="1"/>
  <c r="O246" i="1"/>
  <c r="U246" i="1" s="1"/>
  <c r="AA246" i="1" s="1"/>
  <c r="AG246" i="1" s="1"/>
  <c r="AM246" i="1" s="1"/>
  <c r="AS246" i="1" s="1"/>
  <c r="I260" i="1"/>
  <c r="O260" i="1" s="1"/>
  <c r="U260" i="1" s="1"/>
  <c r="AA260" i="1" s="1"/>
  <c r="AG260" i="1" s="1"/>
  <c r="AM260" i="1" s="1"/>
  <c r="AS260" i="1" s="1"/>
  <c r="O261" i="1"/>
  <c r="U261" i="1" s="1"/>
  <c r="AA261" i="1" s="1"/>
  <c r="AG261" i="1" s="1"/>
  <c r="AM261" i="1" s="1"/>
  <c r="AS261" i="1" s="1"/>
  <c r="I257" i="1"/>
  <c r="O257" i="1" s="1"/>
  <c r="U257" i="1" s="1"/>
  <c r="AA257" i="1" s="1"/>
  <c r="AG257" i="1" s="1"/>
  <c r="AM257" i="1" s="1"/>
  <c r="AS257" i="1" s="1"/>
  <c r="O258" i="1"/>
  <c r="U258" i="1" s="1"/>
  <c r="AA258" i="1" s="1"/>
  <c r="AG258" i="1" s="1"/>
  <c r="AM258" i="1" s="1"/>
  <c r="AS258" i="1" s="1"/>
  <c r="I267" i="1"/>
  <c r="O267" i="1" s="1"/>
  <c r="U267" i="1" s="1"/>
  <c r="AA267" i="1" s="1"/>
  <c r="AG267" i="1" s="1"/>
  <c r="AM267" i="1" s="1"/>
  <c r="AS267" i="1" s="1"/>
  <c r="O268" i="1"/>
  <c r="U268" i="1" s="1"/>
  <c r="AA268" i="1" s="1"/>
  <c r="AG268" i="1" s="1"/>
  <c r="AM268" i="1" s="1"/>
  <c r="AS268" i="1" s="1"/>
  <c r="I273" i="1"/>
  <c r="O273" i="1" s="1"/>
  <c r="U273" i="1" s="1"/>
  <c r="AA273" i="1" s="1"/>
  <c r="AG273" i="1" s="1"/>
  <c r="AM273" i="1" s="1"/>
  <c r="AS273" i="1" s="1"/>
  <c r="O274" i="1"/>
  <c r="U274" i="1" s="1"/>
  <c r="AA274" i="1" s="1"/>
  <c r="AG274" i="1" s="1"/>
  <c r="AM274" i="1" s="1"/>
  <c r="AS274" i="1" s="1"/>
  <c r="I294" i="1"/>
  <c r="O294" i="1" s="1"/>
  <c r="U294" i="1" s="1"/>
  <c r="AA294" i="1" s="1"/>
  <c r="AG294" i="1" s="1"/>
  <c r="AM294" i="1" s="1"/>
  <c r="AS294" i="1" s="1"/>
  <c r="O295" i="1"/>
  <c r="U295" i="1" s="1"/>
  <c r="AA295" i="1" s="1"/>
  <c r="AG295" i="1" s="1"/>
  <c r="AM295" i="1" s="1"/>
  <c r="AS295" i="1" s="1"/>
  <c r="I306" i="1"/>
  <c r="O306" i="1" s="1"/>
  <c r="U306" i="1" s="1"/>
  <c r="AA306" i="1" s="1"/>
  <c r="AG306" i="1" s="1"/>
  <c r="AM306" i="1" s="1"/>
  <c r="AS306" i="1" s="1"/>
  <c r="O307" i="1"/>
  <c r="U307" i="1" s="1"/>
  <c r="AA307" i="1" s="1"/>
  <c r="AG307" i="1" s="1"/>
  <c r="AM307" i="1" s="1"/>
  <c r="AS307" i="1" s="1"/>
  <c r="I317" i="1"/>
  <c r="O317" i="1" s="1"/>
  <c r="U317" i="1" s="1"/>
  <c r="AA317" i="1" s="1"/>
  <c r="AG317" i="1" s="1"/>
  <c r="AM317" i="1" s="1"/>
  <c r="AS317" i="1" s="1"/>
  <c r="O318" i="1"/>
  <c r="U318" i="1" s="1"/>
  <c r="AA318" i="1" s="1"/>
  <c r="AG318" i="1" s="1"/>
  <c r="AM318" i="1" s="1"/>
  <c r="AS318" i="1" s="1"/>
  <c r="I350" i="1"/>
  <c r="O350" i="1" s="1"/>
  <c r="U350" i="1" s="1"/>
  <c r="AA350" i="1" s="1"/>
  <c r="AG350" i="1" s="1"/>
  <c r="AM350" i="1" s="1"/>
  <c r="AS350" i="1" s="1"/>
  <c r="O351" i="1"/>
  <c r="U351" i="1" s="1"/>
  <c r="AA351" i="1" s="1"/>
  <c r="AG351" i="1" s="1"/>
  <c r="AM351" i="1" s="1"/>
  <c r="AS351" i="1" s="1"/>
  <c r="O381" i="1"/>
  <c r="U381" i="1" s="1"/>
  <c r="AA381" i="1" s="1"/>
  <c r="AG381" i="1" s="1"/>
  <c r="AM381" i="1" s="1"/>
  <c r="AS381" i="1" s="1"/>
  <c r="I418" i="1"/>
  <c r="O418" i="1" s="1"/>
  <c r="U418" i="1" s="1"/>
  <c r="AA418" i="1" s="1"/>
  <c r="AG418" i="1" s="1"/>
  <c r="AM418" i="1" s="1"/>
  <c r="AS418" i="1" s="1"/>
  <c r="O419" i="1"/>
  <c r="U419" i="1" s="1"/>
  <c r="AA419" i="1" s="1"/>
  <c r="AG419" i="1" s="1"/>
  <c r="AM419" i="1" s="1"/>
  <c r="AS419" i="1" s="1"/>
  <c r="I446" i="1"/>
  <c r="O447" i="1"/>
  <c r="U447" i="1" s="1"/>
  <c r="AA447" i="1" s="1"/>
  <c r="AG447" i="1" s="1"/>
  <c r="AM447" i="1" s="1"/>
  <c r="AS447" i="1" s="1"/>
  <c r="I511" i="1"/>
  <c r="O512" i="1"/>
  <c r="U512" i="1" s="1"/>
  <c r="AA512" i="1" s="1"/>
  <c r="AG512" i="1" s="1"/>
  <c r="AM512" i="1" s="1"/>
  <c r="AS512" i="1" s="1"/>
  <c r="J22" i="1"/>
  <c r="P22" i="1" s="1"/>
  <c r="V22" i="1" s="1"/>
  <c r="AB22" i="1" s="1"/>
  <c r="AH22" i="1" s="1"/>
  <c r="AN22" i="1" s="1"/>
  <c r="AT22" i="1" s="1"/>
  <c r="P23" i="1"/>
  <c r="V23" i="1" s="1"/>
  <c r="AB23" i="1" s="1"/>
  <c r="AH23" i="1" s="1"/>
  <c r="AN23" i="1" s="1"/>
  <c r="AT23" i="1" s="1"/>
  <c r="J31" i="1"/>
  <c r="P31" i="1" s="1"/>
  <c r="V31" i="1" s="1"/>
  <c r="AB31" i="1" s="1"/>
  <c r="AH31" i="1" s="1"/>
  <c r="AN31" i="1" s="1"/>
  <c r="AT31" i="1" s="1"/>
  <c r="P32" i="1"/>
  <c r="V32" i="1" s="1"/>
  <c r="AB32" i="1" s="1"/>
  <c r="AH32" i="1" s="1"/>
  <c r="AN32" i="1" s="1"/>
  <c r="AT32" i="1" s="1"/>
  <c r="J44" i="1"/>
  <c r="P45" i="1"/>
  <c r="V45" i="1" s="1"/>
  <c r="AB45" i="1" s="1"/>
  <c r="AH45" i="1" s="1"/>
  <c r="AN45" i="1" s="1"/>
  <c r="AT45" i="1" s="1"/>
  <c r="J50" i="1"/>
  <c r="P50" i="1" s="1"/>
  <c r="V50" i="1" s="1"/>
  <c r="AB50" i="1" s="1"/>
  <c r="AH50" i="1" s="1"/>
  <c r="AN50" i="1" s="1"/>
  <c r="AT50" i="1" s="1"/>
  <c r="P51" i="1"/>
  <c r="V51" i="1" s="1"/>
  <c r="AB51" i="1" s="1"/>
  <c r="AH51" i="1" s="1"/>
  <c r="AN51" i="1" s="1"/>
  <c r="AT51" i="1" s="1"/>
  <c r="J62" i="1"/>
  <c r="P62" i="1" s="1"/>
  <c r="V62" i="1" s="1"/>
  <c r="AB62" i="1" s="1"/>
  <c r="AH62" i="1" s="1"/>
  <c r="AN62" i="1" s="1"/>
  <c r="AT62" i="1" s="1"/>
  <c r="P63" i="1"/>
  <c r="V63" i="1" s="1"/>
  <c r="AB63" i="1" s="1"/>
  <c r="AH63" i="1" s="1"/>
  <c r="AN63" i="1" s="1"/>
  <c r="AT63" i="1" s="1"/>
  <c r="J89" i="1"/>
  <c r="P89" i="1" s="1"/>
  <c r="V89" i="1" s="1"/>
  <c r="AB89" i="1" s="1"/>
  <c r="AH89" i="1" s="1"/>
  <c r="AN89" i="1" s="1"/>
  <c r="AT89" i="1" s="1"/>
  <c r="P90" i="1"/>
  <c r="V90" i="1" s="1"/>
  <c r="AB90" i="1" s="1"/>
  <c r="AH90" i="1" s="1"/>
  <c r="AN90" i="1" s="1"/>
  <c r="AT90" i="1" s="1"/>
  <c r="J124" i="1"/>
  <c r="P124" i="1" s="1"/>
  <c r="V124" i="1" s="1"/>
  <c r="AB124" i="1" s="1"/>
  <c r="AH124" i="1" s="1"/>
  <c r="AN124" i="1" s="1"/>
  <c r="AT124" i="1" s="1"/>
  <c r="P125" i="1"/>
  <c r="V125" i="1" s="1"/>
  <c r="AB125" i="1" s="1"/>
  <c r="AH125" i="1" s="1"/>
  <c r="AN125" i="1" s="1"/>
  <c r="AT125" i="1" s="1"/>
  <c r="J130" i="1"/>
  <c r="P130" i="1" s="1"/>
  <c r="V130" i="1" s="1"/>
  <c r="AB130" i="1" s="1"/>
  <c r="AH130" i="1" s="1"/>
  <c r="AN130" i="1" s="1"/>
  <c r="AT130" i="1" s="1"/>
  <c r="P131" i="1"/>
  <c r="V131" i="1" s="1"/>
  <c r="AB131" i="1" s="1"/>
  <c r="AH131" i="1" s="1"/>
  <c r="AN131" i="1" s="1"/>
  <c r="AT131" i="1" s="1"/>
  <c r="J174" i="1"/>
  <c r="P174" i="1" s="1"/>
  <c r="V174" i="1" s="1"/>
  <c r="AB174" i="1" s="1"/>
  <c r="AH174" i="1" s="1"/>
  <c r="AN174" i="1" s="1"/>
  <c r="AT174" i="1" s="1"/>
  <c r="P175" i="1"/>
  <c r="V175" i="1" s="1"/>
  <c r="AB175" i="1" s="1"/>
  <c r="AH175" i="1" s="1"/>
  <c r="AN175" i="1" s="1"/>
  <c r="AT175" i="1" s="1"/>
  <c r="J180" i="1"/>
  <c r="P180" i="1" s="1"/>
  <c r="V180" i="1" s="1"/>
  <c r="AB180" i="1" s="1"/>
  <c r="AH180" i="1" s="1"/>
  <c r="AN180" i="1" s="1"/>
  <c r="AT180" i="1" s="1"/>
  <c r="P181" i="1"/>
  <c r="V181" i="1" s="1"/>
  <c r="AB181" i="1" s="1"/>
  <c r="AH181" i="1" s="1"/>
  <c r="AN181" i="1" s="1"/>
  <c r="AT181" i="1" s="1"/>
  <c r="J186" i="1"/>
  <c r="P186" i="1" s="1"/>
  <c r="V186" i="1" s="1"/>
  <c r="AB186" i="1" s="1"/>
  <c r="AH186" i="1" s="1"/>
  <c r="AN186" i="1" s="1"/>
  <c r="AT186" i="1" s="1"/>
  <c r="P187" i="1"/>
  <c r="V187" i="1" s="1"/>
  <c r="AB187" i="1" s="1"/>
  <c r="AH187" i="1" s="1"/>
  <c r="AN187" i="1" s="1"/>
  <c r="AT187" i="1" s="1"/>
  <c r="J220" i="1"/>
  <c r="P220" i="1" s="1"/>
  <c r="V220" i="1" s="1"/>
  <c r="AB220" i="1" s="1"/>
  <c r="AH220" i="1" s="1"/>
  <c r="AN220" i="1" s="1"/>
  <c r="AT220" i="1" s="1"/>
  <c r="P221" i="1"/>
  <c r="V221" i="1" s="1"/>
  <c r="AB221" i="1" s="1"/>
  <c r="AH221" i="1" s="1"/>
  <c r="AN221" i="1" s="1"/>
  <c r="AT221" i="1" s="1"/>
  <c r="J232" i="1"/>
  <c r="P232" i="1" s="1"/>
  <c r="V232" i="1" s="1"/>
  <c r="AB232" i="1" s="1"/>
  <c r="AH232" i="1" s="1"/>
  <c r="AN232" i="1" s="1"/>
  <c r="AT232" i="1" s="1"/>
  <c r="P233" i="1"/>
  <c r="V233" i="1" s="1"/>
  <c r="AB233" i="1" s="1"/>
  <c r="AH233" i="1" s="1"/>
  <c r="AN233" i="1" s="1"/>
  <c r="AT233" i="1" s="1"/>
  <c r="J245" i="1"/>
  <c r="P245" i="1" s="1"/>
  <c r="V245" i="1" s="1"/>
  <c r="AB245" i="1" s="1"/>
  <c r="AH245" i="1" s="1"/>
  <c r="AN245" i="1" s="1"/>
  <c r="AT245" i="1" s="1"/>
  <c r="P246" i="1"/>
  <c r="V246" i="1" s="1"/>
  <c r="AB246" i="1" s="1"/>
  <c r="AH246" i="1" s="1"/>
  <c r="AN246" i="1" s="1"/>
  <c r="AT246" i="1" s="1"/>
  <c r="J260" i="1"/>
  <c r="P260" i="1" s="1"/>
  <c r="V260" i="1" s="1"/>
  <c r="AB260" i="1" s="1"/>
  <c r="AH260" i="1" s="1"/>
  <c r="AN260" i="1" s="1"/>
  <c r="AT260" i="1" s="1"/>
  <c r="P261" i="1"/>
  <c r="V261" i="1" s="1"/>
  <c r="AB261" i="1" s="1"/>
  <c r="AH261" i="1" s="1"/>
  <c r="AN261" i="1" s="1"/>
  <c r="AT261" i="1" s="1"/>
  <c r="J257" i="1"/>
  <c r="P257" i="1" s="1"/>
  <c r="V257" i="1" s="1"/>
  <c r="AB257" i="1" s="1"/>
  <c r="AH257" i="1" s="1"/>
  <c r="AN257" i="1" s="1"/>
  <c r="AT257" i="1" s="1"/>
  <c r="P258" i="1"/>
  <c r="V258" i="1" s="1"/>
  <c r="AB258" i="1" s="1"/>
  <c r="AH258" i="1" s="1"/>
  <c r="AN258" i="1" s="1"/>
  <c r="AT258" i="1" s="1"/>
  <c r="J267" i="1"/>
  <c r="P267" i="1" s="1"/>
  <c r="V267" i="1" s="1"/>
  <c r="AB267" i="1" s="1"/>
  <c r="AH267" i="1" s="1"/>
  <c r="AN267" i="1" s="1"/>
  <c r="AT267" i="1" s="1"/>
  <c r="P268" i="1"/>
  <c r="V268" i="1" s="1"/>
  <c r="AB268" i="1" s="1"/>
  <c r="AH268" i="1" s="1"/>
  <c r="AN268" i="1" s="1"/>
  <c r="AT268" i="1" s="1"/>
  <c r="J273" i="1"/>
  <c r="P273" i="1" s="1"/>
  <c r="V273" i="1" s="1"/>
  <c r="AB273" i="1" s="1"/>
  <c r="AH273" i="1" s="1"/>
  <c r="AN273" i="1" s="1"/>
  <c r="AT273" i="1" s="1"/>
  <c r="P274" i="1"/>
  <c r="V274" i="1" s="1"/>
  <c r="AB274" i="1" s="1"/>
  <c r="AH274" i="1" s="1"/>
  <c r="AN274" i="1" s="1"/>
  <c r="AT274" i="1" s="1"/>
  <c r="J294" i="1"/>
  <c r="P294" i="1" s="1"/>
  <c r="V294" i="1" s="1"/>
  <c r="AB294" i="1" s="1"/>
  <c r="AH294" i="1" s="1"/>
  <c r="AN294" i="1" s="1"/>
  <c r="AT294" i="1" s="1"/>
  <c r="P295" i="1"/>
  <c r="V295" i="1" s="1"/>
  <c r="AB295" i="1" s="1"/>
  <c r="AH295" i="1" s="1"/>
  <c r="AN295" i="1" s="1"/>
  <c r="AT295" i="1" s="1"/>
  <c r="J306" i="1"/>
  <c r="P306" i="1" s="1"/>
  <c r="V306" i="1" s="1"/>
  <c r="AB306" i="1" s="1"/>
  <c r="AH306" i="1" s="1"/>
  <c r="AN306" i="1" s="1"/>
  <c r="AT306" i="1" s="1"/>
  <c r="P307" i="1"/>
  <c r="V307" i="1" s="1"/>
  <c r="AB307" i="1" s="1"/>
  <c r="AH307" i="1" s="1"/>
  <c r="AN307" i="1" s="1"/>
  <c r="AT307" i="1" s="1"/>
  <c r="J317" i="1"/>
  <c r="P317" i="1" s="1"/>
  <c r="V317" i="1" s="1"/>
  <c r="AB317" i="1" s="1"/>
  <c r="AH317" i="1" s="1"/>
  <c r="AN317" i="1" s="1"/>
  <c r="AT317" i="1" s="1"/>
  <c r="P318" i="1"/>
  <c r="V318" i="1" s="1"/>
  <c r="AB318" i="1" s="1"/>
  <c r="AH318" i="1" s="1"/>
  <c r="AN318" i="1" s="1"/>
  <c r="AT318" i="1" s="1"/>
  <c r="J350" i="1"/>
  <c r="P350" i="1" s="1"/>
  <c r="V350" i="1" s="1"/>
  <c r="AB350" i="1" s="1"/>
  <c r="AH350" i="1" s="1"/>
  <c r="AN350" i="1" s="1"/>
  <c r="AT350" i="1" s="1"/>
  <c r="P351" i="1"/>
  <c r="V351" i="1" s="1"/>
  <c r="AB351" i="1" s="1"/>
  <c r="AH351" i="1" s="1"/>
  <c r="AN351" i="1" s="1"/>
  <c r="AT351" i="1" s="1"/>
  <c r="P381" i="1"/>
  <c r="V381" i="1" s="1"/>
  <c r="AB381" i="1" s="1"/>
  <c r="AH381" i="1" s="1"/>
  <c r="AN381" i="1" s="1"/>
  <c r="AT381" i="1" s="1"/>
  <c r="J418" i="1"/>
  <c r="P418" i="1" s="1"/>
  <c r="V418" i="1" s="1"/>
  <c r="AB418" i="1" s="1"/>
  <c r="AH418" i="1" s="1"/>
  <c r="AN418" i="1" s="1"/>
  <c r="AT418" i="1" s="1"/>
  <c r="P419" i="1"/>
  <c r="V419" i="1" s="1"/>
  <c r="AB419" i="1" s="1"/>
  <c r="AH419" i="1" s="1"/>
  <c r="AN419" i="1" s="1"/>
  <c r="AT419" i="1" s="1"/>
  <c r="J446" i="1"/>
  <c r="P447" i="1"/>
  <c r="V447" i="1" s="1"/>
  <c r="AB447" i="1" s="1"/>
  <c r="AH447" i="1" s="1"/>
  <c r="AN447" i="1" s="1"/>
  <c r="AT447" i="1" s="1"/>
  <c r="J511" i="1"/>
  <c r="P512" i="1"/>
  <c r="V512" i="1" s="1"/>
  <c r="AB512" i="1" s="1"/>
  <c r="AH512" i="1" s="1"/>
  <c r="AN512" i="1" s="1"/>
  <c r="AT512" i="1" s="1"/>
  <c r="I19" i="1"/>
  <c r="O19" i="1" s="1"/>
  <c r="U19" i="1" s="1"/>
  <c r="AA19" i="1" s="1"/>
  <c r="AG19" i="1" s="1"/>
  <c r="AM19" i="1" s="1"/>
  <c r="AS19" i="1" s="1"/>
  <c r="O20" i="1"/>
  <c r="U20" i="1" s="1"/>
  <c r="AA20" i="1" s="1"/>
  <c r="AG20" i="1" s="1"/>
  <c r="AM20" i="1" s="1"/>
  <c r="AS20" i="1" s="1"/>
  <c r="I28" i="1"/>
  <c r="O28" i="1" s="1"/>
  <c r="U28" i="1" s="1"/>
  <c r="AA28" i="1" s="1"/>
  <c r="AG28" i="1" s="1"/>
  <c r="AM28" i="1" s="1"/>
  <c r="AS28" i="1" s="1"/>
  <c r="O29" i="1"/>
  <c r="U29" i="1" s="1"/>
  <c r="AA29" i="1" s="1"/>
  <c r="AG29" i="1" s="1"/>
  <c r="AM29" i="1" s="1"/>
  <c r="AS29" i="1" s="1"/>
  <c r="I34" i="1"/>
  <c r="O34" i="1" s="1"/>
  <c r="U34" i="1" s="1"/>
  <c r="AA34" i="1" s="1"/>
  <c r="AG34" i="1" s="1"/>
  <c r="AM34" i="1" s="1"/>
  <c r="AS34" i="1" s="1"/>
  <c r="O35" i="1"/>
  <c r="U35" i="1" s="1"/>
  <c r="AA35" i="1" s="1"/>
  <c r="AG35" i="1" s="1"/>
  <c r="AM35" i="1" s="1"/>
  <c r="AS35" i="1" s="1"/>
  <c r="I47" i="1"/>
  <c r="O47" i="1" s="1"/>
  <c r="U47" i="1" s="1"/>
  <c r="AA47" i="1" s="1"/>
  <c r="AG47" i="1" s="1"/>
  <c r="AM47" i="1" s="1"/>
  <c r="AS47" i="1" s="1"/>
  <c r="O48" i="1"/>
  <c r="U48" i="1" s="1"/>
  <c r="AA48" i="1" s="1"/>
  <c r="AG48" i="1" s="1"/>
  <c r="AM48" i="1" s="1"/>
  <c r="AS48" i="1" s="1"/>
  <c r="I56" i="1"/>
  <c r="O56" i="1" s="1"/>
  <c r="U56" i="1" s="1"/>
  <c r="AA56" i="1" s="1"/>
  <c r="AG56" i="1" s="1"/>
  <c r="AM56" i="1" s="1"/>
  <c r="AS56" i="1" s="1"/>
  <c r="O57" i="1"/>
  <c r="U57" i="1" s="1"/>
  <c r="AA57" i="1" s="1"/>
  <c r="AG57" i="1" s="1"/>
  <c r="AM57" i="1" s="1"/>
  <c r="AS57" i="1" s="1"/>
  <c r="I65" i="1"/>
  <c r="O65" i="1" s="1"/>
  <c r="U65" i="1" s="1"/>
  <c r="AA65" i="1" s="1"/>
  <c r="AG65" i="1" s="1"/>
  <c r="AM65" i="1" s="1"/>
  <c r="AS65" i="1" s="1"/>
  <c r="O66" i="1"/>
  <c r="U66" i="1" s="1"/>
  <c r="AA66" i="1" s="1"/>
  <c r="AG66" i="1" s="1"/>
  <c r="AM66" i="1" s="1"/>
  <c r="AS66" i="1" s="1"/>
  <c r="I86" i="1"/>
  <c r="O86" i="1" s="1"/>
  <c r="U86" i="1" s="1"/>
  <c r="AA86" i="1" s="1"/>
  <c r="AG86" i="1" s="1"/>
  <c r="AM86" i="1" s="1"/>
  <c r="AS86" i="1" s="1"/>
  <c r="O87" i="1"/>
  <c r="U87" i="1" s="1"/>
  <c r="AA87" i="1" s="1"/>
  <c r="AG87" i="1" s="1"/>
  <c r="AM87" i="1" s="1"/>
  <c r="AS87" i="1" s="1"/>
  <c r="I115" i="1"/>
  <c r="O116" i="1"/>
  <c r="U116" i="1" s="1"/>
  <c r="AA116" i="1" s="1"/>
  <c r="AG116" i="1" s="1"/>
  <c r="AM116" i="1" s="1"/>
  <c r="AS116" i="1" s="1"/>
  <c r="I127" i="1"/>
  <c r="O127" i="1" s="1"/>
  <c r="U127" i="1" s="1"/>
  <c r="AA127" i="1" s="1"/>
  <c r="AG127" i="1" s="1"/>
  <c r="AM127" i="1" s="1"/>
  <c r="AS127" i="1" s="1"/>
  <c r="O128" i="1"/>
  <c r="U128" i="1" s="1"/>
  <c r="AA128" i="1" s="1"/>
  <c r="AG128" i="1" s="1"/>
  <c r="AM128" i="1" s="1"/>
  <c r="AS128" i="1" s="1"/>
  <c r="I171" i="1"/>
  <c r="O171" i="1" s="1"/>
  <c r="U171" i="1" s="1"/>
  <c r="AA171" i="1" s="1"/>
  <c r="AG171" i="1" s="1"/>
  <c r="AM171" i="1" s="1"/>
  <c r="AS171" i="1" s="1"/>
  <c r="O172" i="1"/>
  <c r="U172" i="1" s="1"/>
  <c r="AA172" i="1" s="1"/>
  <c r="AG172" i="1" s="1"/>
  <c r="AM172" i="1" s="1"/>
  <c r="AS172" i="1" s="1"/>
  <c r="I177" i="1"/>
  <c r="O177" i="1" s="1"/>
  <c r="U177" i="1" s="1"/>
  <c r="AA177" i="1" s="1"/>
  <c r="AG177" i="1" s="1"/>
  <c r="AM177" i="1" s="1"/>
  <c r="AS177" i="1" s="1"/>
  <c r="O178" i="1"/>
  <c r="U178" i="1" s="1"/>
  <c r="AA178" i="1" s="1"/>
  <c r="AG178" i="1" s="1"/>
  <c r="AM178" i="1" s="1"/>
  <c r="AS178" i="1" s="1"/>
  <c r="I183" i="1"/>
  <c r="O183" i="1" s="1"/>
  <c r="U183" i="1" s="1"/>
  <c r="AA183" i="1" s="1"/>
  <c r="AG183" i="1" s="1"/>
  <c r="AM183" i="1" s="1"/>
  <c r="AS183" i="1" s="1"/>
  <c r="O184" i="1"/>
  <c r="U184" i="1" s="1"/>
  <c r="AA184" i="1" s="1"/>
  <c r="AG184" i="1" s="1"/>
  <c r="AM184" i="1" s="1"/>
  <c r="AS184" i="1" s="1"/>
  <c r="I217" i="1"/>
  <c r="O217" i="1" s="1"/>
  <c r="U217" i="1" s="1"/>
  <c r="AA217" i="1" s="1"/>
  <c r="AG217" i="1" s="1"/>
  <c r="AM217" i="1" s="1"/>
  <c r="AS217" i="1" s="1"/>
  <c r="O218" i="1"/>
  <c r="U218" i="1" s="1"/>
  <c r="AA218" i="1" s="1"/>
  <c r="AG218" i="1" s="1"/>
  <c r="AM218" i="1" s="1"/>
  <c r="AS218" i="1" s="1"/>
  <c r="I223" i="1"/>
  <c r="O223" i="1" s="1"/>
  <c r="U223" i="1" s="1"/>
  <c r="AA223" i="1" s="1"/>
  <c r="AG223" i="1" s="1"/>
  <c r="AM223" i="1" s="1"/>
  <c r="AS223" i="1" s="1"/>
  <c r="O224" i="1"/>
  <c r="U224" i="1" s="1"/>
  <c r="AA224" i="1" s="1"/>
  <c r="AG224" i="1" s="1"/>
  <c r="AM224" i="1" s="1"/>
  <c r="AS224" i="1" s="1"/>
  <c r="I226" i="1"/>
  <c r="O226" i="1" s="1"/>
  <c r="U226" i="1" s="1"/>
  <c r="AA226" i="1" s="1"/>
  <c r="AG226" i="1" s="1"/>
  <c r="AM226" i="1" s="1"/>
  <c r="AS226" i="1" s="1"/>
  <c r="O227" i="1"/>
  <c r="U227" i="1" s="1"/>
  <c r="AA227" i="1" s="1"/>
  <c r="AG227" i="1" s="1"/>
  <c r="AM227" i="1" s="1"/>
  <c r="AS227" i="1" s="1"/>
  <c r="I248" i="1"/>
  <c r="O248" i="1" s="1"/>
  <c r="U248" i="1" s="1"/>
  <c r="AA248" i="1" s="1"/>
  <c r="AG248" i="1" s="1"/>
  <c r="AM248" i="1" s="1"/>
  <c r="AS248" i="1" s="1"/>
  <c r="O249" i="1"/>
  <c r="U249" i="1" s="1"/>
  <c r="AA249" i="1" s="1"/>
  <c r="AG249" i="1" s="1"/>
  <c r="AM249" i="1" s="1"/>
  <c r="AS249" i="1" s="1"/>
  <c r="I251" i="1"/>
  <c r="O251" i="1" s="1"/>
  <c r="U251" i="1" s="1"/>
  <c r="AA251" i="1" s="1"/>
  <c r="AG251" i="1" s="1"/>
  <c r="AM251" i="1" s="1"/>
  <c r="AS251" i="1" s="1"/>
  <c r="O252" i="1"/>
  <c r="U252" i="1" s="1"/>
  <c r="AA252" i="1" s="1"/>
  <c r="AG252" i="1" s="1"/>
  <c r="AM252" i="1" s="1"/>
  <c r="AS252" i="1" s="1"/>
  <c r="I263" i="1"/>
  <c r="O263" i="1" s="1"/>
  <c r="U263" i="1" s="1"/>
  <c r="AA263" i="1" s="1"/>
  <c r="AG263" i="1" s="1"/>
  <c r="AM263" i="1" s="1"/>
  <c r="AS263" i="1" s="1"/>
  <c r="O264" i="1"/>
  <c r="U264" i="1" s="1"/>
  <c r="AA264" i="1" s="1"/>
  <c r="AG264" i="1" s="1"/>
  <c r="AM264" i="1" s="1"/>
  <c r="AS264" i="1" s="1"/>
  <c r="I270" i="1"/>
  <c r="O270" i="1" s="1"/>
  <c r="U270" i="1" s="1"/>
  <c r="AA270" i="1" s="1"/>
  <c r="AG270" i="1" s="1"/>
  <c r="AM270" i="1" s="1"/>
  <c r="AS270" i="1" s="1"/>
  <c r="O271" i="1"/>
  <c r="U271" i="1" s="1"/>
  <c r="AA271" i="1" s="1"/>
  <c r="AG271" i="1" s="1"/>
  <c r="AM271" i="1" s="1"/>
  <c r="AS271" i="1" s="1"/>
  <c r="I276" i="1"/>
  <c r="O276" i="1" s="1"/>
  <c r="U276" i="1" s="1"/>
  <c r="AA276" i="1" s="1"/>
  <c r="AG276" i="1" s="1"/>
  <c r="AM276" i="1" s="1"/>
  <c r="AS276" i="1" s="1"/>
  <c r="O277" i="1"/>
  <c r="U277" i="1" s="1"/>
  <c r="AA277" i="1" s="1"/>
  <c r="AG277" i="1" s="1"/>
  <c r="AM277" i="1" s="1"/>
  <c r="AS277" i="1" s="1"/>
  <c r="I300" i="1"/>
  <c r="O300" i="1" s="1"/>
  <c r="U300" i="1" s="1"/>
  <c r="AA300" i="1" s="1"/>
  <c r="AG300" i="1" s="1"/>
  <c r="AM300" i="1" s="1"/>
  <c r="AS300" i="1" s="1"/>
  <c r="O301" i="1"/>
  <c r="U301" i="1" s="1"/>
  <c r="AA301" i="1" s="1"/>
  <c r="AG301" i="1" s="1"/>
  <c r="AM301" i="1" s="1"/>
  <c r="AS301" i="1" s="1"/>
  <c r="I320" i="1"/>
  <c r="O320" i="1" s="1"/>
  <c r="U320" i="1" s="1"/>
  <c r="AA320" i="1" s="1"/>
  <c r="AG320" i="1" s="1"/>
  <c r="AM320" i="1" s="1"/>
  <c r="AS320" i="1" s="1"/>
  <c r="O323" i="1"/>
  <c r="U323" i="1" s="1"/>
  <c r="AA323" i="1" s="1"/>
  <c r="AG323" i="1" s="1"/>
  <c r="AM323" i="1" s="1"/>
  <c r="AS323" i="1" s="1"/>
  <c r="I333" i="1"/>
  <c r="O334" i="1"/>
  <c r="U334" i="1" s="1"/>
  <c r="AA334" i="1" s="1"/>
  <c r="AG334" i="1" s="1"/>
  <c r="AM334" i="1" s="1"/>
  <c r="AS334" i="1" s="1"/>
  <c r="I364" i="1"/>
  <c r="O364" i="1" s="1"/>
  <c r="U364" i="1" s="1"/>
  <c r="AA364" i="1" s="1"/>
  <c r="AG364" i="1" s="1"/>
  <c r="AM364" i="1" s="1"/>
  <c r="AS364" i="1" s="1"/>
  <c r="O365" i="1"/>
  <c r="U365" i="1" s="1"/>
  <c r="AA365" i="1" s="1"/>
  <c r="AG365" i="1" s="1"/>
  <c r="AM365" i="1" s="1"/>
  <c r="AS365" i="1" s="1"/>
  <c r="I386" i="1"/>
  <c r="I374" i="1" s="1"/>
  <c r="O374" i="1" s="1"/>
  <c r="U374" i="1" s="1"/>
  <c r="AA374" i="1" s="1"/>
  <c r="AG374" i="1" s="1"/>
  <c r="AM374" i="1" s="1"/>
  <c r="AS374" i="1" s="1"/>
  <c r="O387" i="1"/>
  <c r="U387" i="1" s="1"/>
  <c r="AA387" i="1" s="1"/>
  <c r="AG387" i="1" s="1"/>
  <c r="AM387" i="1" s="1"/>
  <c r="AS387" i="1" s="1"/>
  <c r="I506" i="1"/>
  <c r="O507" i="1"/>
  <c r="U507" i="1" s="1"/>
  <c r="AA507" i="1" s="1"/>
  <c r="AG507" i="1" s="1"/>
  <c r="AM507" i="1" s="1"/>
  <c r="AS507" i="1" s="1"/>
  <c r="I521" i="1"/>
  <c r="O522" i="1"/>
  <c r="U522" i="1" s="1"/>
  <c r="AA522" i="1" s="1"/>
  <c r="AG522" i="1" s="1"/>
  <c r="AM522" i="1" s="1"/>
  <c r="AS522" i="1" s="1"/>
  <c r="J65" i="1"/>
  <c r="P65" i="1" s="1"/>
  <c r="V65" i="1" s="1"/>
  <c r="AB65" i="1" s="1"/>
  <c r="AH65" i="1" s="1"/>
  <c r="AN65" i="1" s="1"/>
  <c r="AT65" i="1" s="1"/>
  <c r="P66" i="1"/>
  <c r="V66" i="1" s="1"/>
  <c r="AB66" i="1" s="1"/>
  <c r="AH66" i="1" s="1"/>
  <c r="AN66" i="1" s="1"/>
  <c r="AT66" i="1" s="1"/>
  <c r="J521" i="1"/>
  <c r="P522" i="1"/>
  <c r="V522" i="1" s="1"/>
  <c r="AB522" i="1" s="1"/>
  <c r="AH522" i="1" s="1"/>
  <c r="AN522" i="1" s="1"/>
  <c r="AT522" i="1" s="1"/>
  <c r="I457" i="1"/>
  <c r="O457" i="1" s="1"/>
  <c r="U457" i="1" s="1"/>
  <c r="AA457" i="1" s="1"/>
  <c r="AG457" i="1" s="1"/>
  <c r="AM457" i="1" s="1"/>
  <c r="AS457" i="1" s="1"/>
  <c r="J280" i="1"/>
  <c r="P281" i="1"/>
  <c r="V281" i="1" s="1"/>
  <c r="AB281" i="1" s="1"/>
  <c r="AH281" i="1" s="1"/>
  <c r="AN281" i="1" s="1"/>
  <c r="AT281" i="1" s="1"/>
  <c r="I736" i="1"/>
  <c r="O736" i="1" s="1"/>
  <c r="U736" i="1" s="1"/>
  <c r="AA736" i="1" s="1"/>
  <c r="AG736" i="1" s="1"/>
  <c r="AM736" i="1" s="1"/>
  <c r="AS736" i="1" s="1"/>
  <c r="J736" i="1"/>
  <c r="P736" i="1" s="1"/>
  <c r="V736" i="1" s="1"/>
  <c r="AB736" i="1" s="1"/>
  <c r="AH736" i="1" s="1"/>
  <c r="AN736" i="1" s="1"/>
  <c r="AT736" i="1" s="1"/>
  <c r="O421" i="1"/>
  <c r="U421" i="1" s="1"/>
  <c r="AA421" i="1" s="1"/>
  <c r="AG421" i="1" s="1"/>
  <c r="AM421" i="1" s="1"/>
  <c r="AS421" i="1" s="1"/>
  <c r="P421" i="1"/>
  <c r="V421" i="1" s="1"/>
  <c r="AB421" i="1" s="1"/>
  <c r="AH421" i="1" s="1"/>
  <c r="AN421" i="1" s="1"/>
  <c r="AT421" i="1" s="1"/>
  <c r="J353" i="1"/>
  <c r="J343" i="1"/>
  <c r="P343" i="1" s="1"/>
  <c r="V343" i="1" s="1"/>
  <c r="AB343" i="1" s="1"/>
  <c r="AH343" i="1" s="1"/>
  <c r="AN343" i="1" s="1"/>
  <c r="AT343" i="1" s="1"/>
  <c r="I353" i="1"/>
  <c r="I343" i="1"/>
  <c r="O343" i="1" s="1"/>
  <c r="U343" i="1" s="1"/>
  <c r="AA343" i="1" s="1"/>
  <c r="AG343" i="1" s="1"/>
  <c r="AM343" i="1" s="1"/>
  <c r="AS343" i="1" s="1"/>
  <c r="I143" i="1"/>
  <c r="J500" i="1"/>
  <c r="I394" i="1"/>
  <c r="O394" i="1" s="1"/>
  <c r="U394" i="1" s="1"/>
  <c r="AA394" i="1" s="1"/>
  <c r="AG394" i="1" s="1"/>
  <c r="AM394" i="1" s="1"/>
  <c r="AS394" i="1" s="1"/>
  <c r="J394" i="1"/>
  <c r="P394" i="1" s="1"/>
  <c r="V394" i="1" s="1"/>
  <c r="AB394" i="1" s="1"/>
  <c r="AH394" i="1" s="1"/>
  <c r="AN394" i="1" s="1"/>
  <c r="AT394" i="1" s="1"/>
  <c r="J749" i="1"/>
  <c r="P749" i="1" s="1"/>
  <c r="V749" i="1" s="1"/>
  <c r="AB749" i="1" s="1"/>
  <c r="AH749" i="1" s="1"/>
  <c r="AN749" i="1" s="1"/>
  <c r="AT749" i="1" s="1"/>
  <c r="I813" i="1"/>
  <c r="O813" i="1" s="1"/>
  <c r="U813" i="1" s="1"/>
  <c r="AA813" i="1" s="1"/>
  <c r="AG813" i="1" s="1"/>
  <c r="AM813" i="1" s="1"/>
  <c r="AS813" i="1" s="1"/>
  <c r="I500" i="1"/>
  <c r="I749" i="1"/>
  <c r="O749" i="1" s="1"/>
  <c r="U749" i="1" s="1"/>
  <c r="AA749" i="1" s="1"/>
  <c r="AG749" i="1" s="1"/>
  <c r="AM749" i="1" s="1"/>
  <c r="AS749" i="1" s="1"/>
  <c r="I710" i="1"/>
  <c r="O710" i="1" s="1"/>
  <c r="U710" i="1" s="1"/>
  <c r="AA710" i="1" s="1"/>
  <c r="AG710" i="1" s="1"/>
  <c r="AM710" i="1" s="1"/>
  <c r="AS710" i="1" s="1"/>
  <c r="J813" i="1"/>
  <c r="P813" i="1" s="1"/>
  <c r="V813" i="1" s="1"/>
  <c r="AB813" i="1" s="1"/>
  <c r="AH813" i="1" s="1"/>
  <c r="AN813" i="1" s="1"/>
  <c r="AT813" i="1" s="1"/>
  <c r="J143" i="1"/>
  <c r="J159" i="1"/>
  <c r="J710" i="1"/>
  <c r="P710" i="1" s="1"/>
  <c r="V710" i="1" s="1"/>
  <c r="AB710" i="1" s="1"/>
  <c r="AH710" i="1" s="1"/>
  <c r="AN710" i="1" s="1"/>
  <c r="AT710" i="1" s="1"/>
  <c r="I159" i="1"/>
  <c r="I399" i="1"/>
  <c r="O399" i="1" s="1"/>
  <c r="U399" i="1" s="1"/>
  <c r="AA399" i="1" s="1"/>
  <c r="AG399" i="1" s="1"/>
  <c r="AM399" i="1" s="1"/>
  <c r="AS399" i="1" s="1"/>
  <c r="O428" i="1"/>
  <c r="U428" i="1" s="1"/>
  <c r="AA428" i="1" s="1"/>
  <c r="AG428" i="1" s="1"/>
  <c r="AM428" i="1" s="1"/>
  <c r="AS428" i="1" s="1"/>
  <c r="J399" i="1"/>
  <c r="P399" i="1" s="1"/>
  <c r="V399" i="1" s="1"/>
  <c r="AB399" i="1" s="1"/>
  <c r="AH399" i="1" s="1"/>
  <c r="AN399" i="1" s="1"/>
  <c r="AT399" i="1" s="1"/>
  <c r="P428" i="1"/>
  <c r="V428" i="1" s="1"/>
  <c r="AB428" i="1" s="1"/>
  <c r="AH428" i="1" s="1"/>
  <c r="AN428" i="1" s="1"/>
  <c r="AT428" i="1" s="1"/>
  <c r="H766" i="1"/>
  <c r="H763" i="1"/>
  <c r="H760" i="1"/>
  <c r="H606" i="1"/>
  <c r="H562" i="1"/>
  <c r="H365" i="1"/>
  <c r="H351" i="1"/>
  <c r="H310" i="1"/>
  <c r="H258" i="1"/>
  <c r="H264" i="1"/>
  <c r="O704" i="1" l="1"/>
  <c r="O703" i="1" s="1"/>
  <c r="I703" i="1"/>
  <c r="P704" i="1"/>
  <c r="V704" i="1" s="1"/>
  <c r="J703" i="1"/>
  <c r="U704" i="1"/>
  <c r="O115" i="1"/>
  <c r="U115" i="1" s="1"/>
  <c r="AA115" i="1" s="1"/>
  <c r="AG115" i="1" s="1"/>
  <c r="AM115" i="1" s="1"/>
  <c r="AS115" i="1" s="1"/>
  <c r="I107" i="1"/>
  <c r="O107" i="1" s="1"/>
  <c r="U107" i="1" s="1"/>
  <c r="AA107" i="1" s="1"/>
  <c r="AG107" i="1" s="1"/>
  <c r="AM107" i="1" s="1"/>
  <c r="AS107" i="1" s="1"/>
  <c r="P115" i="1"/>
  <c r="V115" i="1" s="1"/>
  <c r="AB115" i="1" s="1"/>
  <c r="AH115" i="1" s="1"/>
  <c r="AN115" i="1" s="1"/>
  <c r="AT115" i="1" s="1"/>
  <c r="J107" i="1"/>
  <c r="P107" i="1" s="1"/>
  <c r="V107" i="1" s="1"/>
  <c r="AB107" i="1" s="1"/>
  <c r="AH107" i="1" s="1"/>
  <c r="AN107" i="1" s="1"/>
  <c r="AT107" i="1" s="1"/>
  <c r="P353" i="1"/>
  <c r="V353" i="1" s="1"/>
  <c r="AB353" i="1" s="1"/>
  <c r="AH353" i="1" s="1"/>
  <c r="AN353" i="1" s="1"/>
  <c r="AT353" i="1" s="1"/>
  <c r="J337" i="1"/>
  <c r="P337" i="1" s="1"/>
  <c r="V337" i="1" s="1"/>
  <c r="AB337" i="1" s="1"/>
  <c r="AH337" i="1" s="1"/>
  <c r="AN337" i="1" s="1"/>
  <c r="AT337" i="1" s="1"/>
  <c r="O353" i="1"/>
  <c r="U353" i="1" s="1"/>
  <c r="AA353" i="1" s="1"/>
  <c r="AG353" i="1" s="1"/>
  <c r="AM353" i="1" s="1"/>
  <c r="AS353" i="1" s="1"/>
  <c r="I337" i="1"/>
  <c r="O337" i="1" s="1"/>
  <c r="U337" i="1" s="1"/>
  <c r="AA337" i="1" s="1"/>
  <c r="AG337" i="1" s="1"/>
  <c r="AM337" i="1" s="1"/>
  <c r="AS337" i="1" s="1"/>
  <c r="I554" i="1"/>
  <c r="O554" i="1" s="1"/>
  <c r="U554" i="1" s="1"/>
  <c r="AA554" i="1" s="1"/>
  <c r="AG554" i="1" s="1"/>
  <c r="AM554" i="1" s="1"/>
  <c r="AS554" i="1" s="1"/>
  <c r="J554" i="1"/>
  <c r="P554" i="1" s="1"/>
  <c r="V554" i="1" s="1"/>
  <c r="AB554" i="1" s="1"/>
  <c r="AH554" i="1" s="1"/>
  <c r="AN554" i="1" s="1"/>
  <c r="AT554" i="1" s="1"/>
  <c r="P44" i="1"/>
  <c r="V44" i="1" s="1"/>
  <c r="AB44" i="1" s="1"/>
  <c r="AH44" i="1" s="1"/>
  <c r="AN44" i="1" s="1"/>
  <c r="AT44" i="1" s="1"/>
  <c r="J40" i="1"/>
  <c r="P40" i="1" s="1"/>
  <c r="V40" i="1" s="1"/>
  <c r="AB40" i="1" s="1"/>
  <c r="AH40" i="1" s="1"/>
  <c r="AN40" i="1" s="1"/>
  <c r="AT40" i="1" s="1"/>
  <c r="O44" i="1"/>
  <c r="U44" i="1" s="1"/>
  <c r="AA44" i="1" s="1"/>
  <c r="AG44" i="1" s="1"/>
  <c r="AM44" i="1" s="1"/>
  <c r="AS44" i="1" s="1"/>
  <c r="I40" i="1"/>
  <c r="O40" i="1" s="1"/>
  <c r="U40" i="1" s="1"/>
  <c r="AA40" i="1" s="1"/>
  <c r="AG40" i="1" s="1"/>
  <c r="AM40" i="1" s="1"/>
  <c r="AS40" i="1" s="1"/>
  <c r="I601" i="1"/>
  <c r="O601" i="1" s="1"/>
  <c r="U601" i="1" s="1"/>
  <c r="AA601" i="1" s="1"/>
  <c r="AG601" i="1" s="1"/>
  <c r="AM601" i="1" s="1"/>
  <c r="AS601" i="1" s="1"/>
  <c r="J601" i="1"/>
  <c r="P601" i="1" s="1"/>
  <c r="V601" i="1" s="1"/>
  <c r="AB601" i="1" s="1"/>
  <c r="AH601" i="1" s="1"/>
  <c r="AN601" i="1" s="1"/>
  <c r="AT601" i="1" s="1"/>
  <c r="H257" i="1"/>
  <c r="N257" i="1" s="1"/>
  <c r="T257" i="1" s="1"/>
  <c r="Z257" i="1" s="1"/>
  <c r="AF257" i="1" s="1"/>
  <c r="AL257" i="1" s="1"/>
  <c r="AR257" i="1" s="1"/>
  <c r="N258" i="1"/>
  <c r="T258" i="1" s="1"/>
  <c r="Z258" i="1" s="1"/>
  <c r="AF258" i="1" s="1"/>
  <c r="AL258" i="1" s="1"/>
  <c r="AR258" i="1" s="1"/>
  <c r="H759" i="1"/>
  <c r="N759" i="1" s="1"/>
  <c r="T759" i="1" s="1"/>
  <c r="Z759" i="1" s="1"/>
  <c r="AF759" i="1" s="1"/>
  <c r="AL759" i="1" s="1"/>
  <c r="AR759" i="1" s="1"/>
  <c r="N760" i="1"/>
  <c r="T760" i="1" s="1"/>
  <c r="Z760" i="1" s="1"/>
  <c r="AF760" i="1" s="1"/>
  <c r="AL760" i="1" s="1"/>
  <c r="AR760" i="1" s="1"/>
  <c r="J499" i="1"/>
  <c r="P499" i="1" s="1"/>
  <c r="V499" i="1" s="1"/>
  <c r="AB499" i="1" s="1"/>
  <c r="AH499" i="1" s="1"/>
  <c r="AN499" i="1" s="1"/>
  <c r="AT499" i="1" s="1"/>
  <c r="P500" i="1"/>
  <c r="V500" i="1" s="1"/>
  <c r="AB500" i="1" s="1"/>
  <c r="AH500" i="1" s="1"/>
  <c r="AN500" i="1" s="1"/>
  <c r="AT500" i="1" s="1"/>
  <c r="H309" i="1"/>
  <c r="N309" i="1" s="1"/>
  <c r="T309" i="1" s="1"/>
  <c r="Z309" i="1" s="1"/>
  <c r="AF309" i="1" s="1"/>
  <c r="AL309" i="1" s="1"/>
  <c r="AR309" i="1" s="1"/>
  <c r="N310" i="1"/>
  <c r="T310" i="1" s="1"/>
  <c r="Z310" i="1" s="1"/>
  <c r="AF310" i="1" s="1"/>
  <c r="AL310" i="1" s="1"/>
  <c r="AR310" i="1" s="1"/>
  <c r="H762" i="1"/>
  <c r="N762" i="1" s="1"/>
  <c r="T762" i="1" s="1"/>
  <c r="Z762" i="1" s="1"/>
  <c r="AF762" i="1" s="1"/>
  <c r="AL762" i="1" s="1"/>
  <c r="AR762" i="1" s="1"/>
  <c r="N763" i="1"/>
  <c r="T763" i="1" s="1"/>
  <c r="Z763" i="1" s="1"/>
  <c r="AF763" i="1" s="1"/>
  <c r="AL763" i="1" s="1"/>
  <c r="AR763" i="1" s="1"/>
  <c r="J158" i="1"/>
  <c r="P158" i="1" s="1"/>
  <c r="V158" i="1" s="1"/>
  <c r="AB158" i="1" s="1"/>
  <c r="AH158" i="1" s="1"/>
  <c r="AN158" i="1" s="1"/>
  <c r="AT158" i="1" s="1"/>
  <c r="P159" i="1"/>
  <c r="V159" i="1" s="1"/>
  <c r="AB159" i="1" s="1"/>
  <c r="AH159" i="1" s="1"/>
  <c r="AN159" i="1" s="1"/>
  <c r="AT159" i="1" s="1"/>
  <c r="I493" i="1"/>
  <c r="O493" i="1" s="1"/>
  <c r="U493" i="1" s="1"/>
  <c r="AA493" i="1" s="1"/>
  <c r="AG493" i="1" s="1"/>
  <c r="AM493" i="1" s="1"/>
  <c r="AS493" i="1" s="1"/>
  <c r="O494" i="1"/>
  <c r="U494" i="1" s="1"/>
  <c r="AA494" i="1" s="1"/>
  <c r="AG494" i="1" s="1"/>
  <c r="AM494" i="1" s="1"/>
  <c r="AS494" i="1" s="1"/>
  <c r="J596" i="1"/>
  <c r="P596" i="1" s="1"/>
  <c r="V596" i="1" s="1"/>
  <c r="AB596" i="1" s="1"/>
  <c r="AH596" i="1" s="1"/>
  <c r="AN596" i="1" s="1"/>
  <c r="AT596" i="1" s="1"/>
  <c r="P597" i="1"/>
  <c r="V597" i="1" s="1"/>
  <c r="AB597" i="1" s="1"/>
  <c r="AH597" i="1" s="1"/>
  <c r="AN597" i="1" s="1"/>
  <c r="AT597" i="1" s="1"/>
  <c r="H350" i="1"/>
  <c r="N350" i="1" s="1"/>
  <c r="T350" i="1" s="1"/>
  <c r="Z350" i="1" s="1"/>
  <c r="AF350" i="1" s="1"/>
  <c r="AL350" i="1" s="1"/>
  <c r="AR350" i="1" s="1"/>
  <c r="N351" i="1"/>
  <c r="T351" i="1" s="1"/>
  <c r="Z351" i="1" s="1"/>
  <c r="AF351" i="1" s="1"/>
  <c r="AL351" i="1" s="1"/>
  <c r="AR351" i="1" s="1"/>
  <c r="H561" i="1"/>
  <c r="N561" i="1" s="1"/>
  <c r="T561" i="1" s="1"/>
  <c r="Z561" i="1" s="1"/>
  <c r="AF561" i="1" s="1"/>
  <c r="AL561" i="1" s="1"/>
  <c r="AR561" i="1" s="1"/>
  <c r="N562" i="1"/>
  <c r="T562" i="1" s="1"/>
  <c r="Z562" i="1" s="1"/>
  <c r="AF562" i="1" s="1"/>
  <c r="AL562" i="1" s="1"/>
  <c r="AR562" i="1" s="1"/>
  <c r="H765" i="1"/>
  <c r="N765" i="1" s="1"/>
  <c r="T765" i="1" s="1"/>
  <c r="Z765" i="1" s="1"/>
  <c r="AF765" i="1" s="1"/>
  <c r="AL765" i="1" s="1"/>
  <c r="AR765" i="1" s="1"/>
  <c r="N766" i="1"/>
  <c r="T766" i="1" s="1"/>
  <c r="Z766" i="1" s="1"/>
  <c r="AF766" i="1" s="1"/>
  <c r="AL766" i="1" s="1"/>
  <c r="AR766" i="1" s="1"/>
  <c r="J139" i="1"/>
  <c r="P139" i="1" s="1"/>
  <c r="V139" i="1" s="1"/>
  <c r="AB139" i="1" s="1"/>
  <c r="AH139" i="1" s="1"/>
  <c r="AN139" i="1" s="1"/>
  <c r="AT139" i="1" s="1"/>
  <c r="P143" i="1"/>
  <c r="V143" i="1" s="1"/>
  <c r="AB143" i="1" s="1"/>
  <c r="AH143" i="1" s="1"/>
  <c r="AN143" i="1" s="1"/>
  <c r="AT143" i="1" s="1"/>
  <c r="I499" i="1"/>
  <c r="O499" i="1" s="1"/>
  <c r="U499" i="1" s="1"/>
  <c r="AA499" i="1" s="1"/>
  <c r="AG499" i="1" s="1"/>
  <c r="AM499" i="1" s="1"/>
  <c r="AS499" i="1" s="1"/>
  <c r="O500" i="1"/>
  <c r="U500" i="1" s="1"/>
  <c r="AA500" i="1" s="1"/>
  <c r="AG500" i="1" s="1"/>
  <c r="AM500" i="1" s="1"/>
  <c r="AS500" i="1" s="1"/>
  <c r="J170" i="1"/>
  <c r="P170" i="1" s="1"/>
  <c r="V170" i="1" s="1"/>
  <c r="AB170" i="1" s="1"/>
  <c r="AH170" i="1" s="1"/>
  <c r="AN170" i="1" s="1"/>
  <c r="AT170" i="1" s="1"/>
  <c r="I139" i="1"/>
  <c r="O139" i="1" s="1"/>
  <c r="U139" i="1" s="1"/>
  <c r="AA139" i="1" s="1"/>
  <c r="AG139" i="1" s="1"/>
  <c r="AM139" i="1" s="1"/>
  <c r="AS139" i="1" s="1"/>
  <c r="O143" i="1"/>
  <c r="U143" i="1" s="1"/>
  <c r="AA143" i="1" s="1"/>
  <c r="AG143" i="1" s="1"/>
  <c r="AM143" i="1" s="1"/>
  <c r="AS143" i="1" s="1"/>
  <c r="H263" i="1"/>
  <c r="N263" i="1" s="1"/>
  <c r="T263" i="1" s="1"/>
  <c r="Z263" i="1" s="1"/>
  <c r="AF263" i="1" s="1"/>
  <c r="AL263" i="1" s="1"/>
  <c r="AR263" i="1" s="1"/>
  <c r="N264" i="1"/>
  <c r="T264" i="1" s="1"/>
  <c r="Z264" i="1" s="1"/>
  <c r="AF264" i="1" s="1"/>
  <c r="AL264" i="1" s="1"/>
  <c r="AR264" i="1" s="1"/>
  <c r="H364" i="1"/>
  <c r="N364" i="1" s="1"/>
  <c r="T364" i="1" s="1"/>
  <c r="Z364" i="1" s="1"/>
  <c r="AF364" i="1" s="1"/>
  <c r="AL364" i="1" s="1"/>
  <c r="AR364" i="1" s="1"/>
  <c r="N365" i="1"/>
  <c r="T365" i="1" s="1"/>
  <c r="Z365" i="1" s="1"/>
  <c r="AF365" i="1" s="1"/>
  <c r="AL365" i="1" s="1"/>
  <c r="AR365" i="1" s="1"/>
  <c r="H605" i="1"/>
  <c r="N605" i="1" s="1"/>
  <c r="T605" i="1" s="1"/>
  <c r="Z605" i="1" s="1"/>
  <c r="AF605" i="1" s="1"/>
  <c r="AL605" i="1" s="1"/>
  <c r="AR605" i="1" s="1"/>
  <c r="N606" i="1"/>
  <c r="T606" i="1" s="1"/>
  <c r="Z606" i="1" s="1"/>
  <c r="AF606" i="1" s="1"/>
  <c r="AL606" i="1" s="1"/>
  <c r="AR606" i="1" s="1"/>
  <c r="I158" i="1"/>
  <c r="O158" i="1" s="1"/>
  <c r="U158" i="1" s="1"/>
  <c r="AA158" i="1" s="1"/>
  <c r="AG158" i="1" s="1"/>
  <c r="AM158" i="1" s="1"/>
  <c r="AS158" i="1" s="1"/>
  <c r="O159" i="1"/>
  <c r="U159" i="1" s="1"/>
  <c r="AA159" i="1" s="1"/>
  <c r="AG159" i="1" s="1"/>
  <c r="AM159" i="1" s="1"/>
  <c r="AS159" i="1" s="1"/>
  <c r="I210" i="1"/>
  <c r="O210" i="1" s="1"/>
  <c r="U210" i="1" s="1"/>
  <c r="AA210" i="1" s="1"/>
  <c r="AG210" i="1" s="1"/>
  <c r="AM210" i="1" s="1"/>
  <c r="AS210" i="1" s="1"/>
  <c r="J210" i="1"/>
  <c r="P210" i="1" s="1"/>
  <c r="V210" i="1" s="1"/>
  <c r="AB210" i="1" s="1"/>
  <c r="AH210" i="1" s="1"/>
  <c r="AN210" i="1" s="1"/>
  <c r="AT210" i="1" s="1"/>
  <c r="J18" i="1"/>
  <c r="P18" i="1" s="1"/>
  <c r="V18" i="1" s="1"/>
  <c r="AB18" i="1" s="1"/>
  <c r="AH18" i="1" s="1"/>
  <c r="AN18" i="1" s="1"/>
  <c r="AT18" i="1" s="1"/>
  <c r="J493" i="1"/>
  <c r="P493" i="1" s="1"/>
  <c r="V493" i="1" s="1"/>
  <c r="AB493" i="1" s="1"/>
  <c r="AH493" i="1" s="1"/>
  <c r="AN493" i="1" s="1"/>
  <c r="AT493" i="1" s="1"/>
  <c r="P494" i="1"/>
  <c r="V494" i="1" s="1"/>
  <c r="AB494" i="1" s="1"/>
  <c r="AH494" i="1" s="1"/>
  <c r="AN494" i="1" s="1"/>
  <c r="AT494" i="1" s="1"/>
  <c r="I596" i="1"/>
  <c r="O596" i="1" s="1"/>
  <c r="U596" i="1" s="1"/>
  <c r="AA596" i="1" s="1"/>
  <c r="AG596" i="1" s="1"/>
  <c r="AM596" i="1" s="1"/>
  <c r="AS596" i="1" s="1"/>
  <c r="O597" i="1"/>
  <c r="U597" i="1" s="1"/>
  <c r="AA597" i="1" s="1"/>
  <c r="AG597" i="1" s="1"/>
  <c r="AM597" i="1" s="1"/>
  <c r="AS597" i="1" s="1"/>
  <c r="I18" i="1"/>
  <c r="O18" i="1" s="1"/>
  <c r="U18" i="1" s="1"/>
  <c r="AA18" i="1" s="1"/>
  <c r="AG18" i="1" s="1"/>
  <c r="AM18" i="1" s="1"/>
  <c r="AS18" i="1" s="1"/>
  <c r="I266" i="1"/>
  <c r="O266" i="1" s="1"/>
  <c r="U266" i="1" s="1"/>
  <c r="AA266" i="1" s="1"/>
  <c r="AG266" i="1" s="1"/>
  <c r="AM266" i="1" s="1"/>
  <c r="AS266" i="1" s="1"/>
  <c r="I505" i="1"/>
  <c r="O505" i="1" s="1"/>
  <c r="U505" i="1" s="1"/>
  <c r="AA505" i="1" s="1"/>
  <c r="AG505" i="1" s="1"/>
  <c r="AM505" i="1" s="1"/>
  <c r="AS505" i="1" s="1"/>
  <c r="O506" i="1"/>
  <c r="U506" i="1" s="1"/>
  <c r="AA506" i="1" s="1"/>
  <c r="AG506" i="1" s="1"/>
  <c r="AM506" i="1" s="1"/>
  <c r="AS506" i="1" s="1"/>
  <c r="O386" i="1"/>
  <c r="U386" i="1" s="1"/>
  <c r="AA386" i="1" s="1"/>
  <c r="AG386" i="1" s="1"/>
  <c r="AM386" i="1" s="1"/>
  <c r="AS386" i="1" s="1"/>
  <c r="I332" i="1"/>
  <c r="O332" i="1" s="1"/>
  <c r="U332" i="1" s="1"/>
  <c r="AA332" i="1" s="1"/>
  <c r="AG332" i="1" s="1"/>
  <c r="AM332" i="1" s="1"/>
  <c r="AS332" i="1" s="1"/>
  <c r="O333" i="1"/>
  <c r="U333" i="1" s="1"/>
  <c r="AA333" i="1" s="1"/>
  <c r="AG333" i="1" s="1"/>
  <c r="AM333" i="1" s="1"/>
  <c r="AS333" i="1" s="1"/>
  <c r="J445" i="1"/>
  <c r="P446" i="1"/>
  <c r="V446" i="1" s="1"/>
  <c r="AB446" i="1" s="1"/>
  <c r="AH446" i="1" s="1"/>
  <c r="AN446" i="1" s="1"/>
  <c r="AT446" i="1" s="1"/>
  <c r="J238" i="1"/>
  <c r="P238" i="1" s="1"/>
  <c r="V238" i="1" s="1"/>
  <c r="AB238" i="1" s="1"/>
  <c r="AH238" i="1" s="1"/>
  <c r="AN238" i="1" s="1"/>
  <c r="AT238" i="1" s="1"/>
  <c r="J293" i="1"/>
  <c r="P293" i="1" s="1"/>
  <c r="V293" i="1" s="1"/>
  <c r="AB293" i="1" s="1"/>
  <c r="AH293" i="1" s="1"/>
  <c r="AN293" i="1" s="1"/>
  <c r="AT293" i="1" s="1"/>
  <c r="I170" i="1"/>
  <c r="O170" i="1" s="1"/>
  <c r="U170" i="1" s="1"/>
  <c r="AA170" i="1" s="1"/>
  <c r="AG170" i="1" s="1"/>
  <c r="AM170" i="1" s="1"/>
  <c r="AS170" i="1" s="1"/>
  <c r="I238" i="1"/>
  <c r="O238" i="1" s="1"/>
  <c r="U238" i="1" s="1"/>
  <c r="AA238" i="1" s="1"/>
  <c r="AG238" i="1" s="1"/>
  <c r="AM238" i="1" s="1"/>
  <c r="AS238" i="1" s="1"/>
  <c r="I293" i="1"/>
  <c r="O293" i="1" s="1"/>
  <c r="U293" i="1" s="1"/>
  <c r="AA293" i="1" s="1"/>
  <c r="AG293" i="1" s="1"/>
  <c r="AM293" i="1" s="1"/>
  <c r="AS293" i="1" s="1"/>
  <c r="J520" i="1"/>
  <c r="P520" i="1" s="1"/>
  <c r="V520" i="1" s="1"/>
  <c r="AB520" i="1" s="1"/>
  <c r="AH520" i="1" s="1"/>
  <c r="AN520" i="1" s="1"/>
  <c r="AT520" i="1" s="1"/>
  <c r="P521" i="1"/>
  <c r="V521" i="1" s="1"/>
  <c r="AB521" i="1" s="1"/>
  <c r="AH521" i="1" s="1"/>
  <c r="AN521" i="1" s="1"/>
  <c r="AT521" i="1" s="1"/>
  <c r="I520" i="1"/>
  <c r="O520" i="1" s="1"/>
  <c r="U520" i="1" s="1"/>
  <c r="AA520" i="1" s="1"/>
  <c r="AG520" i="1" s="1"/>
  <c r="AM520" i="1" s="1"/>
  <c r="AS520" i="1" s="1"/>
  <c r="O521" i="1"/>
  <c r="U521" i="1" s="1"/>
  <c r="AA521" i="1" s="1"/>
  <c r="AG521" i="1" s="1"/>
  <c r="AM521" i="1" s="1"/>
  <c r="AS521" i="1" s="1"/>
  <c r="J510" i="1"/>
  <c r="P510" i="1" s="1"/>
  <c r="V510" i="1" s="1"/>
  <c r="AB510" i="1" s="1"/>
  <c r="AH510" i="1" s="1"/>
  <c r="AN510" i="1" s="1"/>
  <c r="AT510" i="1" s="1"/>
  <c r="P511" i="1"/>
  <c r="V511" i="1" s="1"/>
  <c r="AB511" i="1" s="1"/>
  <c r="AH511" i="1" s="1"/>
  <c r="AN511" i="1" s="1"/>
  <c r="AT511" i="1" s="1"/>
  <c r="I445" i="1"/>
  <c r="O446" i="1"/>
  <c r="U446" i="1" s="1"/>
  <c r="AA446" i="1" s="1"/>
  <c r="AG446" i="1" s="1"/>
  <c r="AM446" i="1" s="1"/>
  <c r="AS446" i="1" s="1"/>
  <c r="J505" i="1"/>
  <c r="P505" i="1" s="1"/>
  <c r="V505" i="1" s="1"/>
  <c r="AB505" i="1" s="1"/>
  <c r="AH505" i="1" s="1"/>
  <c r="AN505" i="1" s="1"/>
  <c r="AT505" i="1" s="1"/>
  <c r="P506" i="1"/>
  <c r="V506" i="1" s="1"/>
  <c r="AB506" i="1" s="1"/>
  <c r="AH506" i="1" s="1"/>
  <c r="AN506" i="1" s="1"/>
  <c r="AT506" i="1" s="1"/>
  <c r="P386" i="1"/>
  <c r="V386" i="1" s="1"/>
  <c r="AB386" i="1" s="1"/>
  <c r="AH386" i="1" s="1"/>
  <c r="AN386" i="1" s="1"/>
  <c r="AT386" i="1" s="1"/>
  <c r="J332" i="1"/>
  <c r="P332" i="1" s="1"/>
  <c r="V332" i="1" s="1"/>
  <c r="AB332" i="1" s="1"/>
  <c r="AH332" i="1" s="1"/>
  <c r="AN332" i="1" s="1"/>
  <c r="AT332" i="1" s="1"/>
  <c r="P333" i="1"/>
  <c r="V333" i="1" s="1"/>
  <c r="AB333" i="1" s="1"/>
  <c r="AH333" i="1" s="1"/>
  <c r="AN333" i="1" s="1"/>
  <c r="AT333" i="1" s="1"/>
  <c r="J266" i="1"/>
  <c r="P266" i="1" s="1"/>
  <c r="V266" i="1" s="1"/>
  <c r="AB266" i="1" s="1"/>
  <c r="AH266" i="1" s="1"/>
  <c r="AN266" i="1" s="1"/>
  <c r="AT266" i="1" s="1"/>
  <c r="J279" i="1"/>
  <c r="P279" i="1" s="1"/>
  <c r="V279" i="1" s="1"/>
  <c r="AB279" i="1" s="1"/>
  <c r="AH279" i="1" s="1"/>
  <c r="AN279" i="1" s="1"/>
  <c r="AT279" i="1" s="1"/>
  <c r="P280" i="1"/>
  <c r="V280" i="1" s="1"/>
  <c r="AB280" i="1" s="1"/>
  <c r="AH280" i="1" s="1"/>
  <c r="AN280" i="1" s="1"/>
  <c r="AT280" i="1" s="1"/>
  <c r="I510" i="1"/>
  <c r="O510" i="1" s="1"/>
  <c r="U510" i="1" s="1"/>
  <c r="AA510" i="1" s="1"/>
  <c r="AG510" i="1" s="1"/>
  <c r="AM510" i="1" s="1"/>
  <c r="AS510" i="1" s="1"/>
  <c r="O511" i="1"/>
  <c r="U511" i="1" s="1"/>
  <c r="AA511" i="1" s="1"/>
  <c r="AG511" i="1" s="1"/>
  <c r="AM511" i="1" s="1"/>
  <c r="AS511" i="1" s="1"/>
  <c r="I393" i="1"/>
  <c r="O393" i="1" s="1"/>
  <c r="U393" i="1" s="1"/>
  <c r="AA393" i="1" s="1"/>
  <c r="AG393" i="1" s="1"/>
  <c r="AM393" i="1" s="1"/>
  <c r="AS393" i="1" s="1"/>
  <c r="J393" i="1"/>
  <c r="P393" i="1" s="1"/>
  <c r="V393" i="1" s="1"/>
  <c r="AB393" i="1" s="1"/>
  <c r="AH393" i="1" s="1"/>
  <c r="AN393" i="1" s="1"/>
  <c r="AT393" i="1" s="1"/>
  <c r="I414" i="1"/>
  <c r="J414" i="1"/>
  <c r="P703" i="1" l="1"/>
  <c r="AB704" i="1"/>
  <c r="V703" i="1"/>
  <c r="AA704" i="1"/>
  <c r="U703" i="1"/>
  <c r="P445" i="1"/>
  <c r="V445" i="1" s="1"/>
  <c r="AB445" i="1" s="1"/>
  <c r="AH445" i="1" s="1"/>
  <c r="AN445" i="1" s="1"/>
  <c r="AT445" i="1" s="1"/>
  <c r="J413" i="1"/>
  <c r="P413" i="1" s="1"/>
  <c r="V413" i="1" s="1"/>
  <c r="AB413" i="1" s="1"/>
  <c r="AH413" i="1" s="1"/>
  <c r="AN413" i="1" s="1"/>
  <c r="AT413" i="1" s="1"/>
  <c r="O445" i="1"/>
  <c r="U445" i="1" s="1"/>
  <c r="AA445" i="1" s="1"/>
  <c r="AG445" i="1" s="1"/>
  <c r="AM445" i="1" s="1"/>
  <c r="AS445" i="1" s="1"/>
  <c r="I413" i="1"/>
  <c r="O413" i="1" s="1"/>
  <c r="U413" i="1" s="1"/>
  <c r="AA413" i="1" s="1"/>
  <c r="AG413" i="1" s="1"/>
  <c r="AM413" i="1" s="1"/>
  <c r="AS413" i="1" s="1"/>
  <c r="I209" i="1"/>
  <c r="O209" i="1" s="1"/>
  <c r="U209" i="1" s="1"/>
  <c r="AA209" i="1" s="1"/>
  <c r="AG209" i="1" s="1"/>
  <c r="AM209" i="1" s="1"/>
  <c r="AS209" i="1" s="1"/>
  <c r="J498" i="1"/>
  <c r="P498" i="1" s="1"/>
  <c r="V498" i="1" s="1"/>
  <c r="AB498" i="1" s="1"/>
  <c r="AH498" i="1" s="1"/>
  <c r="AN498" i="1" s="1"/>
  <c r="AT498" i="1" s="1"/>
  <c r="P414" i="1"/>
  <c r="V414" i="1" s="1"/>
  <c r="AB414" i="1" s="1"/>
  <c r="AH414" i="1" s="1"/>
  <c r="AN414" i="1" s="1"/>
  <c r="AT414" i="1" s="1"/>
  <c r="I17" i="1"/>
  <c r="O17" i="1" s="1"/>
  <c r="U17" i="1" s="1"/>
  <c r="AA17" i="1" s="1"/>
  <c r="AG17" i="1" s="1"/>
  <c r="AM17" i="1" s="1"/>
  <c r="AS17" i="1" s="1"/>
  <c r="O414" i="1"/>
  <c r="U414" i="1" s="1"/>
  <c r="AA414" i="1" s="1"/>
  <c r="AG414" i="1" s="1"/>
  <c r="AM414" i="1" s="1"/>
  <c r="AS414" i="1" s="1"/>
  <c r="J209" i="1"/>
  <c r="P209" i="1" s="1"/>
  <c r="V209" i="1" s="1"/>
  <c r="AB209" i="1" s="1"/>
  <c r="AH209" i="1" s="1"/>
  <c r="AN209" i="1" s="1"/>
  <c r="AT209" i="1" s="1"/>
  <c r="J17" i="1"/>
  <c r="P17" i="1" s="1"/>
  <c r="V17" i="1" s="1"/>
  <c r="AB17" i="1" s="1"/>
  <c r="AH17" i="1" s="1"/>
  <c r="AN17" i="1" s="1"/>
  <c r="AT17" i="1" s="1"/>
  <c r="I498" i="1"/>
  <c r="O498" i="1" s="1"/>
  <c r="U498" i="1" s="1"/>
  <c r="AA498" i="1" s="1"/>
  <c r="AG498" i="1" s="1"/>
  <c r="AM498" i="1" s="1"/>
  <c r="AS498" i="1" s="1"/>
  <c r="AG704" i="1" l="1"/>
  <c r="AM704" i="1" s="1"/>
  <c r="AS704" i="1" s="1"/>
  <c r="AA703" i="1"/>
  <c r="AG703" i="1" s="1"/>
  <c r="AM703" i="1" s="1"/>
  <c r="AS703" i="1" s="1"/>
  <c r="AH704" i="1"/>
  <c r="AN704" i="1" s="1"/>
  <c r="AT704" i="1" s="1"/>
  <c r="AB703" i="1"/>
  <c r="AH703" i="1" s="1"/>
  <c r="AN703" i="1" s="1"/>
  <c r="AT703" i="1" s="1"/>
  <c r="N421" i="1"/>
  <c r="T421" i="1" s="1"/>
  <c r="Z421" i="1" s="1"/>
  <c r="AF421" i="1" s="1"/>
  <c r="AL421" i="1" s="1"/>
  <c r="AR421" i="1" s="1"/>
  <c r="I16" i="1"/>
  <c r="J16" i="1"/>
  <c r="N428" i="1" l="1"/>
  <c r="T428" i="1" s="1"/>
  <c r="Z428" i="1" s="1"/>
  <c r="AF428" i="1" s="1"/>
  <c r="AL428" i="1" s="1"/>
  <c r="AR428" i="1" s="1"/>
  <c r="J836" i="1"/>
  <c r="P836" i="1" s="1"/>
  <c r="V836" i="1" s="1"/>
  <c r="AB836" i="1" s="1"/>
  <c r="AH836" i="1" s="1"/>
  <c r="AN836" i="1" s="1"/>
  <c r="AT836" i="1" s="1"/>
  <c r="P16" i="1"/>
  <c r="V16" i="1" s="1"/>
  <c r="AB16" i="1" s="1"/>
  <c r="AH16" i="1" s="1"/>
  <c r="AN16" i="1" s="1"/>
  <c r="AT16" i="1" s="1"/>
  <c r="I836" i="1"/>
  <c r="O836" i="1" s="1"/>
  <c r="U836" i="1" s="1"/>
  <c r="AA836" i="1" s="1"/>
  <c r="AG836" i="1" s="1"/>
  <c r="AM836" i="1" s="1"/>
  <c r="AS836" i="1" s="1"/>
  <c r="O16" i="1"/>
  <c r="U16" i="1" s="1"/>
  <c r="AA16" i="1" s="1"/>
  <c r="AG16" i="1" s="1"/>
  <c r="AM16" i="1" s="1"/>
  <c r="AS16" i="1" s="1"/>
  <c r="H131" i="1"/>
  <c r="H128" i="1"/>
  <c r="H113" i="1"/>
  <c r="H108" i="1" s="1"/>
  <c r="N108" i="1" s="1"/>
  <c r="T108" i="1" s="1"/>
  <c r="Z108" i="1" s="1"/>
  <c r="AF108" i="1" s="1"/>
  <c r="AL108" i="1" s="1"/>
  <c r="AR108" i="1" s="1"/>
  <c r="H66" i="1"/>
  <c r="H32" i="1"/>
  <c r="H381" i="1"/>
  <c r="N381" i="1" l="1"/>
  <c r="T381" i="1" s="1"/>
  <c r="Z381" i="1" s="1"/>
  <c r="AF381" i="1" s="1"/>
  <c r="AL381" i="1" s="1"/>
  <c r="AR381" i="1" s="1"/>
  <c r="H380" i="1"/>
  <c r="N380" i="1" s="1"/>
  <c r="T380" i="1" s="1"/>
  <c r="Z380" i="1" s="1"/>
  <c r="AF380" i="1" s="1"/>
  <c r="AL380" i="1" s="1"/>
  <c r="AR380" i="1" s="1"/>
  <c r="H130" i="1"/>
  <c r="N130" i="1" s="1"/>
  <c r="T130" i="1" s="1"/>
  <c r="Z130" i="1" s="1"/>
  <c r="AF130" i="1" s="1"/>
  <c r="AL130" i="1" s="1"/>
  <c r="AR130" i="1" s="1"/>
  <c r="N131" i="1"/>
  <c r="T131" i="1" s="1"/>
  <c r="Z131" i="1" s="1"/>
  <c r="AF131" i="1" s="1"/>
  <c r="AL131" i="1" s="1"/>
  <c r="AR131" i="1" s="1"/>
  <c r="H65" i="1"/>
  <c r="N65" i="1" s="1"/>
  <c r="T65" i="1" s="1"/>
  <c r="Z65" i="1" s="1"/>
  <c r="AF65" i="1" s="1"/>
  <c r="AL65" i="1" s="1"/>
  <c r="AR65" i="1" s="1"/>
  <c r="N66" i="1"/>
  <c r="T66" i="1" s="1"/>
  <c r="Z66" i="1" s="1"/>
  <c r="AF66" i="1" s="1"/>
  <c r="AL66" i="1" s="1"/>
  <c r="AR66" i="1" s="1"/>
  <c r="H127" i="1"/>
  <c r="N127" i="1" s="1"/>
  <c r="T127" i="1" s="1"/>
  <c r="Z127" i="1" s="1"/>
  <c r="AF127" i="1" s="1"/>
  <c r="AL127" i="1" s="1"/>
  <c r="AR127" i="1" s="1"/>
  <c r="N128" i="1"/>
  <c r="T128" i="1" s="1"/>
  <c r="Z128" i="1" s="1"/>
  <c r="AF128" i="1" s="1"/>
  <c r="AL128" i="1" s="1"/>
  <c r="AR128" i="1" s="1"/>
  <c r="H31" i="1"/>
  <c r="N31" i="1" s="1"/>
  <c r="T31" i="1" s="1"/>
  <c r="Z31" i="1" s="1"/>
  <c r="AF31" i="1" s="1"/>
  <c r="AL31" i="1" s="1"/>
  <c r="AR31" i="1" s="1"/>
  <c r="N32" i="1"/>
  <c r="T32" i="1" s="1"/>
  <c r="Z32" i="1" s="1"/>
  <c r="AF32" i="1" s="1"/>
  <c r="AL32" i="1" s="1"/>
  <c r="AR32" i="1" s="1"/>
  <c r="N113" i="1"/>
  <c r="T113" i="1" s="1"/>
  <c r="Z113" i="1" s="1"/>
  <c r="AF113" i="1" s="1"/>
  <c r="AL113" i="1" s="1"/>
  <c r="AR113" i="1" s="1"/>
  <c r="H741" i="1"/>
  <c r="N741" i="1" s="1"/>
  <c r="T741" i="1" s="1"/>
  <c r="Z741" i="1" s="1"/>
  <c r="AF741" i="1" s="1"/>
  <c r="AL741" i="1" s="1"/>
  <c r="AR741" i="1" s="1"/>
  <c r="H162" i="1" l="1"/>
  <c r="N162" i="1" s="1"/>
  <c r="T162" i="1" s="1"/>
  <c r="Z162" i="1" s="1"/>
  <c r="AF162" i="1" s="1"/>
  <c r="AL162" i="1" s="1"/>
  <c r="AR162" i="1" s="1"/>
  <c r="H90" i="1"/>
  <c r="H57" i="1"/>
  <c r="H56" i="1" l="1"/>
  <c r="N56" i="1" s="1"/>
  <c r="T56" i="1" s="1"/>
  <c r="Z56" i="1" s="1"/>
  <c r="AF56" i="1" s="1"/>
  <c r="AL56" i="1" s="1"/>
  <c r="AR56" i="1" s="1"/>
  <c r="N57" i="1"/>
  <c r="T57" i="1" s="1"/>
  <c r="Z57" i="1" s="1"/>
  <c r="AF57" i="1" s="1"/>
  <c r="AL57" i="1" s="1"/>
  <c r="AR57" i="1" s="1"/>
  <c r="H89" i="1"/>
  <c r="N89" i="1" s="1"/>
  <c r="T89" i="1" s="1"/>
  <c r="Z89" i="1" s="1"/>
  <c r="AF89" i="1" s="1"/>
  <c r="AL89" i="1" s="1"/>
  <c r="AR89" i="1" s="1"/>
  <c r="N90" i="1"/>
  <c r="T90" i="1" s="1"/>
  <c r="Z90" i="1" s="1"/>
  <c r="AF90" i="1" s="1"/>
  <c r="AL90" i="1" s="1"/>
  <c r="AR90" i="1" s="1"/>
  <c r="H734" i="1"/>
  <c r="N734" i="1" s="1"/>
  <c r="T734" i="1" s="1"/>
  <c r="Z734" i="1" s="1"/>
  <c r="AF734" i="1" s="1"/>
  <c r="AL734" i="1" s="1"/>
  <c r="AR734" i="1" s="1"/>
  <c r="H717" i="1"/>
  <c r="N717" i="1" s="1"/>
  <c r="T717" i="1" s="1"/>
  <c r="Z717" i="1" s="1"/>
  <c r="AF717" i="1" s="1"/>
  <c r="AL717" i="1" s="1"/>
  <c r="AR717" i="1" s="1"/>
  <c r="H609" i="1"/>
  <c r="N609" i="1" s="1"/>
  <c r="T609" i="1" s="1"/>
  <c r="Z609" i="1" s="1"/>
  <c r="AF609" i="1" s="1"/>
  <c r="AL609" i="1" s="1"/>
  <c r="AR609" i="1" s="1"/>
  <c r="H608" i="1" l="1"/>
  <c r="N608" i="1" s="1"/>
  <c r="T608" i="1" s="1"/>
  <c r="Z608" i="1" s="1"/>
  <c r="AF608" i="1" s="1"/>
  <c r="AL608" i="1" s="1"/>
  <c r="AR608" i="1" s="1"/>
  <c r="H733" i="1"/>
  <c r="N733" i="1" s="1"/>
  <c r="T733" i="1" s="1"/>
  <c r="Z733" i="1" s="1"/>
  <c r="AF733" i="1" s="1"/>
  <c r="AL733" i="1" s="1"/>
  <c r="AR733" i="1" s="1"/>
  <c r="H572" i="1"/>
  <c r="N572" i="1" s="1"/>
  <c r="T572" i="1" s="1"/>
  <c r="Z572" i="1" s="1"/>
  <c r="AF572" i="1" s="1"/>
  <c r="AL572" i="1" s="1"/>
  <c r="AR572" i="1" s="1"/>
  <c r="H307" i="1"/>
  <c r="N307" i="1" s="1"/>
  <c r="T307" i="1" s="1"/>
  <c r="Z307" i="1" s="1"/>
  <c r="AF307" i="1" s="1"/>
  <c r="AL307" i="1" s="1"/>
  <c r="AR307" i="1" s="1"/>
  <c r="H326" i="1"/>
  <c r="N326" i="1" s="1"/>
  <c r="T326" i="1" s="1"/>
  <c r="Z326" i="1" s="1"/>
  <c r="AF326" i="1" s="1"/>
  <c r="AL326" i="1" s="1"/>
  <c r="AR326" i="1" s="1"/>
  <c r="H323" i="1"/>
  <c r="N323" i="1" s="1"/>
  <c r="T323" i="1" s="1"/>
  <c r="Z323" i="1" s="1"/>
  <c r="AF323" i="1" s="1"/>
  <c r="AL323" i="1" s="1"/>
  <c r="AR323" i="1" s="1"/>
  <c r="H318" i="1"/>
  <c r="N318" i="1" s="1"/>
  <c r="T318" i="1" s="1"/>
  <c r="Z318" i="1" s="1"/>
  <c r="AF318" i="1" s="1"/>
  <c r="AL318" i="1" s="1"/>
  <c r="AR318" i="1" s="1"/>
  <c r="H295" i="1"/>
  <c r="N295" i="1" s="1"/>
  <c r="T295" i="1" s="1"/>
  <c r="Z295" i="1" s="1"/>
  <c r="AF295" i="1" s="1"/>
  <c r="AL295" i="1" s="1"/>
  <c r="AR295" i="1" s="1"/>
  <c r="H301" i="1"/>
  <c r="N301" i="1" s="1"/>
  <c r="T301" i="1" s="1"/>
  <c r="Z301" i="1" s="1"/>
  <c r="AF301" i="1" s="1"/>
  <c r="AL301" i="1" s="1"/>
  <c r="AR301" i="1" s="1"/>
  <c r="H320" i="1" l="1"/>
  <c r="N320" i="1" s="1"/>
  <c r="T320" i="1" s="1"/>
  <c r="Z320" i="1" s="1"/>
  <c r="AF320" i="1" s="1"/>
  <c r="AL320" i="1" s="1"/>
  <c r="AR320" i="1" s="1"/>
  <c r="H306" i="1"/>
  <c r="N306" i="1" s="1"/>
  <c r="T306" i="1" s="1"/>
  <c r="Z306" i="1" s="1"/>
  <c r="AF306" i="1" s="1"/>
  <c r="AL306" i="1" s="1"/>
  <c r="AR306" i="1" s="1"/>
  <c r="H567" i="1"/>
  <c r="H300" i="1"/>
  <c r="N300" i="1" s="1"/>
  <c r="T300" i="1" s="1"/>
  <c r="Z300" i="1" s="1"/>
  <c r="AF300" i="1" s="1"/>
  <c r="AL300" i="1" s="1"/>
  <c r="AR300" i="1" s="1"/>
  <c r="H317" i="1"/>
  <c r="N317" i="1" s="1"/>
  <c r="T317" i="1" s="1"/>
  <c r="Z317" i="1" s="1"/>
  <c r="AF317" i="1" s="1"/>
  <c r="AL317" i="1" s="1"/>
  <c r="AR317" i="1" s="1"/>
  <c r="H294" i="1"/>
  <c r="N294" i="1" s="1"/>
  <c r="T294" i="1" s="1"/>
  <c r="Z294" i="1" s="1"/>
  <c r="AF294" i="1" s="1"/>
  <c r="AL294" i="1" s="1"/>
  <c r="AR294" i="1" s="1"/>
  <c r="H325" i="1"/>
  <c r="N325" i="1" s="1"/>
  <c r="T325" i="1" s="1"/>
  <c r="Z325" i="1" s="1"/>
  <c r="AF325" i="1" s="1"/>
  <c r="AL325" i="1" s="1"/>
  <c r="AR325" i="1" s="1"/>
  <c r="H554" i="1" l="1"/>
  <c r="N554" i="1" s="1"/>
  <c r="T554" i="1" s="1"/>
  <c r="Z554" i="1" s="1"/>
  <c r="AF554" i="1" s="1"/>
  <c r="AL554" i="1" s="1"/>
  <c r="AR554" i="1" s="1"/>
  <c r="N567" i="1"/>
  <c r="T567" i="1" s="1"/>
  <c r="Z567" i="1" s="1"/>
  <c r="AF567" i="1" s="1"/>
  <c r="AL567" i="1" s="1"/>
  <c r="AR567" i="1" s="1"/>
  <c r="H293" i="1"/>
  <c r="N293" i="1" s="1"/>
  <c r="T293" i="1" s="1"/>
  <c r="Z293" i="1" s="1"/>
  <c r="AF293" i="1" s="1"/>
  <c r="AL293" i="1" s="1"/>
  <c r="AR293" i="1" s="1"/>
  <c r="H146" i="1"/>
  <c r="N146" i="1" s="1"/>
  <c r="T146" i="1" s="1"/>
  <c r="Z146" i="1" s="1"/>
  <c r="AF146" i="1" s="1"/>
  <c r="AL146" i="1" s="1"/>
  <c r="AR146" i="1" s="1"/>
  <c r="H829" i="1" l="1"/>
  <c r="H826" i="1" l="1"/>
  <c r="N826" i="1" s="1"/>
  <c r="T826" i="1" s="1"/>
  <c r="Z826" i="1" s="1"/>
  <c r="AF826" i="1" s="1"/>
  <c r="AL826" i="1" s="1"/>
  <c r="AR826" i="1" s="1"/>
  <c r="N829" i="1"/>
  <c r="T829" i="1" s="1"/>
  <c r="Z829" i="1" s="1"/>
  <c r="AF829" i="1" s="1"/>
  <c r="AL829" i="1" s="1"/>
  <c r="AR829" i="1" s="1"/>
  <c r="H402" i="1"/>
  <c r="N402" i="1" s="1"/>
  <c r="T402" i="1" s="1"/>
  <c r="Z402" i="1" s="1"/>
  <c r="AF402" i="1" s="1"/>
  <c r="AL402" i="1" s="1"/>
  <c r="AR402" i="1" s="1"/>
  <c r="H397" i="1"/>
  <c r="N397" i="1" s="1"/>
  <c r="T397" i="1" s="1"/>
  <c r="Z397" i="1" s="1"/>
  <c r="AF397" i="1" s="1"/>
  <c r="AL397" i="1" s="1"/>
  <c r="AR397" i="1" s="1"/>
  <c r="H612" i="1"/>
  <c r="N612" i="1" s="1"/>
  <c r="T612" i="1" s="1"/>
  <c r="Z612" i="1" s="1"/>
  <c r="AF612" i="1" s="1"/>
  <c r="AL612" i="1" s="1"/>
  <c r="AR612" i="1" s="1"/>
  <c r="H184" i="1"/>
  <c r="N184" i="1" s="1"/>
  <c r="T184" i="1" s="1"/>
  <c r="Z184" i="1" s="1"/>
  <c r="AF184" i="1" s="1"/>
  <c r="AL184" i="1" s="1"/>
  <c r="AR184" i="1" s="1"/>
  <c r="H48" i="1"/>
  <c r="N48" i="1" s="1"/>
  <c r="T48" i="1" s="1"/>
  <c r="Z48" i="1" s="1"/>
  <c r="AF48" i="1" s="1"/>
  <c r="AL48" i="1" s="1"/>
  <c r="AR48" i="1" s="1"/>
  <c r="H23" i="1"/>
  <c r="N23" i="1" s="1"/>
  <c r="T23" i="1" s="1"/>
  <c r="Z23" i="1" s="1"/>
  <c r="AF23" i="1" s="1"/>
  <c r="AL23" i="1" s="1"/>
  <c r="AR23" i="1" s="1"/>
  <c r="H47" i="1" l="1"/>
  <c r="N47" i="1" s="1"/>
  <c r="T47" i="1" s="1"/>
  <c r="Z47" i="1" s="1"/>
  <c r="AF47" i="1" s="1"/>
  <c r="AL47" i="1" s="1"/>
  <c r="AR47" i="1" s="1"/>
  <c r="H183" i="1"/>
  <c r="N183" i="1" s="1"/>
  <c r="T183" i="1" s="1"/>
  <c r="Z183" i="1" s="1"/>
  <c r="AF183" i="1" s="1"/>
  <c r="AL183" i="1" s="1"/>
  <c r="AR183" i="1" s="1"/>
  <c r="H22" i="1"/>
  <c r="N22" i="1" s="1"/>
  <c r="T22" i="1" s="1"/>
  <c r="Z22" i="1" s="1"/>
  <c r="AF22" i="1" s="1"/>
  <c r="AL22" i="1" s="1"/>
  <c r="AR22" i="1" s="1"/>
  <c r="H611" i="1"/>
  <c r="H783" i="1"/>
  <c r="H601" i="1" l="1"/>
  <c r="N601" i="1" s="1"/>
  <c r="T601" i="1" s="1"/>
  <c r="Z601" i="1" s="1"/>
  <c r="AF601" i="1" s="1"/>
  <c r="AL601" i="1" s="1"/>
  <c r="AR601" i="1" s="1"/>
  <c r="N611" i="1"/>
  <c r="T611" i="1" s="1"/>
  <c r="Z611" i="1" s="1"/>
  <c r="AF611" i="1" s="1"/>
  <c r="AL611" i="1" s="1"/>
  <c r="AR611" i="1" s="1"/>
  <c r="H778" i="1"/>
  <c r="N778" i="1" s="1"/>
  <c r="T778" i="1" s="1"/>
  <c r="Z778" i="1" s="1"/>
  <c r="AF778" i="1" s="1"/>
  <c r="AL778" i="1" s="1"/>
  <c r="AR778" i="1" s="1"/>
  <c r="N783" i="1"/>
  <c r="T783" i="1" s="1"/>
  <c r="Z783" i="1" s="1"/>
  <c r="AF783" i="1" s="1"/>
  <c r="AL783" i="1" s="1"/>
  <c r="AR783" i="1" s="1"/>
  <c r="H246" i="1"/>
  <c r="N246" i="1" s="1"/>
  <c r="T246" i="1" s="1"/>
  <c r="Z246" i="1" s="1"/>
  <c r="AF246" i="1" s="1"/>
  <c r="AL246" i="1" s="1"/>
  <c r="AR246" i="1" s="1"/>
  <c r="H245" i="1" l="1"/>
  <c r="N245" i="1" s="1"/>
  <c r="T245" i="1" s="1"/>
  <c r="Z245" i="1" s="1"/>
  <c r="AF245" i="1" s="1"/>
  <c r="AL245" i="1" s="1"/>
  <c r="AR245" i="1" s="1"/>
  <c r="H507" i="1"/>
  <c r="N507" i="1" s="1"/>
  <c r="T507" i="1" s="1"/>
  <c r="Z507" i="1" s="1"/>
  <c r="AF507" i="1" s="1"/>
  <c r="AL507" i="1" s="1"/>
  <c r="AR507" i="1" s="1"/>
  <c r="H503" i="1"/>
  <c r="N503" i="1" s="1"/>
  <c r="T503" i="1" s="1"/>
  <c r="Z503" i="1" s="1"/>
  <c r="AF503" i="1" s="1"/>
  <c r="AL503" i="1" s="1"/>
  <c r="AR503" i="1" s="1"/>
  <c r="H501" i="1"/>
  <c r="N501" i="1" s="1"/>
  <c r="T501" i="1" s="1"/>
  <c r="Z501" i="1" s="1"/>
  <c r="AF501" i="1" s="1"/>
  <c r="AL501" i="1" s="1"/>
  <c r="AR501" i="1" s="1"/>
  <c r="H500" i="1" l="1"/>
  <c r="H506" i="1"/>
  <c r="N506" i="1" s="1"/>
  <c r="T506" i="1" s="1"/>
  <c r="Z506" i="1" s="1"/>
  <c r="AF506" i="1" s="1"/>
  <c r="AL506" i="1" s="1"/>
  <c r="AR506" i="1" s="1"/>
  <c r="H499" i="1" l="1"/>
  <c r="N499" i="1" s="1"/>
  <c r="T499" i="1" s="1"/>
  <c r="Z499" i="1" s="1"/>
  <c r="AF499" i="1" s="1"/>
  <c r="AL499" i="1" s="1"/>
  <c r="AR499" i="1" s="1"/>
  <c r="N500" i="1"/>
  <c r="T500" i="1" s="1"/>
  <c r="Z500" i="1" s="1"/>
  <c r="AF500" i="1" s="1"/>
  <c r="AL500" i="1" s="1"/>
  <c r="AR500" i="1" s="1"/>
  <c r="H505" i="1"/>
  <c r="N505" i="1" s="1"/>
  <c r="T505" i="1" s="1"/>
  <c r="Z505" i="1" s="1"/>
  <c r="AF505" i="1" s="1"/>
  <c r="AL505" i="1" s="1"/>
  <c r="AR505" i="1" s="1"/>
  <c r="H816" i="1"/>
  <c r="N816" i="1" s="1"/>
  <c r="T816" i="1" s="1"/>
  <c r="Z816" i="1" s="1"/>
  <c r="AF816" i="1" s="1"/>
  <c r="AL816" i="1" s="1"/>
  <c r="AR816" i="1" s="1"/>
  <c r="H819" i="1"/>
  <c r="N819" i="1" s="1"/>
  <c r="T819" i="1" s="1"/>
  <c r="Z819" i="1" s="1"/>
  <c r="AF819" i="1" s="1"/>
  <c r="AL819" i="1" s="1"/>
  <c r="AR819" i="1" s="1"/>
  <c r="H498" i="1" l="1"/>
  <c r="N498" i="1" s="1"/>
  <c r="T498" i="1" s="1"/>
  <c r="Z498" i="1" s="1"/>
  <c r="AF498" i="1" s="1"/>
  <c r="AL498" i="1" s="1"/>
  <c r="AR498" i="1" s="1"/>
  <c r="H818" i="1"/>
  <c r="N818" i="1" s="1"/>
  <c r="T818" i="1" s="1"/>
  <c r="Z818" i="1" s="1"/>
  <c r="AF818" i="1" s="1"/>
  <c r="AL818" i="1" s="1"/>
  <c r="AR818" i="1" s="1"/>
  <c r="H344" i="1" l="1"/>
  <c r="N344" i="1" s="1"/>
  <c r="T344" i="1" s="1"/>
  <c r="Z344" i="1" s="1"/>
  <c r="AF344" i="1" s="1"/>
  <c r="AL344" i="1" s="1"/>
  <c r="AR344" i="1" s="1"/>
  <c r="H346" i="1"/>
  <c r="N346" i="1" s="1"/>
  <c r="T346" i="1" s="1"/>
  <c r="Z346" i="1" s="1"/>
  <c r="AF346" i="1" s="1"/>
  <c r="AL346" i="1" s="1"/>
  <c r="AR346" i="1" s="1"/>
  <c r="H356" i="1"/>
  <c r="N356" i="1" s="1"/>
  <c r="T356" i="1" s="1"/>
  <c r="Z356" i="1" s="1"/>
  <c r="AF356" i="1" s="1"/>
  <c r="AL356" i="1" s="1"/>
  <c r="AR356" i="1" s="1"/>
  <c r="H354" i="1"/>
  <c r="N354" i="1" s="1"/>
  <c r="T354" i="1" s="1"/>
  <c r="Z354" i="1" s="1"/>
  <c r="AF354" i="1" s="1"/>
  <c r="AL354" i="1" s="1"/>
  <c r="AR354" i="1" s="1"/>
  <c r="H705" i="1"/>
  <c r="N705" i="1" s="1"/>
  <c r="T705" i="1" s="1"/>
  <c r="Z705" i="1" s="1"/>
  <c r="AF705" i="1" s="1"/>
  <c r="AL705" i="1" s="1"/>
  <c r="AR705" i="1" s="1"/>
  <c r="H447" i="1"/>
  <c r="N447" i="1" s="1"/>
  <c r="T447" i="1" s="1"/>
  <c r="Z447" i="1" s="1"/>
  <c r="AF447" i="1" s="1"/>
  <c r="AL447" i="1" s="1"/>
  <c r="AR447" i="1" s="1"/>
  <c r="H419" i="1"/>
  <c r="N419" i="1" s="1"/>
  <c r="T419" i="1" s="1"/>
  <c r="Z419" i="1" s="1"/>
  <c r="AF419" i="1" s="1"/>
  <c r="AL419" i="1" s="1"/>
  <c r="AR419" i="1" s="1"/>
  <c r="H268" i="1"/>
  <c r="N268" i="1" s="1"/>
  <c r="T268" i="1" s="1"/>
  <c r="Z268" i="1" s="1"/>
  <c r="AF268" i="1" s="1"/>
  <c r="AL268" i="1" s="1"/>
  <c r="AR268" i="1" s="1"/>
  <c r="H271" i="1"/>
  <c r="N271" i="1" s="1"/>
  <c r="T271" i="1" s="1"/>
  <c r="Z271" i="1" s="1"/>
  <c r="AF271" i="1" s="1"/>
  <c r="AL271" i="1" s="1"/>
  <c r="AR271" i="1" s="1"/>
  <c r="H261" i="1"/>
  <c r="N261" i="1" s="1"/>
  <c r="T261" i="1" s="1"/>
  <c r="Z261" i="1" s="1"/>
  <c r="AF261" i="1" s="1"/>
  <c r="AL261" i="1" s="1"/>
  <c r="AR261" i="1" s="1"/>
  <c r="H252" i="1"/>
  <c r="N252" i="1" s="1"/>
  <c r="T252" i="1" s="1"/>
  <c r="Z252" i="1" s="1"/>
  <c r="AF252" i="1" s="1"/>
  <c r="AL252" i="1" s="1"/>
  <c r="AR252" i="1" s="1"/>
  <c r="H233" i="1"/>
  <c r="N233" i="1" s="1"/>
  <c r="T233" i="1" s="1"/>
  <c r="Z233" i="1" s="1"/>
  <c r="AF233" i="1" s="1"/>
  <c r="AL233" i="1" s="1"/>
  <c r="AR233" i="1" s="1"/>
  <c r="H178" i="1"/>
  <c r="N178" i="1" s="1"/>
  <c r="T178" i="1" s="1"/>
  <c r="Z178" i="1" s="1"/>
  <c r="AF178" i="1" s="1"/>
  <c r="AL178" i="1" s="1"/>
  <c r="AR178" i="1" s="1"/>
  <c r="H87" i="1"/>
  <c r="N87" i="1" s="1"/>
  <c r="T87" i="1" s="1"/>
  <c r="Z87" i="1" s="1"/>
  <c r="AF87" i="1" s="1"/>
  <c r="AL87" i="1" s="1"/>
  <c r="AR87" i="1" s="1"/>
  <c r="H800" i="1"/>
  <c r="N800" i="1" s="1"/>
  <c r="T800" i="1" s="1"/>
  <c r="Z800" i="1" s="1"/>
  <c r="AF800" i="1" s="1"/>
  <c r="AL800" i="1" s="1"/>
  <c r="AR800" i="1" s="1"/>
  <c r="H711" i="1"/>
  <c r="N711" i="1" s="1"/>
  <c r="T711" i="1" s="1"/>
  <c r="Z711" i="1" s="1"/>
  <c r="AF711" i="1" s="1"/>
  <c r="AL711" i="1" s="1"/>
  <c r="AR711" i="1" s="1"/>
  <c r="H277" i="1"/>
  <c r="N277" i="1" s="1"/>
  <c r="T277" i="1" s="1"/>
  <c r="Z277" i="1" s="1"/>
  <c r="AF277" i="1" s="1"/>
  <c r="AL277" i="1" s="1"/>
  <c r="AR277" i="1" s="1"/>
  <c r="H172" i="1"/>
  <c r="N172" i="1" s="1"/>
  <c r="T172" i="1" s="1"/>
  <c r="Z172" i="1" s="1"/>
  <c r="AF172" i="1" s="1"/>
  <c r="AL172" i="1" s="1"/>
  <c r="AR172" i="1" s="1"/>
  <c r="H125" i="1"/>
  <c r="N125" i="1" s="1"/>
  <c r="T125" i="1" s="1"/>
  <c r="Z125" i="1" s="1"/>
  <c r="AF125" i="1" s="1"/>
  <c r="AL125" i="1" s="1"/>
  <c r="AR125" i="1" s="1"/>
  <c r="H63" i="1"/>
  <c r="N63" i="1" s="1"/>
  <c r="T63" i="1" s="1"/>
  <c r="Z63" i="1" s="1"/>
  <c r="AF63" i="1" s="1"/>
  <c r="AL63" i="1" s="1"/>
  <c r="AR63" i="1" s="1"/>
  <c r="H29" i="1"/>
  <c r="N29" i="1" s="1"/>
  <c r="T29" i="1" s="1"/>
  <c r="Z29" i="1" s="1"/>
  <c r="AF29" i="1" s="1"/>
  <c r="AL29" i="1" s="1"/>
  <c r="AR29" i="1" s="1"/>
  <c r="H181" i="1"/>
  <c r="N181" i="1" s="1"/>
  <c r="T181" i="1" s="1"/>
  <c r="Z181" i="1" s="1"/>
  <c r="AF181" i="1" s="1"/>
  <c r="AL181" i="1" s="1"/>
  <c r="AR181" i="1" s="1"/>
  <c r="H20" i="1"/>
  <c r="N20" i="1" s="1"/>
  <c r="T20" i="1" s="1"/>
  <c r="Z20" i="1" s="1"/>
  <c r="AF20" i="1" s="1"/>
  <c r="AL20" i="1" s="1"/>
  <c r="AR20" i="1" s="1"/>
  <c r="H35" i="1"/>
  <c r="N35" i="1" s="1"/>
  <c r="T35" i="1" s="1"/>
  <c r="Z35" i="1" s="1"/>
  <c r="AF35" i="1" s="1"/>
  <c r="AL35" i="1" s="1"/>
  <c r="AR35" i="1" s="1"/>
  <c r="H45" i="1"/>
  <c r="N45" i="1" s="1"/>
  <c r="T45" i="1" s="1"/>
  <c r="Z45" i="1" s="1"/>
  <c r="AF45" i="1" s="1"/>
  <c r="AL45" i="1" s="1"/>
  <c r="AR45" i="1" s="1"/>
  <c r="H51" i="1"/>
  <c r="N51" i="1" s="1"/>
  <c r="T51" i="1" s="1"/>
  <c r="Z51" i="1" s="1"/>
  <c r="AF51" i="1" s="1"/>
  <c r="AL51" i="1" s="1"/>
  <c r="AR51" i="1" s="1"/>
  <c r="H116" i="1"/>
  <c r="N116" i="1" s="1"/>
  <c r="T116" i="1" s="1"/>
  <c r="Z116" i="1" s="1"/>
  <c r="AF116" i="1" s="1"/>
  <c r="AL116" i="1" s="1"/>
  <c r="AR116" i="1" s="1"/>
  <c r="H144" i="1"/>
  <c r="N144" i="1" s="1"/>
  <c r="T144" i="1" s="1"/>
  <c r="Z144" i="1" s="1"/>
  <c r="AF144" i="1" s="1"/>
  <c r="AL144" i="1" s="1"/>
  <c r="AR144" i="1" s="1"/>
  <c r="H149" i="1"/>
  <c r="N149" i="1" s="1"/>
  <c r="T149" i="1" s="1"/>
  <c r="Z149" i="1" s="1"/>
  <c r="AF149" i="1" s="1"/>
  <c r="AL149" i="1" s="1"/>
  <c r="AR149" i="1" s="1"/>
  <c r="H160" i="1"/>
  <c r="N160" i="1" s="1"/>
  <c r="T160" i="1" s="1"/>
  <c r="Z160" i="1" s="1"/>
  <c r="AF160" i="1" s="1"/>
  <c r="AL160" i="1" s="1"/>
  <c r="AR160" i="1" s="1"/>
  <c r="H165" i="1"/>
  <c r="N165" i="1" s="1"/>
  <c r="T165" i="1" s="1"/>
  <c r="Z165" i="1" s="1"/>
  <c r="AF165" i="1" s="1"/>
  <c r="AL165" i="1" s="1"/>
  <c r="AR165" i="1" s="1"/>
  <c r="H175" i="1"/>
  <c r="N175" i="1" s="1"/>
  <c r="T175" i="1" s="1"/>
  <c r="Z175" i="1" s="1"/>
  <c r="AF175" i="1" s="1"/>
  <c r="AL175" i="1" s="1"/>
  <c r="AR175" i="1" s="1"/>
  <c r="H187" i="1"/>
  <c r="N187" i="1" s="1"/>
  <c r="T187" i="1" s="1"/>
  <c r="Z187" i="1" s="1"/>
  <c r="AF187" i="1" s="1"/>
  <c r="AL187" i="1" s="1"/>
  <c r="AR187" i="1" s="1"/>
  <c r="H218" i="1"/>
  <c r="N218" i="1" s="1"/>
  <c r="T218" i="1" s="1"/>
  <c r="Z218" i="1" s="1"/>
  <c r="AF218" i="1" s="1"/>
  <c r="AL218" i="1" s="1"/>
  <c r="AR218" i="1" s="1"/>
  <c r="H221" i="1"/>
  <c r="N221" i="1" s="1"/>
  <c r="T221" i="1" s="1"/>
  <c r="Z221" i="1" s="1"/>
  <c r="AF221" i="1" s="1"/>
  <c r="AL221" i="1" s="1"/>
  <c r="AR221" i="1" s="1"/>
  <c r="H224" i="1"/>
  <c r="N224" i="1" s="1"/>
  <c r="T224" i="1" s="1"/>
  <c r="Z224" i="1" s="1"/>
  <c r="AF224" i="1" s="1"/>
  <c r="AL224" i="1" s="1"/>
  <c r="AR224" i="1" s="1"/>
  <c r="H227" i="1"/>
  <c r="N227" i="1" s="1"/>
  <c r="T227" i="1" s="1"/>
  <c r="Z227" i="1" s="1"/>
  <c r="AF227" i="1" s="1"/>
  <c r="AL227" i="1" s="1"/>
  <c r="AR227" i="1" s="1"/>
  <c r="H249" i="1"/>
  <c r="N249" i="1" s="1"/>
  <c r="T249" i="1" s="1"/>
  <c r="Z249" i="1" s="1"/>
  <c r="AF249" i="1" s="1"/>
  <c r="AL249" i="1" s="1"/>
  <c r="AR249" i="1" s="1"/>
  <c r="H274" i="1"/>
  <c r="N274" i="1" s="1"/>
  <c r="T274" i="1" s="1"/>
  <c r="Z274" i="1" s="1"/>
  <c r="AF274" i="1" s="1"/>
  <c r="AL274" i="1" s="1"/>
  <c r="AR274" i="1" s="1"/>
  <c r="H334" i="1"/>
  <c r="N334" i="1" s="1"/>
  <c r="T334" i="1" s="1"/>
  <c r="Z334" i="1" s="1"/>
  <c r="AF334" i="1" s="1"/>
  <c r="AL334" i="1" s="1"/>
  <c r="AR334" i="1" s="1"/>
  <c r="H387" i="1"/>
  <c r="N387" i="1" s="1"/>
  <c r="T387" i="1" s="1"/>
  <c r="Z387" i="1" s="1"/>
  <c r="AF387" i="1" s="1"/>
  <c r="AL387" i="1" s="1"/>
  <c r="AR387" i="1" s="1"/>
  <c r="H395" i="1"/>
  <c r="N395" i="1" s="1"/>
  <c r="T395" i="1" s="1"/>
  <c r="Z395" i="1" s="1"/>
  <c r="AF395" i="1" s="1"/>
  <c r="AL395" i="1" s="1"/>
  <c r="AR395" i="1" s="1"/>
  <c r="H400" i="1"/>
  <c r="N400" i="1" s="1"/>
  <c r="T400" i="1" s="1"/>
  <c r="Z400" i="1" s="1"/>
  <c r="AF400" i="1" s="1"/>
  <c r="AL400" i="1" s="1"/>
  <c r="AR400" i="1" s="1"/>
  <c r="H512" i="1"/>
  <c r="N512" i="1" s="1"/>
  <c r="T512" i="1" s="1"/>
  <c r="Z512" i="1" s="1"/>
  <c r="AF512" i="1" s="1"/>
  <c r="AL512" i="1" s="1"/>
  <c r="AR512" i="1" s="1"/>
  <c r="H522" i="1"/>
  <c r="N522" i="1" s="1"/>
  <c r="T522" i="1" s="1"/>
  <c r="Z522" i="1" s="1"/>
  <c r="AF522" i="1" s="1"/>
  <c r="AL522" i="1" s="1"/>
  <c r="AR522" i="1" s="1"/>
  <c r="H598" i="1"/>
  <c r="N598" i="1" s="1"/>
  <c r="T598" i="1" s="1"/>
  <c r="Z598" i="1" s="1"/>
  <c r="AF598" i="1" s="1"/>
  <c r="AL598" i="1" s="1"/>
  <c r="AR598" i="1" s="1"/>
  <c r="H713" i="1"/>
  <c r="N713" i="1" s="1"/>
  <c r="T713" i="1" s="1"/>
  <c r="Z713" i="1" s="1"/>
  <c r="AF713" i="1" s="1"/>
  <c r="AL713" i="1" s="1"/>
  <c r="AR713" i="1" s="1"/>
  <c r="H750" i="1"/>
  <c r="N750" i="1" s="1"/>
  <c r="T750" i="1" s="1"/>
  <c r="Z750" i="1" s="1"/>
  <c r="AF750" i="1" s="1"/>
  <c r="AL750" i="1" s="1"/>
  <c r="AR750" i="1" s="1"/>
  <c r="H752" i="1"/>
  <c r="N752" i="1" s="1"/>
  <c r="T752" i="1" s="1"/>
  <c r="Z752" i="1" s="1"/>
  <c r="AF752" i="1" s="1"/>
  <c r="AL752" i="1" s="1"/>
  <c r="AR752" i="1" s="1"/>
  <c r="H737" i="1"/>
  <c r="N737" i="1" s="1"/>
  <c r="T737" i="1" s="1"/>
  <c r="Z737" i="1" s="1"/>
  <c r="AF737" i="1" s="1"/>
  <c r="AL737" i="1" s="1"/>
  <c r="AR737" i="1" s="1"/>
  <c r="H739" i="1"/>
  <c r="N739" i="1" s="1"/>
  <c r="T739" i="1" s="1"/>
  <c r="Z739" i="1" s="1"/>
  <c r="AF739" i="1" s="1"/>
  <c r="AL739" i="1" s="1"/>
  <c r="AR739" i="1" s="1"/>
  <c r="H744" i="1"/>
  <c r="N744" i="1" s="1"/>
  <c r="T744" i="1" s="1"/>
  <c r="Z744" i="1" s="1"/>
  <c r="AF744" i="1" s="1"/>
  <c r="AL744" i="1" s="1"/>
  <c r="AR744" i="1" s="1"/>
  <c r="H771" i="1"/>
  <c r="H789" i="1"/>
  <c r="N789" i="1" s="1"/>
  <c r="T789" i="1" s="1"/>
  <c r="Z789" i="1" s="1"/>
  <c r="AF789" i="1" s="1"/>
  <c r="AL789" i="1" s="1"/>
  <c r="AR789" i="1" s="1"/>
  <c r="H792" i="1"/>
  <c r="H803" i="1"/>
  <c r="H814" i="1"/>
  <c r="N814" i="1" s="1"/>
  <c r="T814" i="1" s="1"/>
  <c r="Z814" i="1" s="1"/>
  <c r="AF814" i="1" s="1"/>
  <c r="AL814" i="1" s="1"/>
  <c r="AR814" i="1" s="1"/>
  <c r="H824" i="1"/>
  <c r="H708" i="1"/>
  <c r="H791" i="1" l="1"/>
  <c r="N791" i="1" s="1"/>
  <c r="T791" i="1" s="1"/>
  <c r="Z791" i="1" s="1"/>
  <c r="AF791" i="1" s="1"/>
  <c r="AL791" i="1" s="1"/>
  <c r="AR791" i="1" s="1"/>
  <c r="N792" i="1"/>
  <c r="T792" i="1" s="1"/>
  <c r="Z792" i="1" s="1"/>
  <c r="AF792" i="1" s="1"/>
  <c r="AL792" i="1" s="1"/>
  <c r="AR792" i="1" s="1"/>
  <c r="H707" i="1"/>
  <c r="N707" i="1" s="1"/>
  <c r="T707" i="1" s="1"/>
  <c r="Z707" i="1" s="1"/>
  <c r="AF707" i="1" s="1"/>
  <c r="AL707" i="1" s="1"/>
  <c r="AR707" i="1" s="1"/>
  <c r="N708" i="1"/>
  <c r="T708" i="1" s="1"/>
  <c r="Z708" i="1" s="1"/>
  <c r="AF708" i="1" s="1"/>
  <c r="AL708" i="1" s="1"/>
  <c r="AR708" i="1" s="1"/>
  <c r="H821" i="1"/>
  <c r="N821" i="1" s="1"/>
  <c r="T821" i="1" s="1"/>
  <c r="Z821" i="1" s="1"/>
  <c r="AF821" i="1" s="1"/>
  <c r="AL821" i="1" s="1"/>
  <c r="AR821" i="1" s="1"/>
  <c r="N824" i="1"/>
  <c r="T824" i="1" s="1"/>
  <c r="Z824" i="1" s="1"/>
  <c r="AF824" i="1" s="1"/>
  <c r="AL824" i="1" s="1"/>
  <c r="AR824" i="1" s="1"/>
  <c r="H802" i="1"/>
  <c r="N802" i="1" s="1"/>
  <c r="T802" i="1" s="1"/>
  <c r="Z802" i="1" s="1"/>
  <c r="AF802" i="1" s="1"/>
  <c r="AL802" i="1" s="1"/>
  <c r="AR802" i="1" s="1"/>
  <c r="N803" i="1"/>
  <c r="T803" i="1" s="1"/>
  <c r="Z803" i="1" s="1"/>
  <c r="AF803" i="1" s="1"/>
  <c r="AL803" i="1" s="1"/>
  <c r="AR803" i="1" s="1"/>
  <c r="H768" i="1"/>
  <c r="N768" i="1" s="1"/>
  <c r="T768" i="1" s="1"/>
  <c r="Z768" i="1" s="1"/>
  <c r="AF768" i="1" s="1"/>
  <c r="AL768" i="1" s="1"/>
  <c r="AR768" i="1" s="1"/>
  <c r="N771" i="1"/>
  <c r="T771" i="1" s="1"/>
  <c r="Z771" i="1" s="1"/>
  <c r="AF771" i="1" s="1"/>
  <c r="AL771" i="1" s="1"/>
  <c r="AR771" i="1" s="1"/>
  <c r="H736" i="1"/>
  <c r="N736" i="1" s="1"/>
  <c r="T736" i="1" s="1"/>
  <c r="Z736" i="1" s="1"/>
  <c r="AF736" i="1" s="1"/>
  <c r="AL736" i="1" s="1"/>
  <c r="AR736" i="1" s="1"/>
  <c r="H353" i="1"/>
  <c r="H343" i="1"/>
  <c r="N343" i="1" s="1"/>
  <c r="T343" i="1" s="1"/>
  <c r="Z343" i="1" s="1"/>
  <c r="AF343" i="1" s="1"/>
  <c r="AL343" i="1" s="1"/>
  <c r="AR343" i="1" s="1"/>
  <c r="H749" i="1"/>
  <c r="N749" i="1" s="1"/>
  <c r="T749" i="1" s="1"/>
  <c r="Z749" i="1" s="1"/>
  <c r="AF749" i="1" s="1"/>
  <c r="AL749" i="1" s="1"/>
  <c r="AR749" i="1" s="1"/>
  <c r="H394" i="1"/>
  <c r="N394" i="1" s="1"/>
  <c r="T394" i="1" s="1"/>
  <c r="Z394" i="1" s="1"/>
  <c r="AF394" i="1" s="1"/>
  <c r="AL394" i="1" s="1"/>
  <c r="AR394" i="1" s="1"/>
  <c r="H220" i="1"/>
  <c r="N220" i="1" s="1"/>
  <c r="T220" i="1" s="1"/>
  <c r="Z220" i="1" s="1"/>
  <c r="AF220" i="1" s="1"/>
  <c r="AL220" i="1" s="1"/>
  <c r="AR220" i="1" s="1"/>
  <c r="H44" i="1"/>
  <c r="H399" i="1"/>
  <c r="N399" i="1" s="1"/>
  <c r="T399" i="1" s="1"/>
  <c r="Z399" i="1" s="1"/>
  <c r="AF399" i="1" s="1"/>
  <c r="AL399" i="1" s="1"/>
  <c r="AR399" i="1" s="1"/>
  <c r="H143" i="1"/>
  <c r="H159" i="1"/>
  <c r="H177" i="1"/>
  <c r="N177" i="1" s="1"/>
  <c r="T177" i="1" s="1"/>
  <c r="Z177" i="1" s="1"/>
  <c r="AF177" i="1" s="1"/>
  <c r="AL177" i="1" s="1"/>
  <c r="AR177" i="1" s="1"/>
  <c r="H511" i="1"/>
  <c r="N511" i="1" s="1"/>
  <c r="T511" i="1" s="1"/>
  <c r="Z511" i="1" s="1"/>
  <c r="AF511" i="1" s="1"/>
  <c r="AL511" i="1" s="1"/>
  <c r="AR511" i="1" s="1"/>
  <c r="H386" i="1"/>
  <c r="H374" i="1" s="1"/>
  <c r="N374" i="1" s="1"/>
  <c r="T374" i="1" s="1"/>
  <c r="Z374" i="1" s="1"/>
  <c r="AF374" i="1" s="1"/>
  <c r="AL374" i="1" s="1"/>
  <c r="AR374" i="1" s="1"/>
  <c r="H186" i="1"/>
  <c r="N186" i="1" s="1"/>
  <c r="T186" i="1" s="1"/>
  <c r="Z186" i="1" s="1"/>
  <c r="AF186" i="1" s="1"/>
  <c r="AL186" i="1" s="1"/>
  <c r="AR186" i="1" s="1"/>
  <c r="H180" i="1"/>
  <c r="N180" i="1" s="1"/>
  <c r="T180" i="1" s="1"/>
  <c r="Z180" i="1" s="1"/>
  <c r="AF180" i="1" s="1"/>
  <c r="AL180" i="1" s="1"/>
  <c r="AR180" i="1" s="1"/>
  <c r="H124" i="1"/>
  <c r="N124" i="1" s="1"/>
  <c r="T124" i="1" s="1"/>
  <c r="Z124" i="1" s="1"/>
  <c r="AF124" i="1" s="1"/>
  <c r="AL124" i="1" s="1"/>
  <c r="AR124" i="1" s="1"/>
  <c r="H260" i="1"/>
  <c r="N260" i="1" s="1"/>
  <c r="T260" i="1" s="1"/>
  <c r="Z260" i="1" s="1"/>
  <c r="AF260" i="1" s="1"/>
  <c r="AL260" i="1" s="1"/>
  <c r="AR260" i="1" s="1"/>
  <c r="H418" i="1"/>
  <c r="H414" i="1" s="1"/>
  <c r="H446" i="1"/>
  <c r="H813" i="1"/>
  <c r="N813" i="1" s="1"/>
  <c r="T813" i="1" s="1"/>
  <c r="Z813" i="1" s="1"/>
  <c r="AF813" i="1" s="1"/>
  <c r="AL813" i="1" s="1"/>
  <c r="AR813" i="1" s="1"/>
  <c r="H226" i="1"/>
  <c r="N226" i="1" s="1"/>
  <c r="T226" i="1" s="1"/>
  <c r="Z226" i="1" s="1"/>
  <c r="AF226" i="1" s="1"/>
  <c r="AL226" i="1" s="1"/>
  <c r="AR226" i="1" s="1"/>
  <c r="H217" i="1"/>
  <c r="N217" i="1" s="1"/>
  <c r="T217" i="1" s="1"/>
  <c r="Z217" i="1" s="1"/>
  <c r="AF217" i="1" s="1"/>
  <c r="AL217" i="1" s="1"/>
  <c r="AR217" i="1" s="1"/>
  <c r="H19" i="1"/>
  <c r="N19" i="1" s="1"/>
  <c r="T19" i="1" s="1"/>
  <c r="Z19" i="1" s="1"/>
  <c r="AF19" i="1" s="1"/>
  <c r="AL19" i="1" s="1"/>
  <c r="AR19" i="1" s="1"/>
  <c r="H251" i="1"/>
  <c r="N251" i="1" s="1"/>
  <c r="T251" i="1" s="1"/>
  <c r="Z251" i="1" s="1"/>
  <c r="AF251" i="1" s="1"/>
  <c r="AL251" i="1" s="1"/>
  <c r="AR251" i="1" s="1"/>
  <c r="H521" i="1"/>
  <c r="N521" i="1" s="1"/>
  <c r="T521" i="1" s="1"/>
  <c r="Z521" i="1" s="1"/>
  <c r="AF521" i="1" s="1"/>
  <c r="AL521" i="1" s="1"/>
  <c r="AR521" i="1" s="1"/>
  <c r="H333" i="1"/>
  <c r="H248" i="1"/>
  <c r="N248" i="1" s="1"/>
  <c r="T248" i="1" s="1"/>
  <c r="Z248" i="1" s="1"/>
  <c r="AF248" i="1" s="1"/>
  <c r="AL248" i="1" s="1"/>
  <c r="AR248" i="1" s="1"/>
  <c r="H115" i="1"/>
  <c r="H50" i="1"/>
  <c r="N50" i="1" s="1"/>
  <c r="T50" i="1" s="1"/>
  <c r="Z50" i="1" s="1"/>
  <c r="AF50" i="1" s="1"/>
  <c r="AL50" i="1" s="1"/>
  <c r="AR50" i="1" s="1"/>
  <c r="H28" i="1"/>
  <c r="N28" i="1" s="1"/>
  <c r="T28" i="1" s="1"/>
  <c r="Z28" i="1" s="1"/>
  <c r="AF28" i="1" s="1"/>
  <c r="AL28" i="1" s="1"/>
  <c r="AR28" i="1" s="1"/>
  <c r="H171" i="1"/>
  <c r="N171" i="1" s="1"/>
  <c r="T171" i="1" s="1"/>
  <c r="Z171" i="1" s="1"/>
  <c r="AF171" i="1" s="1"/>
  <c r="AL171" i="1" s="1"/>
  <c r="AR171" i="1" s="1"/>
  <c r="H799" i="1"/>
  <c r="N799" i="1" s="1"/>
  <c r="T799" i="1" s="1"/>
  <c r="Z799" i="1" s="1"/>
  <c r="AF799" i="1" s="1"/>
  <c r="AL799" i="1" s="1"/>
  <c r="AR799" i="1" s="1"/>
  <c r="H86" i="1"/>
  <c r="N86" i="1" s="1"/>
  <c r="T86" i="1" s="1"/>
  <c r="Z86" i="1" s="1"/>
  <c r="AF86" i="1" s="1"/>
  <c r="AL86" i="1" s="1"/>
  <c r="AR86" i="1" s="1"/>
  <c r="H232" i="1"/>
  <c r="N232" i="1" s="1"/>
  <c r="T232" i="1" s="1"/>
  <c r="Z232" i="1" s="1"/>
  <c r="AF232" i="1" s="1"/>
  <c r="AL232" i="1" s="1"/>
  <c r="AR232" i="1" s="1"/>
  <c r="H34" i="1"/>
  <c r="N34" i="1" s="1"/>
  <c r="T34" i="1" s="1"/>
  <c r="Z34" i="1" s="1"/>
  <c r="AF34" i="1" s="1"/>
  <c r="AL34" i="1" s="1"/>
  <c r="AR34" i="1" s="1"/>
  <c r="H174" i="1"/>
  <c r="N174" i="1" s="1"/>
  <c r="T174" i="1" s="1"/>
  <c r="Z174" i="1" s="1"/>
  <c r="AF174" i="1" s="1"/>
  <c r="AL174" i="1" s="1"/>
  <c r="AR174" i="1" s="1"/>
  <c r="H710" i="1"/>
  <c r="N710" i="1" s="1"/>
  <c r="T710" i="1" s="1"/>
  <c r="Z710" i="1" s="1"/>
  <c r="AF710" i="1" s="1"/>
  <c r="AL710" i="1" s="1"/>
  <c r="AR710" i="1" s="1"/>
  <c r="H270" i="1"/>
  <c r="N270" i="1" s="1"/>
  <c r="T270" i="1" s="1"/>
  <c r="Z270" i="1" s="1"/>
  <c r="AF270" i="1" s="1"/>
  <c r="AL270" i="1" s="1"/>
  <c r="AR270" i="1" s="1"/>
  <c r="H62" i="1"/>
  <c r="N62" i="1" s="1"/>
  <c r="T62" i="1" s="1"/>
  <c r="Z62" i="1" s="1"/>
  <c r="AF62" i="1" s="1"/>
  <c r="AL62" i="1" s="1"/>
  <c r="AR62" i="1" s="1"/>
  <c r="H597" i="1"/>
  <c r="H273" i="1"/>
  <c r="N273" i="1" s="1"/>
  <c r="T273" i="1" s="1"/>
  <c r="Z273" i="1" s="1"/>
  <c r="AF273" i="1" s="1"/>
  <c r="AL273" i="1" s="1"/>
  <c r="AR273" i="1" s="1"/>
  <c r="H267" i="1"/>
  <c r="N267" i="1" s="1"/>
  <c r="T267" i="1" s="1"/>
  <c r="Z267" i="1" s="1"/>
  <c r="AF267" i="1" s="1"/>
  <c r="AL267" i="1" s="1"/>
  <c r="AR267" i="1" s="1"/>
  <c r="H276" i="1"/>
  <c r="N276" i="1" s="1"/>
  <c r="T276" i="1" s="1"/>
  <c r="Z276" i="1" s="1"/>
  <c r="AF276" i="1" s="1"/>
  <c r="AL276" i="1" s="1"/>
  <c r="AR276" i="1" s="1"/>
  <c r="H223" i="1"/>
  <c r="N223" i="1" s="1"/>
  <c r="T223" i="1" s="1"/>
  <c r="Z223" i="1" s="1"/>
  <c r="AF223" i="1" s="1"/>
  <c r="AL223" i="1" s="1"/>
  <c r="AR223" i="1" s="1"/>
  <c r="H788" i="1"/>
  <c r="N788" i="1" s="1"/>
  <c r="T788" i="1" s="1"/>
  <c r="Z788" i="1" s="1"/>
  <c r="AF788" i="1" s="1"/>
  <c r="AL788" i="1" s="1"/>
  <c r="AR788" i="1" s="1"/>
  <c r="H743" i="1"/>
  <c r="N743" i="1" s="1"/>
  <c r="T743" i="1" s="1"/>
  <c r="Z743" i="1" s="1"/>
  <c r="AF743" i="1" s="1"/>
  <c r="AL743" i="1" s="1"/>
  <c r="AR743" i="1" s="1"/>
  <c r="H704" i="1"/>
  <c r="N704" i="1" l="1"/>
  <c r="T704" i="1" s="1"/>
  <c r="H703" i="1"/>
  <c r="N115" i="1"/>
  <c r="T115" i="1" s="1"/>
  <c r="Z115" i="1" s="1"/>
  <c r="AF115" i="1" s="1"/>
  <c r="AL115" i="1" s="1"/>
  <c r="AR115" i="1" s="1"/>
  <c r="H107" i="1"/>
  <c r="N107" i="1" s="1"/>
  <c r="T107" i="1" s="1"/>
  <c r="Z107" i="1" s="1"/>
  <c r="AF107" i="1" s="1"/>
  <c r="AL107" i="1" s="1"/>
  <c r="AR107" i="1" s="1"/>
  <c r="N353" i="1"/>
  <c r="T353" i="1" s="1"/>
  <c r="Z353" i="1" s="1"/>
  <c r="AF353" i="1" s="1"/>
  <c r="AL353" i="1" s="1"/>
  <c r="AR353" i="1" s="1"/>
  <c r="H337" i="1"/>
  <c r="N337" i="1" s="1"/>
  <c r="T337" i="1" s="1"/>
  <c r="Z337" i="1" s="1"/>
  <c r="AF337" i="1" s="1"/>
  <c r="AL337" i="1" s="1"/>
  <c r="AR337" i="1" s="1"/>
  <c r="N44" i="1"/>
  <c r="T44" i="1" s="1"/>
  <c r="Z44" i="1" s="1"/>
  <c r="AF44" i="1" s="1"/>
  <c r="AL44" i="1" s="1"/>
  <c r="AR44" i="1" s="1"/>
  <c r="H40" i="1"/>
  <c r="N40" i="1" s="1"/>
  <c r="T40" i="1" s="1"/>
  <c r="Z40" i="1" s="1"/>
  <c r="AF40" i="1" s="1"/>
  <c r="AL40" i="1" s="1"/>
  <c r="AR40" i="1" s="1"/>
  <c r="N414" i="1"/>
  <c r="T414" i="1" s="1"/>
  <c r="Z414" i="1" s="1"/>
  <c r="AF414" i="1" s="1"/>
  <c r="AL414" i="1" s="1"/>
  <c r="AR414" i="1" s="1"/>
  <c r="N418" i="1"/>
  <c r="T418" i="1" s="1"/>
  <c r="Z418" i="1" s="1"/>
  <c r="AF418" i="1" s="1"/>
  <c r="AL418" i="1" s="1"/>
  <c r="AR418" i="1" s="1"/>
  <c r="H158" i="1"/>
  <c r="N158" i="1" s="1"/>
  <c r="T158" i="1" s="1"/>
  <c r="Z158" i="1" s="1"/>
  <c r="AF158" i="1" s="1"/>
  <c r="AL158" i="1" s="1"/>
  <c r="AR158" i="1" s="1"/>
  <c r="N159" i="1"/>
  <c r="T159" i="1" s="1"/>
  <c r="Z159" i="1" s="1"/>
  <c r="AF159" i="1" s="1"/>
  <c r="AL159" i="1" s="1"/>
  <c r="AR159" i="1" s="1"/>
  <c r="H596" i="1"/>
  <c r="N596" i="1" s="1"/>
  <c r="T596" i="1" s="1"/>
  <c r="Z596" i="1" s="1"/>
  <c r="AF596" i="1" s="1"/>
  <c r="AL596" i="1" s="1"/>
  <c r="AR596" i="1" s="1"/>
  <c r="N597" i="1"/>
  <c r="T597" i="1" s="1"/>
  <c r="Z597" i="1" s="1"/>
  <c r="AF597" i="1" s="1"/>
  <c r="AL597" i="1" s="1"/>
  <c r="AR597" i="1" s="1"/>
  <c r="H139" i="1"/>
  <c r="N139" i="1" s="1"/>
  <c r="T139" i="1" s="1"/>
  <c r="Z139" i="1" s="1"/>
  <c r="AF139" i="1" s="1"/>
  <c r="AL139" i="1" s="1"/>
  <c r="AR139" i="1" s="1"/>
  <c r="N143" i="1"/>
  <c r="T143" i="1" s="1"/>
  <c r="Z143" i="1" s="1"/>
  <c r="AF143" i="1" s="1"/>
  <c r="AL143" i="1" s="1"/>
  <c r="AR143" i="1" s="1"/>
  <c r="H332" i="1"/>
  <c r="N332" i="1" s="1"/>
  <c r="T332" i="1" s="1"/>
  <c r="Z332" i="1" s="1"/>
  <c r="AF332" i="1" s="1"/>
  <c r="AL332" i="1" s="1"/>
  <c r="AR332" i="1" s="1"/>
  <c r="N333" i="1"/>
  <c r="T333" i="1" s="1"/>
  <c r="Z333" i="1" s="1"/>
  <c r="AF333" i="1" s="1"/>
  <c r="AL333" i="1" s="1"/>
  <c r="AR333" i="1" s="1"/>
  <c r="N386" i="1"/>
  <c r="T386" i="1" s="1"/>
  <c r="Z386" i="1" s="1"/>
  <c r="AF386" i="1" s="1"/>
  <c r="AL386" i="1" s="1"/>
  <c r="AR386" i="1" s="1"/>
  <c r="H445" i="1"/>
  <c r="N446" i="1"/>
  <c r="T446" i="1" s="1"/>
  <c r="Z446" i="1" s="1"/>
  <c r="AF446" i="1" s="1"/>
  <c r="AL446" i="1" s="1"/>
  <c r="AR446" i="1" s="1"/>
  <c r="H170" i="1"/>
  <c r="N170" i="1" s="1"/>
  <c r="T170" i="1" s="1"/>
  <c r="Z170" i="1" s="1"/>
  <c r="AF170" i="1" s="1"/>
  <c r="AL170" i="1" s="1"/>
  <c r="AR170" i="1" s="1"/>
  <c r="H393" i="1"/>
  <c r="N393" i="1" s="1"/>
  <c r="T393" i="1" s="1"/>
  <c r="Z393" i="1" s="1"/>
  <c r="AF393" i="1" s="1"/>
  <c r="AL393" i="1" s="1"/>
  <c r="AR393" i="1" s="1"/>
  <c r="H238" i="1"/>
  <c r="N238" i="1" s="1"/>
  <c r="T238" i="1" s="1"/>
  <c r="Z238" i="1" s="1"/>
  <c r="AF238" i="1" s="1"/>
  <c r="AL238" i="1" s="1"/>
  <c r="AR238" i="1" s="1"/>
  <c r="H18" i="1"/>
  <c r="N18" i="1" s="1"/>
  <c r="T18" i="1" s="1"/>
  <c r="Z18" i="1" s="1"/>
  <c r="AF18" i="1" s="1"/>
  <c r="AL18" i="1" s="1"/>
  <c r="AR18" i="1" s="1"/>
  <c r="H210" i="1"/>
  <c r="N210" i="1" s="1"/>
  <c r="T210" i="1" s="1"/>
  <c r="Z210" i="1" s="1"/>
  <c r="AF210" i="1" s="1"/>
  <c r="AL210" i="1" s="1"/>
  <c r="AR210" i="1" s="1"/>
  <c r="H266" i="1"/>
  <c r="N266" i="1" s="1"/>
  <c r="T266" i="1" s="1"/>
  <c r="Z266" i="1" s="1"/>
  <c r="AF266" i="1" s="1"/>
  <c r="AL266" i="1" s="1"/>
  <c r="AR266" i="1" s="1"/>
  <c r="H510" i="1"/>
  <c r="N510" i="1" s="1"/>
  <c r="T510" i="1" s="1"/>
  <c r="Z510" i="1" s="1"/>
  <c r="AF510" i="1" s="1"/>
  <c r="AL510" i="1" s="1"/>
  <c r="AR510" i="1" s="1"/>
  <c r="H493" i="1"/>
  <c r="N493" i="1" s="1"/>
  <c r="T493" i="1" s="1"/>
  <c r="Z493" i="1" s="1"/>
  <c r="AF493" i="1" s="1"/>
  <c r="AL493" i="1" s="1"/>
  <c r="AR493" i="1" s="1"/>
  <c r="H520" i="1"/>
  <c r="N520" i="1" s="1"/>
  <c r="T520" i="1" s="1"/>
  <c r="Z520" i="1" s="1"/>
  <c r="AF520" i="1" s="1"/>
  <c r="AL520" i="1" s="1"/>
  <c r="AR520" i="1" s="1"/>
  <c r="H536" i="1"/>
  <c r="N536" i="1" s="1"/>
  <c r="T536" i="1" s="1"/>
  <c r="Z536" i="1" s="1"/>
  <c r="AF536" i="1" s="1"/>
  <c r="AL536" i="1" s="1"/>
  <c r="AR536" i="1" s="1"/>
  <c r="N703" i="1" l="1"/>
  <c r="Z704" i="1"/>
  <c r="T703" i="1"/>
  <c r="N445" i="1"/>
  <c r="T445" i="1" s="1"/>
  <c r="Z445" i="1" s="1"/>
  <c r="AF445" i="1" s="1"/>
  <c r="AL445" i="1" s="1"/>
  <c r="AR445" i="1" s="1"/>
  <c r="H413" i="1"/>
  <c r="N413" i="1" s="1"/>
  <c r="T413" i="1" s="1"/>
  <c r="Z413" i="1" s="1"/>
  <c r="AF413" i="1" s="1"/>
  <c r="AL413" i="1" s="1"/>
  <c r="AR413" i="1" s="1"/>
  <c r="H17" i="1"/>
  <c r="N17" i="1" s="1"/>
  <c r="T17" i="1" s="1"/>
  <c r="Z17" i="1" s="1"/>
  <c r="AF17" i="1" s="1"/>
  <c r="AL17" i="1" s="1"/>
  <c r="AR17" i="1" s="1"/>
  <c r="H209" i="1"/>
  <c r="N209" i="1" s="1"/>
  <c r="T209" i="1" s="1"/>
  <c r="Z209" i="1" s="1"/>
  <c r="AF209" i="1" s="1"/>
  <c r="AL209" i="1" s="1"/>
  <c r="AR209" i="1" s="1"/>
  <c r="AF704" i="1" l="1"/>
  <c r="AL704" i="1" s="1"/>
  <c r="AR704" i="1" s="1"/>
  <c r="Z703" i="1"/>
  <c r="AF703" i="1" s="1"/>
  <c r="AL703" i="1" s="1"/>
  <c r="AR703" i="1" s="1"/>
  <c r="H16" i="1"/>
  <c r="H836" i="1" l="1"/>
  <c r="N836" i="1" s="1"/>
  <c r="T836" i="1" s="1"/>
  <c r="Z836" i="1" s="1"/>
  <c r="AF836" i="1" s="1"/>
  <c r="AL836" i="1" s="1"/>
  <c r="AR836" i="1" s="1"/>
  <c r="N16" i="1"/>
  <c r="T16" i="1" s="1"/>
  <c r="Z16" i="1" s="1"/>
  <c r="AF16" i="1" s="1"/>
  <c r="AL16" i="1" s="1"/>
  <c r="AR16" i="1" s="1"/>
  <c r="K837" i="1" l="1"/>
  <c r="L837" i="1"/>
  <c r="M837" i="1"/>
  <c r="AL838" i="1" l="1"/>
  <c r="AF838" i="1"/>
  <c r="AM838" i="1"/>
  <c r="AG838" i="1"/>
  <c r="AN838" i="1"/>
  <c r="AH838" i="1"/>
  <c r="AQ838" i="1" l="1"/>
  <c r="AP838" i="1" l="1"/>
  <c r="AP839" i="1" s="1"/>
  <c r="AO838" i="1"/>
  <c r="AO839" i="1" s="1"/>
  <c r="AR838" i="1" l="1"/>
  <c r="AS838" i="1" l="1"/>
  <c r="AT838" i="1"/>
</calcChain>
</file>

<file path=xl/sharedStrings.xml><?xml version="1.0" encoding="utf-8"?>
<sst xmlns="http://schemas.openxmlformats.org/spreadsheetml/2006/main" count="4607" uniqueCount="480">
  <si>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</si>
  <si>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</si>
  <si>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</si>
  <si>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</si>
  <si>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</si>
  <si>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</si>
  <si>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</si>
  <si>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</si>
  <si>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</si>
  <si>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</si>
  <si>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</si>
  <si>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</si>
  <si>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</si>
  <si>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</si>
  <si>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</si>
  <si>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</si>
  <si>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</si>
  <si>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</si>
  <si>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</si>
  <si>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</si>
  <si>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</si>
  <si>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</si>
  <si>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</si>
  <si>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</si>
  <si>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</si>
  <si>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</si>
  <si>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</si>
  <si>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</si>
  <si>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</si>
  <si>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</si>
  <si>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</si>
  <si>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</si>
  <si>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</si>
  <si>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</si>
  <si>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</si>
  <si>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</si>
  <si>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</si>
  <si>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</si>
  <si>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</si>
  <si>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</si>
  <si>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</si>
  <si>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</si>
  <si>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</si>
  <si>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</si>
  <si>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</si>
  <si>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</si>
  <si>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</si>
  <si>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</si>
  <si>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</si>
  <si>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</si>
  <si>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</si>
  <si>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</si>
  <si>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</si>
  <si>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</si>
  <si>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</si>
  <si>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</si>
  <si>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</si>
  <si>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</si>
  <si>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</si>
  <si>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</si>
  <si>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</si>
  <si>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</si>
  <si>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</si>
  <si>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</si>
  <si>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</si>
  <si>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</si>
  <si>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</si>
  <si>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</si>
  <si>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</si>
  <si>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</si>
  <si>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</si>
  <si>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</si>
  <si>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</si>
  <si>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</si>
  <si>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</si>
  <si>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</si>
  <si>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</si>
  <si>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</si>
  <si>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</si>
  <si>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</si>
  <si>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</si>
  <si>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</si>
  <si>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</si>
  <si>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</si>
  <si>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</si>
  <si>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</si>
  <si>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</si>
  <si>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</si>
  <si>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</si>
  <si>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</si>
  <si>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</si>
  <si>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</si>
  <si>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</si>
  <si>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</si>
  <si>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</si>
  <si>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</si>
  <si>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</si>
  <si>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</si>
  <si>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</si>
  <si>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</si>
  <si>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</si>
  <si>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</si>
  <si>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</si>
  <si>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</si>
  <si>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</si>
  <si>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</si>
  <si>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</si>
  <si>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</si>
  <si>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</si>
  <si>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</si>
  <si>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</si>
  <si>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</si>
  <si>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</si>
  <si>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</si>
  <si>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</si>
  <si>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</si>
  <si>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</si>
  <si>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</si>
  <si>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</si>
  <si>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</si>
  <si>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</si>
  <si>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</si>
  <si>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</si>
  <si>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</si>
  <si>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</si>
  <si>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</si>
  <si>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</si>
  <si>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</si>
  <si>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</si>
  <si>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</si>
  <si>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</si>
  <si>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</si>
  <si>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</si>
  <si>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</si>
  <si>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</si>
  <si>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</si>
  <si>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</si>
  <si>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</si>
  <si>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</si>
  <si>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</si>
  <si>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</si>
  <si>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</si>
  <si>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</si>
  <si>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</si>
  <si>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</si>
  <si>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</si>
  <si>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</si>
  <si>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</si>
  <si>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</si>
  <si>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</si>
  <si>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</si>
  <si>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</si>
  <si>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</si>
  <si>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</si>
  <si>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</si>
  <si>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</si>
  <si>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</si>
  <si>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</si>
  <si>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</si>
  <si>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</si>
  <si>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</si>
  <si>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</si>
  <si>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</si>
  <si>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</si>
  <si>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</si>
  <si>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</si>
  <si>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</si>
  <si>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</si>
  <si>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</si>
  <si>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</si>
  <si>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</si>
  <si>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</si>
  <si>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</si>
  <si>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</si>
  <si>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</si>
  <si>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</si>
  <si>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</si>
  <si>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</si>
  <si>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</si>
  <si>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</si>
  <si>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</si>
  <si>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</si>
  <si>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</si>
  <si>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</si>
  <si>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</si>
  <si>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</si>
  <si>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</si>
  <si>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</si>
  <si>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</si>
  <si>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</si>
  <si>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</si>
  <si>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</si>
  <si>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</si>
  <si>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</si>
  <si>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</si>
  <si>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</si>
  <si>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L5760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</si>
  <si>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</si>
  <si>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</si>
  <si>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</si>
  <si>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</si>
  <si>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</si>
  <si>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</si>
  <si>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</si>
  <si>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</si>
  <si>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</si>
  <si>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</si>
  <si>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</si>
  <si>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</si>
  <si>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</si>
  <si>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</si>
  <si>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</si>
  <si>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</si>
  <si>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</si>
  <si>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</si>
  <si>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</si>
  <si>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</si>
  <si>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</si>
  <si>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</si>
  <si>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</si>
  <si>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</si>
  <si>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</si>
  <si>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</si>
  <si>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</si>
  <si>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</si>
  <si>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</si>
  <si>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</si>
  <si>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</si>
  <si>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</si>
  <si>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</si>
  <si>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</si>
  <si>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</si>
  <si>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</si>
  <si>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</si>
  <si>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</si>
  <si>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</si>
  <si>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</si>
  <si>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</si>
  <si>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</si>
  <si>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</si>
  <si>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</si>
  <si>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</si>
  <si>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</si>
  <si>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</si>
  <si>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</si>
  <si>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</si>
  <si>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</si>
  <si>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</si>
  <si>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</si>
  <si>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</si>
  <si>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</si>
  <si>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</si>
  <si>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</si>
  <si>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</si>
  <si>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</si>
  <si>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</si>
  <si>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</si>
  <si>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</si>
  <si>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</si>
  <si>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</si>
  <si>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</si>
  <si>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</si>
  <si>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</si>
  <si>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</si>
  <si>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</si>
  <si>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</si>
  <si>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</si>
  <si>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</si>
  <si>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</si>
  <si>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</si>
  <si>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</si>
  <si>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</si>
  <si>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</si>
  <si>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</si>
  <si>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</si>
  <si>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20340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</si>
  <si>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</si>
  <si>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</si>
  <si>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</si>
  <si>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</si>
  <si>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</si>
  <si>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</si>
  <si>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</si>
  <si>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</si>
  <si>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</si>
  <si>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</si>
  <si>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</si>
  <si>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</si>
  <si>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</si>
  <si>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</si>
  <si>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</si>
  <si>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</si>
  <si>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</si>
  <si>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</si>
  <si>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</si>
  <si>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</si>
  <si>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</si>
  <si>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</si>
  <si>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</si>
  <si>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</si>
  <si>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</si>
  <si>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</si>
  <si>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</si>
  <si>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</si>
  <si>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</si>
  <si>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</si>
  <si>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</si>
  <si>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</si>
  <si>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</si>
  <si>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</si>
  <si>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</si>
  <si>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</si>
  <si>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</si>
  <si>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</si>
  <si>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</si>
  <si>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</si>
  <si>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</si>
  <si>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53032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</si>
  <si>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</si>
  <si>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</si>
  <si>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</si>
  <si>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</si>
  <si>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</si>
  <si>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</si>
  <si>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</si>
  <si>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</si>
  <si>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</si>
  <si>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</si>
  <si>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</si>
  <si>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</si>
  <si>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</si>
  <si>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</si>
  <si>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</si>
  <si>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</si>
  <si>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</si>
  <si>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</si>
  <si>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</si>
  <si>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</si>
  <si>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</si>
  <si>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</si>
  <si>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</si>
  <si>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</si>
  <si>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</si>
  <si>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</si>
  <si>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</si>
  <si>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</si>
  <si>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</si>
  <si>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</si>
  <si>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</si>
  <si>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</si>
  <si>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</si>
  <si>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</si>
  <si>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</si>
  <si>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</si>
  <si>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 xml:space="preserve">от 14  декабря 2023 года № 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</si>
  <si>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</si>
  <si>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</si>
  <si>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Предлагаемы поправки (+ увеличение, - уменьшение)</t>
  </si>
  <si>
    <t>Расходы связанные с реализацией Положения о звании "Почетный гражданин Мезенского муниципального округа"</t>
  </si>
  <si>
    <t>"Приложение № 5</t>
  </si>
  <si>
    <t>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</si>
  <si>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</si>
  <si>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</si>
  <si>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</si>
  <si>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</si>
  <si>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</si>
  <si>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L7502</t>
  </si>
  <si>
    <t>Реализация мероприятий по модернизации школьных систем образования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</si>
  <si>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</si>
  <si>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</si>
  <si>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</si>
  <si>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</si>
  <si>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</si>
  <si>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</si>
  <si>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</si>
  <si>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</si>
  <si>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</si>
  <si>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</si>
  <si>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</si>
  <si>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</si>
  <si>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</si>
  <si>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</si>
  <si>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</si>
  <si>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</si>
  <si>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</si>
  <si>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</si>
  <si>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</si>
  <si>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</si>
  <si>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</si>
  <si>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</si>
  <si>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</si>
  <si>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</si>
  <si>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</si>
  <si>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</si>
  <si>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</si>
  <si>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</si>
  <si>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                       на 2024 год и на плановый период 2025 и 2026 годов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</si>
  <si>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</si>
  <si>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</si>
  <si>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R3032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</si>
  <si>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</si>
  <si>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S6960</t>
  </si>
  <si>
    <t>Оснащение (обновление материально- 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(иные межбюджетные трансферты бюджетам муниципальных районов, муниципальных округов и городских округов Архангельской области (создание новых мест в образовательных организациях различных типов для реализации дополнительных общеразвивающих программ всех направленностей))</t>
  </si>
  <si>
    <t>E2</t>
  </si>
  <si>
    <t>51712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</si>
  <si>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</si>
  <si>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</si>
  <si>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L4671</t>
  </si>
  <si>
    <t>L576Л</t>
  </si>
  <si>
    <t>Улучшение жилищных условий для привлечения молодых специалистов</t>
  </si>
  <si>
    <t>21590</t>
  </si>
  <si>
    <t>8.4</t>
  </si>
  <si>
    <t xml:space="preserve">Подпрограмма «Разработка нормативно-правовых актов в сфере градостроительной деятельности» </t>
  </si>
  <si>
    <t>26020</t>
  </si>
  <si>
    <t>Приведение нормативно-правовой базы администрации Мезенского муниципального округа в сфере градостроительной деятельности в соответствие действующему законодательству РФ</t>
  </si>
  <si>
    <t xml:space="preserve">Повышение безопасности объектов воинской славы на территории Мезенского муниципального округа </t>
  </si>
  <si>
    <t>27460</t>
  </si>
  <si>
    <t>L4971</t>
  </si>
  <si>
    <t>Разработка проектов санитарно-защитных зон артезианских скважин</t>
  </si>
  <si>
    <t>20450</t>
  </si>
  <si>
    <t>Реализация мероприятий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</si>
  <si>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Реализация муниципальных программ формирования современной городской среды</t>
  </si>
  <si>
    <t>Э4950</t>
  </si>
  <si>
    <t>F2</t>
  </si>
  <si>
    <t>55551</t>
  </si>
  <si>
    <t>Строительство, реконструкция, капитальный ремонт, ремонт и содержание автомобильных дорог, находящихся в собственности муниципального округа за счет муниципального дорожного фонда</t>
  </si>
  <si>
    <t>Мероприятия по рекультивации земельных участков на территории муниципального округа</t>
  </si>
  <si>
    <t>Капитальный, текущий ремонты зданий, находящихся в муниципальной собственности</t>
  </si>
  <si>
    <t>Э4630</t>
  </si>
  <si>
    <t>Реализация мероприятий по модернизации учреждений отрасли культуры</t>
  </si>
  <si>
    <t>Э6852</t>
  </si>
  <si>
    <t>Реализация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 учреждениям общего образования)</t>
  </si>
  <si>
    <t>R3</t>
  </si>
  <si>
    <t>Ж6880</t>
  </si>
  <si>
    <t>Cоздание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</si>
  <si>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S6360</t>
  </si>
  <si>
    <t>Организация транспортного обслуживания населения на пассажирских маршрутах автомобильного транспорта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</si>
  <si>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</si>
  <si>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</si>
  <si>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S4420</t>
  </si>
  <si>
    <t>Ремонт, реконструкция, благоустройство и установка памятников, обелисков, мемориалов, памятных досок</t>
  </si>
  <si>
    <t>S6910</t>
  </si>
  <si>
    <t>Мероприятия по содействию трудоустройству несовершеннолетних граждан на территории Архангельской области</t>
  </si>
  <si>
    <t>Реализация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</si>
  <si>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Э4700</t>
  </si>
  <si>
    <t>Обеспечение участия в Маргаритинской ярмарке</t>
  </si>
  <si>
    <t>20210</t>
  </si>
  <si>
    <t>S8271</t>
  </si>
  <si>
    <t>S8272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</si>
  <si>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</si>
  <si>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Развитие системы обращения ЖБО</t>
  </si>
  <si>
    <t>20510</t>
  </si>
  <si>
    <t>Резервный фонд аджминистрации Мезенсукого муниципального округа</t>
  </si>
  <si>
    <t>Проведение комплексных кадастровых работ</t>
  </si>
  <si>
    <t>L5111</t>
  </si>
  <si>
    <t>Мероприятия по предупреждению и ликвидации чрезвычайных ситуаций природного и техногенного характера</t>
  </si>
  <si>
    <t>71580</t>
  </si>
  <si>
    <t>S1580</t>
  </si>
  <si>
    <t>Приобретение и установка автономных дымовых пожарных извещателей</t>
  </si>
  <si>
    <t>S6870</t>
  </si>
  <si>
    <t>Реализация мероприятий по оборудованию источников наружного противопожарного водоснабжения</t>
  </si>
  <si>
    <t>S6630</t>
  </si>
  <si>
    <t>Организация электроснабжения потребителей в населенных пунктах без централизованного электроснабжения на территории Мезенского муниципального округа Архангельской области</t>
  </si>
  <si>
    <t>20560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</si>
  <si>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</si>
  <si>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Э4790</t>
  </si>
  <si>
    <t>20320</t>
  </si>
  <si>
    <t>Проект благоустройства "Малая Слобода"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</si>
  <si>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</si>
  <si>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L0502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</si>
  <si>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</si>
  <si>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А4241</t>
  </si>
  <si>
    <t>Решение от 08.02.2024 № 202</t>
  </si>
  <si>
    <t>Решение от 11.04.2024 № 218</t>
  </si>
  <si>
    <t>Решение от 07.06.2024 № 233</t>
  </si>
  <si>
    <t>Решение от 05.09.2024 № 250</t>
  </si>
  <si>
    <t>Решение от 17.10.2024 № 268</t>
  </si>
  <si>
    <t>Приведение в нормативное состояние искусственных сооружений на автомобильных дорогах местного значения</t>
  </si>
  <si>
    <t>Э9520</t>
  </si>
  <si>
    <t>от 12 декабря 2024 года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</si>
</sst>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301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/>
    </xf>
    <xf numFmtId="49" fontId="30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0" fillId="0" borderId="13" xfId="0" applyNumberFormat="1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1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2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0" fontId="33" fillId="0" borderId="1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4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3" fontId="12" fillId="0" borderId="47" xfId="0" applyNumberFormat="1" applyFont="1" applyBorder="1" applyAlignment="1">
      <alignment horizontal="center" vertical="center"/>
    </xf>
    <xf numFmtId="1" fontId="12" fillId="0" borderId="4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49" fontId="0" fillId="0" borderId="14" xfId="0" applyNumberForma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8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4" fontId="2" fillId="0" borderId="0" xfId="0" applyNumberFormat="1" applyFont="1"/>
    <xf numFmtId="0" fontId="7" fillId="0" borderId="1" xfId="0" applyFont="1" applyBorder="1" applyAlignment="1">
      <alignment vertical="center" wrapText="1"/>
    </xf>
    <xf numFmtId="49" fontId="23" fillId="0" borderId="15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0" fontId="1" fillId="0" borderId="28" xfId="0" applyFont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right" vertical="center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9" fontId="17" fillId="0" borderId="12" xfId="0" applyNumberFormat="1" applyFont="1" applyBorder="1" applyAlignment="1">
      <alignment horizontal="center" vertical="center"/>
    </xf>
    <xf numFmtId="49" fontId="17" fillId="0" borderId="21" xfId="0" applyNumberFormat="1" applyFont="1" applyBorder="1" applyAlignment="1">
      <alignment horizontal="center" vertical="center"/>
    </xf>
    <xf numFmtId="49" fontId="17" fillId="0" borderId="44" xfId="0" applyNumberFormat="1" applyFont="1" applyBorder="1" applyAlignment="1">
      <alignment horizontal="center" vertical="center"/>
    </xf>
    <xf numFmtId="4" fontId="0" fillId="0" borderId="26" xfId="0" applyNumberFormat="1" applyBorder="1" applyAlignment="1">
      <alignment horizontal="right" vertical="center"/>
    </xf>
    <xf numFmtId="49" fontId="0" fillId="0" borderId="3" xfId="0" applyNumberFormat="1" applyFill="1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34" fillId="0" borderId="1" xfId="0" applyFont="1" applyFill="1" applyBorder="1"/>
    <xf numFmtId="0" fontId="0" fillId="0" borderId="1" xfId="0" applyFont="1" applyFill="1" applyBorder="1"/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49" fontId="6" fillId="0" borderId="2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0" fillId="0" borderId="41" xfId="0" applyBorder="1" applyAlignment="1">
      <alignment horizontal="center"/>
    </xf>
    <xf numFmtId="0" fontId="29" fillId="0" borderId="23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2" fillId="0" borderId="3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5" xfId="0" applyBorder="1" applyAlignment="1">
      <alignment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1" xfId="0" applyBorder="1" applyAlignment="1">
      <alignment wrapText="1"/>
    </xf>
    <xf numFmtId="0" fontId="0" fillId="0" borderId="21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4/&#1041;&#1102;&#1076;&#1078;&#1077;&#1090;%20&#1086;&#1082;&#1088;&#1091;&#1075;&#1072;%202024-2026/&#1055;&#1088;&#1080;&#1083;&#1086;&#1078;&#1077;&#1085;&#1080;&#1077;%20&#8470;%20%203,4%20-&#1088;&#1072;&#1089;&#1093;&#1086;&#1076;&#1099;%20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4-202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4;&#1086;&#1082;&#1091;&#1084;&#1077;&#1085;&#1090;&#1099;\2024%20&#1075;&#1086;&#1076;\&#1057;&#1077;&#1089;&#1089;&#1080;&#1103;%2017%20&#1086;&#1082;&#1090;&#1103;&#1073;&#1088;&#1103;\&#1055;&#1088;&#1080;&#1083;&#1086;&#1078;&#1077;&#1085;&#1080;&#1077;%20&#8470;%203,4%20-&#1088;&#1072;&#1089;&#1093;&#1086;&#1076;&#1099;%20%202024-2026%20&#1076;&#1083;&#1103;%20&#1087;&#1088;&#1086;&#1075;&#108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,4%20-&#1088;&#1072;&#1089;&#1093;&#1086;&#1076;&#1099;%20%202024-2026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1494">
          <cell r="J1494">
            <v>1035802533.1399999</v>
          </cell>
          <cell r="K1494">
            <v>1005278892.5999999</v>
          </cell>
          <cell r="L1494">
            <v>1012280564.99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 refreshError="1">
        <row r="2250">
          <cell r="AH2250">
            <v>10992627</v>
          </cell>
          <cell r="AI2250">
            <v>11102052.710000001</v>
          </cell>
          <cell r="AJ2250">
            <v>11162573.24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 refreshError="1"/>
      <sheetData sheetId="1">
        <row r="2366">
          <cell r="AQ2366">
            <v>-177061173.91</v>
          </cell>
          <cell r="AR2366">
            <v>263544442.99000001</v>
          </cell>
          <cell r="AS2366">
            <v>0</v>
          </cell>
          <cell r="AT2366">
            <v>1169546045.7699995</v>
          </cell>
          <cell r="AU2366">
            <v>1271525067.96</v>
          </cell>
          <cell r="AV2366">
            <v>1095034249.2200003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39"/>
  <sheetViews>
    <sheetView tabSelected="1" view="pageBreakPreview" zoomScale="60" zoomScaleNormal="100" workbookViewId="0">
      <selection activeCell="AX12" sqref="AX12"/>
    </sheetView>
  </sheetViews>
  <sheetFormatPr defaultColWidth="9.109375" defaultRowHeight="13.2"/>
  <cols>
    <col min="1" max="1" width="4.109375" style="1" customWidth="1"/>
    <col min="2" max="2" width="75.88671875" style="12" customWidth="1"/>
    <col min="3" max="3" width="5.109375" style="12" customWidth="1"/>
    <col min="4" max="5" width="4.88671875" style="12" customWidth="1"/>
    <col min="6" max="6" width="7.88671875" style="12" customWidth="1"/>
    <col min="7" max="7" width="6.6640625" style="13" customWidth="1"/>
    <col min="8" max="8" width="22.33203125" style="50" hidden="1" customWidth="1"/>
    <col min="9" max="9" width="22.44140625" style="2" hidden="1" customWidth="1"/>
    <col min="10" max="10" width="21.6640625" style="2" hidden="1" customWidth="1"/>
    <col min="11" max="12" width="18.44140625" style="2" hidden="1" customWidth="1"/>
    <col min="13" max="13" width="17.109375" style="2" hidden="1" customWidth="1"/>
    <col min="14" max="14" width="22.5546875" style="2" hidden="1" customWidth="1"/>
    <col min="15" max="15" width="23" style="2" hidden="1" customWidth="1"/>
    <col min="16" max="16" width="21.5546875" style="2" hidden="1" customWidth="1"/>
    <col min="17" max="18" width="18.44140625" style="2" hidden="1" customWidth="1"/>
    <col min="19" max="19" width="17.109375" style="2" hidden="1" customWidth="1"/>
    <col min="20" max="20" width="22.5546875" style="2" hidden="1" customWidth="1"/>
    <col min="21" max="21" width="23" style="2" hidden="1" customWidth="1"/>
    <col min="22" max="22" width="21.5546875" style="2" hidden="1" customWidth="1"/>
    <col min="23" max="24" width="18.44140625" style="2" hidden="1" customWidth="1"/>
    <col min="25" max="25" width="17.109375" style="2" hidden="1" customWidth="1"/>
    <col min="26" max="26" width="22.5546875" style="2" hidden="1" customWidth="1"/>
    <col min="27" max="27" width="23" style="2" hidden="1" customWidth="1"/>
    <col min="28" max="28" width="21.5546875" style="2" hidden="1" customWidth="1"/>
    <col min="29" max="30" width="18.44140625" style="2" hidden="1" customWidth="1"/>
    <col min="31" max="31" width="17.109375" style="2" hidden="1" customWidth="1"/>
    <col min="32" max="32" width="22.5546875" style="2" hidden="1" customWidth="1"/>
    <col min="33" max="33" width="23" style="2" hidden="1" customWidth="1"/>
    <col min="34" max="34" width="21.5546875" style="2" hidden="1" customWidth="1"/>
    <col min="35" max="36" width="18.44140625" style="2" hidden="1" customWidth="1"/>
    <col min="37" max="37" width="17.109375" style="2" hidden="1" customWidth="1"/>
    <col min="38" max="38" width="22.5546875" style="2" hidden="1" customWidth="1"/>
    <col min="39" max="39" width="23" style="2" hidden="1" customWidth="1"/>
    <col min="40" max="40" width="21.5546875" style="2" hidden="1" customWidth="1"/>
    <col min="41" max="42" width="18.44140625" style="2" hidden="1" customWidth="1"/>
    <col min="43" max="43" width="17.109375" style="2" hidden="1" customWidth="1"/>
    <col min="44" max="44" width="22.5546875" style="2" customWidth="1"/>
    <col min="45" max="45" width="23" style="2" customWidth="1"/>
    <col min="46" max="46" width="21.5546875" style="2" customWidth="1"/>
    <col min="47" max="47" width="1.33203125" style="2" customWidth="1"/>
    <col min="48" max="16384" width="9.109375" style="2"/>
  </cols>
  <sheetData>
    <row r="1" spans="1:46">
      <c r="P1" s="193"/>
      <c r="V1" s="193"/>
      <c r="AB1" s="193"/>
      <c r="AH1" s="193"/>
      <c r="AN1" s="193"/>
      <c r="AT1" s="193" t="s">
        <v>278</v>
      </c>
    </row>
    <row r="2" spans="1:46">
      <c r="P2" s="107"/>
      <c r="V2" s="107"/>
      <c r="AB2" s="107"/>
      <c r="AH2" s="107"/>
      <c r="AN2" s="107"/>
      <c r="AT2" s="107" t="s">
        <v>145</v>
      </c>
    </row>
    <row r="3" spans="1:46">
      <c r="P3" s="107"/>
      <c r="V3" s="107"/>
      <c r="AB3" s="107"/>
      <c r="AH3" s="107"/>
      <c r="AN3" s="107"/>
      <c r="AT3" s="107" t="s">
        <v>284</v>
      </c>
    </row>
    <row r="4" spans="1:46">
      <c r="P4" s="193"/>
      <c r="V4" s="193"/>
      <c r="AB4" s="193"/>
      <c r="AH4" s="193"/>
      <c r="AN4" s="193"/>
      <c r="AT4" s="193" t="s">
        <v>479</v>
      </c>
    </row>
    <row r="6" spans="1:46">
      <c r="P6" s="106"/>
      <c r="V6" s="106"/>
      <c r="AB6" s="106"/>
      <c r="AH6" s="106"/>
      <c r="AN6" s="106"/>
      <c r="AT6" s="106" t="s">
        <v>359</v>
      </c>
    </row>
    <row r="7" spans="1:46">
      <c r="P7" s="107"/>
      <c r="V7" s="107"/>
      <c r="AB7" s="107"/>
      <c r="AH7" s="107"/>
      <c r="AN7" s="107"/>
      <c r="AT7" s="107" t="s">
        <v>145</v>
      </c>
    </row>
    <row r="8" spans="1:46">
      <c r="P8" s="107"/>
      <c r="V8" s="107"/>
      <c r="AB8" s="107"/>
      <c r="AH8" s="107"/>
      <c r="AN8" s="107"/>
      <c r="AT8" s="107" t="s">
        <v>284</v>
      </c>
    </row>
    <row r="9" spans="1:46">
      <c r="P9" s="106"/>
      <c r="V9" s="106"/>
      <c r="AB9" s="106"/>
      <c r="AH9" s="106"/>
      <c r="AN9" s="106"/>
      <c r="AT9" s="106" t="s">
        <v>354</v>
      </c>
    </row>
    <row r="10" spans="1:46">
      <c r="J10" s="106"/>
    </row>
    <row r="11" spans="1:46" ht="53.25" customHeight="1">
      <c r="A11" s="257" t="s">
        <v>396</v>
      </c>
      <c r="B11" s="257"/>
      <c r="C11" s="257"/>
      <c r="D11" s="257"/>
      <c r="E11" s="257"/>
      <c r="F11" s="257"/>
      <c r="G11" s="257"/>
      <c r="H11" s="257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</row>
    <row r="12" spans="1:46">
      <c r="B12" s="267"/>
      <c r="C12" s="267"/>
      <c r="D12" s="267"/>
      <c r="E12" s="267"/>
      <c r="F12" s="267"/>
      <c r="G12" s="267"/>
      <c r="J12" s="47"/>
      <c r="K12" s="251" t="s">
        <v>472</v>
      </c>
      <c r="L12" s="251"/>
      <c r="M12" s="251"/>
      <c r="N12" s="251"/>
      <c r="O12" s="251"/>
      <c r="P12" s="251"/>
      <c r="Q12" s="251" t="s">
        <v>473</v>
      </c>
      <c r="R12" s="251"/>
      <c r="S12" s="251"/>
      <c r="T12" s="251"/>
      <c r="U12" s="251"/>
      <c r="V12" s="251"/>
      <c r="W12" s="251" t="s">
        <v>474</v>
      </c>
      <c r="X12" s="251"/>
      <c r="Y12" s="251"/>
      <c r="Z12" s="251"/>
      <c r="AA12" s="251"/>
      <c r="AB12" s="251"/>
      <c r="AC12" s="251" t="s">
        <v>475</v>
      </c>
      <c r="AD12" s="251"/>
      <c r="AE12" s="251"/>
      <c r="AF12" s="251"/>
      <c r="AG12" s="251"/>
      <c r="AH12" s="251"/>
      <c r="AI12" s="251" t="s">
        <v>476</v>
      </c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</row>
    <row r="13" spans="1:46" ht="30.75" customHeight="1">
      <c r="A13" s="268" t="s">
        <v>0</v>
      </c>
      <c r="B13" s="270" t="s">
        <v>1</v>
      </c>
      <c r="C13" s="272" t="s">
        <v>2</v>
      </c>
      <c r="D13" s="273"/>
      <c r="E13" s="273"/>
      <c r="F13" s="274"/>
      <c r="G13" s="278" t="s">
        <v>99</v>
      </c>
      <c r="H13" s="261" t="s">
        <v>282</v>
      </c>
      <c r="I13" s="262"/>
      <c r="J13" s="262"/>
      <c r="K13" s="252" t="s">
        <v>357</v>
      </c>
      <c r="L13" s="253"/>
      <c r="M13" s="254"/>
      <c r="N13" s="253" t="s">
        <v>282</v>
      </c>
      <c r="O13" s="255"/>
      <c r="P13" s="256"/>
      <c r="Q13" s="252" t="s">
        <v>357</v>
      </c>
      <c r="R13" s="253"/>
      <c r="S13" s="254"/>
      <c r="T13" s="253" t="s">
        <v>282</v>
      </c>
      <c r="U13" s="255"/>
      <c r="V13" s="256"/>
      <c r="W13" s="252" t="s">
        <v>357</v>
      </c>
      <c r="X13" s="253"/>
      <c r="Y13" s="254"/>
      <c r="Z13" s="253" t="s">
        <v>282</v>
      </c>
      <c r="AA13" s="255"/>
      <c r="AB13" s="256"/>
      <c r="AC13" s="252" t="s">
        <v>357</v>
      </c>
      <c r="AD13" s="253"/>
      <c r="AE13" s="254"/>
      <c r="AF13" s="253" t="s">
        <v>282</v>
      </c>
      <c r="AG13" s="255"/>
      <c r="AH13" s="256"/>
      <c r="AI13" s="252" t="s">
        <v>357</v>
      </c>
      <c r="AJ13" s="253"/>
      <c r="AK13" s="254"/>
      <c r="AL13" s="253" t="s">
        <v>282</v>
      </c>
      <c r="AM13" s="255"/>
      <c r="AN13" s="256"/>
      <c r="AO13" s="252" t="s">
        <v>357</v>
      </c>
      <c r="AP13" s="253"/>
      <c r="AQ13" s="254"/>
      <c r="AR13" s="253" t="s">
        <v>282</v>
      </c>
      <c r="AS13" s="255"/>
      <c r="AT13" s="256"/>
    </row>
    <row r="14" spans="1:46" s="3" customFormat="1" ht="15.6">
      <c r="A14" s="269"/>
      <c r="B14" s="271"/>
      <c r="C14" s="275"/>
      <c r="D14" s="276"/>
      <c r="E14" s="276"/>
      <c r="F14" s="277"/>
      <c r="G14" s="275"/>
      <c r="H14" s="121" t="s">
        <v>197</v>
      </c>
      <c r="I14" s="121" t="s">
        <v>198</v>
      </c>
      <c r="J14" s="121" t="s">
        <v>285</v>
      </c>
      <c r="K14" s="121" t="s">
        <v>197</v>
      </c>
      <c r="L14" s="121" t="s">
        <v>198</v>
      </c>
      <c r="M14" s="121" t="s">
        <v>285</v>
      </c>
      <c r="N14" s="121" t="s">
        <v>197</v>
      </c>
      <c r="O14" s="121" t="s">
        <v>198</v>
      </c>
      <c r="P14" s="121" t="s">
        <v>285</v>
      </c>
      <c r="Q14" s="121" t="s">
        <v>197</v>
      </c>
      <c r="R14" s="121" t="s">
        <v>198</v>
      </c>
      <c r="S14" s="121" t="s">
        <v>285</v>
      </c>
      <c r="T14" s="121" t="s">
        <v>197</v>
      </c>
      <c r="U14" s="121" t="s">
        <v>198</v>
      </c>
      <c r="V14" s="121" t="s">
        <v>285</v>
      </c>
      <c r="W14" s="121" t="s">
        <v>197</v>
      </c>
      <c r="X14" s="121" t="s">
        <v>198</v>
      </c>
      <c r="Y14" s="121" t="s">
        <v>285</v>
      </c>
      <c r="Z14" s="121" t="s">
        <v>197</v>
      </c>
      <c r="AA14" s="121" t="s">
        <v>198</v>
      </c>
      <c r="AB14" s="121" t="s">
        <v>285</v>
      </c>
      <c r="AC14" s="210" t="s">
        <v>197</v>
      </c>
      <c r="AD14" s="210" t="s">
        <v>198</v>
      </c>
      <c r="AE14" s="210" t="s">
        <v>285</v>
      </c>
      <c r="AF14" s="210" t="s">
        <v>197</v>
      </c>
      <c r="AG14" s="210" t="s">
        <v>198</v>
      </c>
      <c r="AH14" s="210" t="s">
        <v>285</v>
      </c>
      <c r="AI14" s="224" t="s">
        <v>197</v>
      </c>
      <c r="AJ14" s="224" t="s">
        <v>198</v>
      </c>
      <c r="AK14" s="224" t="s">
        <v>285</v>
      </c>
      <c r="AL14" s="224" t="s">
        <v>197</v>
      </c>
      <c r="AM14" s="224" t="s">
        <v>198</v>
      </c>
      <c r="AN14" s="224" t="s">
        <v>285</v>
      </c>
      <c r="AO14" s="227" t="s">
        <v>197</v>
      </c>
      <c r="AP14" s="227" t="s">
        <v>198</v>
      </c>
      <c r="AQ14" s="227" t="s">
        <v>285</v>
      </c>
      <c r="AR14" s="227" t="s">
        <v>197</v>
      </c>
      <c r="AS14" s="227" t="s">
        <v>198</v>
      </c>
      <c r="AT14" s="227" t="s">
        <v>285</v>
      </c>
    </row>
    <row r="15" spans="1:46" s="3" customFormat="1">
      <c r="A15" s="25" t="s">
        <v>3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5" t="s">
        <v>7</v>
      </c>
      <c r="H15" s="52">
        <v>8</v>
      </c>
      <c r="I15" s="122">
        <v>9</v>
      </c>
      <c r="J15" s="122">
        <v>10</v>
      </c>
      <c r="K15" s="190"/>
      <c r="L15" s="191"/>
      <c r="M15" s="191"/>
      <c r="N15" s="190">
        <v>8</v>
      </c>
      <c r="O15" s="191">
        <v>9</v>
      </c>
      <c r="P15" s="191">
        <v>10</v>
      </c>
      <c r="Q15" s="190"/>
      <c r="R15" s="191"/>
      <c r="S15" s="191"/>
      <c r="T15" s="190">
        <v>8</v>
      </c>
      <c r="U15" s="191">
        <v>9</v>
      </c>
      <c r="V15" s="191">
        <v>10</v>
      </c>
      <c r="W15" s="190"/>
      <c r="X15" s="191"/>
      <c r="Y15" s="191"/>
      <c r="Z15" s="190">
        <v>8</v>
      </c>
      <c r="AA15" s="191">
        <v>9</v>
      </c>
      <c r="AB15" s="191">
        <v>10</v>
      </c>
      <c r="AC15" s="190"/>
      <c r="AD15" s="191"/>
      <c r="AE15" s="191"/>
      <c r="AF15" s="190">
        <v>8</v>
      </c>
      <c r="AG15" s="191">
        <v>9</v>
      </c>
      <c r="AH15" s="191">
        <v>10</v>
      </c>
      <c r="AI15" s="190"/>
      <c r="AJ15" s="191"/>
      <c r="AK15" s="191"/>
      <c r="AL15" s="190">
        <v>8</v>
      </c>
      <c r="AM15" s="191">
        <v>9</v>
      </c>
      <c r="AN15" s="191">
        <v>10</v>
      </c>
      <c r="AO15" s="190"/>
      <c r="AP15" s="191"/>
      <c r="AQ15" s="191"/>
      <c r="AR15" s="190">
        <v>8</v>
      </c>
      <c r="AS15" s="191">
        <v>9</v>
      </c>
      <c r="AT15" s="191">
        <v>10</v>
      </c>
    </row>
    <row r="16" spans="1:46" ht="17.399999999999999">
      <c r="A16" s="43" t="s">
        <v>73</v>
      </c>
      <c r="B16" s="188" t="s">
        <v>74</v>
      </c>
      <c r="C16" s="44"/>
      <c r="D16" s="44"/>
      <c r="E16" s="44"/>
      <c r="F16" s="44"/>
      <c r="G16" s="45"/>
      <c r="H16" s="63">
        <f t="shared" ref="H16:M16" si="0">H17+H209+H293+H332+H337+H374+H393+H413+H493+H498+H510+H520+H536+H554+H596+H601+H457+H515+H546+H621+H591+H641+H652+H692</f>
        <v>733475872.98000014</v>
      </c>
      <c r="I16" s="63">
        <f t="shared" si="0"/>
        <v>687132914.07000017</v>
      </c>
      <c r="J16" s="63">
        <f t="shared" si="0"/>
        <v>684156728.5400002</v>
      </c>
      <c r="K16" s="63">
        <f t="shared" si="0"/>
        <v>51448153.690000005</v>
      </c>
      <c r="L16" s="63">
        <f t="shared" si="0"/>
        <v>1585494.93</v>
      </c>
      <c r="M16" s="63">
        <f t="shared" si="0"/>
        <v>80560347.809999987</v>
      </c>
      <c r="N16" s="63">
        <f>H16+K16</f>
        <v>784924026.6700002</v>
      </c>
      <c r="O16" s="63">
        <f>I16+L16</f>
        <v>688718409.00000012</v>
      </c>
      <c r="P16" s="63">
        <f>J16+M16</f>
        <v>764717076.35000014</v>
      </c>
      <c r="Q16" s="63">
        <f>Q17+Q209+Q293+Q332+Q337+Q374+Q393+Q413+Q493+Q498+Q510+Q520+Q536+Q554+Q596+Q601+Q457+Q515+Q546+Q621+Q591+Q641+Q652+Q692</f>
        <v>16677345.859999999</v>
      </c>
      <c r="R16" s="63">
        <f>R17+R209+R293+R332+R337+R374+R393+R413+R493+R498+R510+R520+R536+R554+R596+R601+R457+R515+R546+R621+R591+R641+R652+R692</f>
        <v>3112198.88</v>
      </c>
      <c r="S16" s="63">
        <f>S17+S209+S293+S332+S337+S374+S393+S413+S493+S498+S510+S520+S536+S554+S596+S601+S457+S515+S546+S621+S591+S641+S652+S692</f>
        <v>2913094.88</v>
      </c>
      <c r="T16" s="63">
        <f>N16+Q16</f>
        <v>801601372.53000021</v>
      </c>
      <c r="U16" s="63">
        <f>O16+R16</f>
        <v>691830607.88000011</v>
      </c>
      <c r="V16" s="63">
        <f>P16+S16</f>
        <v>767630171.23000014</v>
      </c>
      <c r="W16" s="63">
        <f>W17+W209+W293+W332+W337+W374+W393+W413+W493+W498+W510+W520+W536+W554+W596+W601+W457+W515+W546+W621+W591+W641+W652+W692</f>
        <v>199586478.06</v>
      </c>
      <c r="X16" s="63">
        <f>X17+X209+X293+X332+X337+X374+X393+X413+X493+X498+X510+X520+X536+X554+X596+X601+X457+X515+X546+X621+X591+X641+X652+X692</f>
        <v>448519.8</v>
      </c>
      <c r="Y16" s="63">
        <f>Y17+Y209+Y293+Y332+Y337+Y374+Y393+Y413+Y493+Y498+Y510+Y520+Y536+Y554+Y596+Y601+Y457+Y515+Y546+Y621+Y591+Y641+Y652+Y692</f>
        <v>1337295.69</v>
      </c>
      <c r="Z16" s="63">
        <f>T16+W16</f>
        <v>1001187850.5900002</v>
      </c>
      <c r="AA16" s="63">
        <f>U16+X16</f>
        <v>692279127.68000007</v>
      </c>
      <c r="AB16" s="63">
        <f>V16+Y16</f>
        <v>768967466.9200002</v>
      </c>
      <c r="AC16" s="63">
        <f>AC17+AC209+AC293+AC332+AC337+AC374+AC393+AC413+AC493+AC498+AC510+AC520+AC536+AC554+AC596+AC601+AC457+AC515+AC546+AC621+AC591+AC641+AC652+AC692</f>
        <v>17457824.960000001</v>
      </c>
      <c r="AD16" s="63">
        <f>AD17+AD209+AD293+AD332+AD337+AD374+AD393+AD413+AD493+AD498+AD510+AD520+AD536+AD554+AD596+AD601+AD457+AD515+AD546+AD621+AD591+AD641+AD652+AD692</f>
        <v>3201792</v>
      </c>
      <c r="AE16" s="63">
        <f>AE17+AE209+AE293+AE332+AE337+AE374+AE393+AE413+AE493+AE498+AE510+AE520+AE536+AE554+AE596+AE601+AE457+AE515+AE546+AE621+AE591+AE641+AE652+AE692</f>
        <v>-199104</v>
      </c>
      <c r="AF16" s="63">
        <f>Z16+AC16</f>
        <v>1018645675.5500002</v>
      </c>
      <c r="AG16" s="63">
        <f>AA16+AD16</f>
        <v>695480919.68000007</v>
      </c>
      <c r="AH16" s="63">
        <f>AB16+AE16</f>
        <v>768768362.9200002</v>
      </c>
      <c r="AI16" s="63">
        <f>AI17+AI209+AI293+AI332+AI337+AI374+AI393+AI413+AI493+AI498+AI510+AI520+AI536+AI554+AI596+AI601+AI457+AI515+AI546+AI621+AI591+AI641+AI652+AI692</f>
        <v>14158639.08</v>
      </c>
      <c r="AJ16" s="63">
        <f>AJ17+AJ209+AJ293+AJ332+AJ337+AJ374+AJ393+AJ413+AJ493+AJ498+AJ510+AJ520+AJ536+AJ554+AJ596+AJ601+AJ457+AJ515+AJ546+AJ621+AJ591+AJ641+AJ652+AJ692</f>
        <v>-2113031.9299999997</v>
      </c>
      <c r="AK16" s="63">
        <f>AK17+AK209+AK293+AK332+AK337+AK374+AK393+AK413+AK493+AK498+AK510+AK520+AK536+AK554+AK596+AK601+AK457+AK515+AK546+AK621+AK591+AK641+AK652+AK692</f>
        <v>-2044858.83</v>
      </c>
      <c r="AL16" s="63">
        <f>AF16+AI16</f>
        <v>1032804314.6300002</v>
      </c>
      <c r="AM16" s="63">
        <f>AG16+AJ16</f>
        <v>693367887.75000012</v>
      </c>
      <c r="AN16" s="63">
        <f>AH16+AK16</f>
        <v>766723504.09000015</v>
      </c>
      <c r="AO16" s="63">
        <f>AO17+AO209+AO293+AO332+AO337+AO374+AO393+AO413+AO493+AO498+AO510+AO520+AO536+AO554+AO596+AO601+AO457+AO515+AO546+AO621+AO591+AO641+AO652+AO692</f>
        <v>-160423879.17000002</v>
      </c>
      <c r="AP16" s="63">
        <f>AP17+AP209+AP293+AP332+AP337+AP374+AP393+AP413+AP493+AP498+AP510+AP520+AP536+AP554+AP596+AP601+AP457+AP515+AP546+AP621+AP591+AP641+AP652+AP692</f>
        <v>263720803.52000001</v>
      </c>
      <c r="AQ16" s="63">
        <f>AQ17+AQ209+AQ293+AQ332+AQ337+AQ374+AQ393+AQ413+AQ493+AQ498+AQ510+AQ520+AQ536+AQ554+AQ596+AQ601+AQ457+AQ515+AQ546+AQ621+AQ591+AQ641+AQ652+AQ692</f>
        <v>0</v>
      </c>
      <c r="AR16" s="63">
        <f>AL16+AO16</f>
        <v>872380435.46000028</v>
      </c>
      <c r="AS16" s="63">
        <f>AM16+AP16</f>
        <v>957088691.2700001</v>
      </c>
      <c r="AT16" s="63">
        <f>AN16+AQ16</f>
        <v>766723504.09000015</v>
      </c>
    </row>
    <row r="17" spans="1:46" ht="27.6">
      <c r="A17" s="177" t="s">
        <v>3</v>
      </c>
      <c r="B17" s="96" t="s">
        <v>286</v>
      </c>
      <c r="C17" s="7" t="s">
        <v>13</v>
      </c>
      <c r="D17" s="7" t="s">
        <v>21</v>
      </c>
      <c r="E17" s="7" t="s">
        <v>100</v>
      </c>
      <c r="F17" s="7" t="s">
        <v>101</v>
      </c>
      <c r="G17" s="16"/>
      <c r="H17" s="59">
        <f t="shared" ref="H17:M17" si="1">H18+H40+H107+H139+H158+H170+H192</f>
        <v>479717742.77000004</v>
      </c>
      <c r="I17" s="59">
        <f t="shared" si="1"/>
        <v>485676829.93000007</v>
      </c>
      <c r="J17" s="59">
        <f t="shared" si="1"/>
        <v>486906628.44999999</v>
      </c>
      <c r="K17" s="59">
        <f t="shared" si="1"/>
        <v>9432032.7100000009</v>
      </c>
      <c r="L17" s="59">
        <f t="shared" si="1"/>
        <v>1625600.95</v>
      </c>
      <c r="M17" s="59">
        <f t="shared" si="1"/>
        <v>80579142.989999995</v>
      </c>
      <c r="N17" s="59">
        <f t="shared" ref="N17:N131" si="2">H17+K17</f>
        <v>489149775.48000002</v>
      </c>
      <c r="O17" s="59">
        <f t="shared" ref="O17:O131" si="3">I17+L17</f>
        <v>487302430.88000005</v>
      </c>
      <c r="P17" s="59">
        <f t="shared" ref="P17:P131" si="4">J17+M17</f>
        <v>567485771.43999994</v>
      </c>
      <c r="Q17" s="59">
        <f>Q18+Q40+Q107+Q139+Q158+Q170+Q192</f>
        <v>1979308.4600000002</v>
      </c>
      <c r="R17" s="59">
        <f>R18+R40+R107+R139+R158+R170+R192</f>
        <v>891207.06</v>
      </c>
      <c r="S17" s="59">
        <f>S18+S40+S107+S139+S158+S170+S192</f>
        <v>692103.06</v>
      </c>
      <c r="T17" s="59">
        <f t="shared" ref="T17:T131" si="5">N17+Q17</f>
        <v>491129083.94</v>
      </c>
      <c r="U17" s="59">
        <f t="shared" ref="U17:U131" si="6">O17+R17</f>
        <v>488193637.94000006</v>
      </c>
      <c r="V17" s="59">
        <f t="shared" ref="V17:V131" si="7">P17+S17</f>
        <v>568177874.49999988</v>
      </c>
      <c r="W17" s="59">
        <f>W18+W40+W107+W139+W158+W170+W192</f>
        <v>727991.99999999988</v>
      </c>
      <c r="X17" s="59">
        <f>X18+X40+X107+X139+X158+X170+X192</f>
        <v>448519.8</v>
      </c>
      <c r="Y17" s="59">
        <f>Y18+Y40+Y107+Y139+Y158+Y170+Y192</f>
        <v>1337295.69</v>
      </c>
      <c r="Z17" s="59">
        <f t="shared" ref="Z17:Z131" si="8">T17+W17</f>
        <v>491857075.94</v>
      </c>
      <c r="AA17" s="59">
        <f t="shared" ref="AA17:AA131" si="9">U17+X17</f>
        <v>488642157.74000007</v>
      </c>
      <c r="AB17" s="59">
        <f t="shared" ref="AB17:AB131" si="10">V17+Y17</f>
        <v>569515170.18999994</v>
      </c>
      <c r="AC17" s="59">
        <f>AC18+AC40+AC107+AC139+AC158+AC170+AC192</f>
        <v>10644797.369999999</v>
      </c>
      <c r="AD17" s="59">
        <f>AD18+AD40+AD107+AD139+AD158+AD170+AD192</f>
        <v>-398208</v>
      </c>
      <c r="AE17" s="59">
        <f>AE18+AE40+AE107+AE139+AE158+AE170+AE192</f>
        <v>-199104</v>
      </c>
      <c r="AF17" s="59">
        <f t="shared" ref="AF17:AF131" si="11">Z17+AC17</f>
        <v>502501873.31</v>
      </c>
      <c r="AG17" s="59">
        <f t="shared" ref="AG17:AG131" si="12">AA17+AD17</f>
        <v>488243949.74000007</v>
      </c>
      <c r="AH17" s="59">
        <f t="shared" ref="AH17:AH131" si="13">AB17+AE17</f>
        <v>569316066.18999994</v>
      </c>
      <c r="AI17" s="59">
        <f>AI18+AI40+AI107+AI139+AI158+AI170+AI192</f>
        <v>11324270.619999999</v>
      </c>
      <c r="AJ17" s="59">
        <f>AJ18+AJ40+AJ107+AJ139+AJ158+AJ170+AJ192</f>
        <v>-2113031.9299999997</v>
      </c>
      <c r="AK17" s="59">
        <f>AK18+AK40+AK107+AK139+AK158+AK170+AK192</f>
        <v>-2044858.83</v>
      </c>
      <c r="AL17" s="59">
        <f t="shared" ref="AL17:AL131" si="14">AF17+AI17</f>
        <v>513826143.93000001</v>
      </c>
      <c r="AM17" s="59">
        <f t="shared" ref="AM17:AM131" si="15">AG17+AJ17</f>
        <v>486130917.81000006</v>
      </c>
      <c r="AN17" s="59">
        <f t="shared" ref="AN17:AN131" si="16">AH17+AK17</f>
        <v>567271207.3599999</v>
      </c>
      <c r="AO17" s="59">
        <f>AO18+AO40+AO107+AO139+AO158+AO170+AO192</f>
        <v>11129182.580000002</v>
      </c>
      <c r="AP17" s="59">
        <f>AP18+AP40+AP107+AP139+AP158+AP170+AP192</f>
        <v>0</v>
      </c>
      <c r="AQ17" s="59">
        <f>AQ18+AQ40+AQ107+AQ139+AQ158+AQ170+AQ192</f>
        <v>0</v>
      </c>
      <c r="AR17" s="59">
        <f t="shared" ref="AR17:AR39" si="17">AL17+AO17</f>
        <v>524955326.50999999</v>
      </c>
      <c r="AS17" s="59">
        <f t="shared" ref="AS17:AS131" si="18">AM17+AP17</f>
        <v>486130917.81000006</v>
      </c>
      <c r="AT17" s="59">
        <f t="shared" ref="AT17:AT131" si="19">AN17+AQ17</f>
        <v>567271207.3599999</v>
      </c>
    </row>
    <row r="18" spans="1:46" ht="26.4">
      <c r="A18" s="175" t="s">
        <v>23</v>
      </c>
      <c r="B18" s="189" t="s">
        <v>86</v>
      </c>
      <c r="C18" s="6" t="s">
        <v>13</v>
      </c>
      <c r="D18" s="6" t="s">
        <v>3</v>
      </c>
      <c r="E18" s="6" t="s">
        <v>100</v>
      </c>
      <c r="F18" s="6" t="s">
        <v>101</v>
      </c>
      <c r="G18" s="17"/>
      <c r="H18" s="58">
        <f>H19+H28+H34+H22+H31</f>
        <v>102041323.7</v>
      </c>
      <c r="I18" s="58">
        <f t="shared" ref="I18:J18" si="20">I19+I28+I34+I22+I31</f>
        <v>104317384.09999999</v>
      </c>
      <c r="J18" s="58">
        <f t="shared" si="20"/>
        <v>104891117.97</v>
      </c>
      <c r="K18" s="58">
        <f>K19+K28+K34+K22+K31+K37</f>
        <v>209131.8</v>
      </c>
      <c r="L18" s="58">
        <f t="shared" ref="L18:M18" si="21">L19+L28+L34+L22+L31+L37</f>
        <v>-265640</v>
      </c>
      <c r="M18" s="58">
        <f t="shared" si="21"/>
        <v>-1022210</v>
      </c>
      <c r="N18" s="58">
        <f t="shared" si="2"/>
        <v>102250455.5</v>
      </c>
      <c r="O18" s="58">
        <f t="shared" si="3"/>
        <v>104051744.09999999</v>
      </c>
      <c r="P18" s="58">
        <f t="shared" si="4"/>
        <v>103868907.97</v>
      </c>
      <c r="Q18" s="58">
        <f>Q19+Q28+Q34+Q22+Q31+Q37</f>
        <v>0</v>
      </c>
      <c r="R18" s="58">
        <f t="shared" ref="R18:S18" si="22">R19+R28+R34+R22+R31+R37</f>
        <v>0</v>
      </c>
      <c r="S18" s="58">
        <f t="shared" si="22"/>
        <v>0</v>
      </c>
      <c r="T18" s="58">
        <f t="shared" si="5"/>
        <v>102250455.5</v>
      </c>
      <c r="U18" s="58">
        <f t="shared" si="6"/>
        <v>104051744.09999999</v>
      </c>
      <c r="V18" s="58">
        <f t="shared" si="7"/>
        <v>103868907.97</v>
      </c>
      <c r="W18" s="58">
        <f>W19+W28+W34+W22+W31+W37</f>
        <v>582425.35</v>
      </c>
      <c r="X18" s="58">
        <f t="shared" ref="X18:Y18" si="23">X19+X28+X34+X22+X31+X37</f>
        <v>0</v>
      </c>
      <c r="Y18" s="58">
        <f t="shared" si="23"/>
        <v>0</v>
      </c>
      <c r="Z18" s="58">
        <f t="shared" si="8"/>
        <v>102832880.84999999</v>
      </c>
      <c r="AA18" s="58">
        <f t="shared" si="9"/>
        <v>104051744.09999999</v>
      </c>
      <c r="AB18" s="58">
        <f t="shared" si="10"/>
        <v>103868907.97</v>
      </c>
      <c r="AC18" s="58">
        <f>AC19+AC28+AC34+AC22+AC31+AC37+AC25</f>
        <v>667482.82000000007</v>
      </c>
      <c r="AD18" s="58">
        <f t="shared" ref="AD18:AE18" si="24">AD19+AD28+AD34+AD22+AD31+AD37+AD25</f>
        <v>0</v>
      </c>
      <c r="AE18" s="58">
        <f t="shared" si="24"/>
        <v>0</v>
      </c>
      <c r="AF18" s="58">
        <f t="shared" si="11"/>
        <v>103500363.66999999</v>
      </c>
      <c r="AG18" s="58">
        <f t="shared" si="12"/>
        <v>104051744.09999999</v>
      </c>
      <c r="AH18" s="58">
        <f t="shared" si="13"/>
        <v>103868907.97</v>
      </c>
      <c r="AI18" s="58">
        <f>AI19+AI28+AI34+AI22+AI31+AI37+AI25</f>
        <v>619471.05000000005</v>
      </c>
      <c r="AJ18" s="58">
        <f t="shared" ref="AJ18:AK18" si="25">AJ19+AJ28+AJ34+AJ22+AJ31+AJ37+AJ25</f>
        <v>-350480</v>
      </c>
      <c r="AK18" s="58">
        <f t="shared" si="25"/>
        <v>-220400</v>
      </c>
      <c r="AL18" s="58">
        <f t="shared" si="14"/>
        <v>104119834.71999998</v>
      </c>
      <c r="AM18" s="58">
        <f t="shared" si="15"/>
        <v>103701264.09999999</v>
      </c>
      <c r="AN18" s="58">
        <f t="shared" si="16"/>
        <v>103648507.97</v>
      </c>
      <c r="AO18" s="58">
        <f>AO19+AO28+AO34+AO22+AO31+AO37+AO25</f>
        <v>2536304.2000000002</v>
      </c>
      <c r="AP18" s="58">
        <f t="shared" ref="AP18:AQ18" si="26">AP19+AP28+AP34+AP22+AP31+AP37+AP25</f>
        <v>0</v>
      </c>
      <c r="AQ18" s="58">
        <f t="shared" si="26"/>
        <v>0</v>
      </c>
      <c r="AR18" s="58">
        <f t="shared" si="17"/>
        <v>106656138.91999999</v>
      </c>
      <c r="AS18" s="58">
        <f t="shared" si="18"/>
        <v>103701264.09999999</v>
      </c>
      <c r="AT18" s="58">
        <f t="shared" si="19"/>
        <v>103648507.97</v>
      </c>
    </row>
    <row r="19" spans="1:46" ht="26.4">
      <c r="A19" s="286"/>
      <c r="B19" s="82" t="s">
        <v>87</v>
      </c>
      <c r="C19" s="5" t="s">
        <v>13</v>
      </c>
      <c r="D19" s="5" t="s">
        <v>3</v>
      </c>
      <c r="E19" s="5" t="s">
        <v>100</v>
      </c>
      <c r="F19" s="5" t="s">
        <v>102</v>
      </c>
      <c r="G19" s="17"/>
      <c r="H19" s="57">
        <f>H20</f>
        <v>44583804</v>
      </c>
      <c r="I19" s="57">
        <f t="shared" ref="I19:M20" si="27">I20</f>
        <v>45213864.100000001</v>
      </c>
      <c r="J19" s="57">
        <f t="shared" si="27"/>
        <v>45132057.969999999</v>
      </c>
      <c r="K19" s="57">
        <f t="shared" si="27"/>
        <v>0</v>
      </c>
      <c r="L19" s="57">
        <f t="shared" si="27"/>
        <v>0</v>
      </c>
      <c r="M19" s="57">
        <f t="shared" si="27"/>
        <v>0</v>
      </c>
      <c r="N19" s="57">
        <f t="shared" si="2"/>
        <v>44583804</v>
      </c>
      <c r="O19" s="57">
        <f t="shared" si="3"/>
        <v>45213864.100000001</v>
      </c>
      <c r="P19" s="57">
        <f t="shared" si="4"/>
        <v>45132057.969999999</v>
      </c>
      <c r="Q19" s="57">
        <f t="shared" ref="Q19:S20" si="28">Q20</f>
        <v>0</v>
      </c>
      <c r="R19" s="57">
        <f t="shared" si="28"/>
        <v>0</v>
      </c>
      <c r="S19" s="57">
        <f t="shared" si="28"/>
        <v>0</v>
      </c>
      <c r="T19" s="57">
        <f t="shared" si="5"/>
        <v>44583804</v>
      </c>
      <c r="U19" s="57">
        <f t="shared" si="6"/>
        <v>45213864.100000001</v>
      </c>
      <c r="V19" s="57">
        <f t="shared" si="7"/>
        <v>45132057.969999999</v>
      </c>
      <c r="W19" s="57">
        <f t="shared" ref="W19:Y20" si="29">W20</f>
        <v>140000</v>
      </c>
      <c r="X19" s="57">
        <f t="shared" si="29"/>
        <v>0</v>
      </c>
      <c r="Y19" s="57">
        <f t="shared" si="29"/>
        <v>0</v>
      </c>
      <c r="Z19" s="57">
        <f t="shared" si="8"/>
        <v>44723804</v>
      </c>
      <c r="AA19" s="57">
        <f t="shared" si="9"/>
        <v>45213864.100000001</v>
      </c>
      <c r="AB19" s="57">
        <f t="shared" si="10"/>
        <v>45132057.969999999</v>
      </c>
      <c r="AC19" s="57">
        <f t="shared" ref="AC19:AE20" si="30">AC20</f>
        <v>503000</v>
      </c>
      <c r="AD19" s="57">
        <f t="shared" si="30"/>
        <v>0</v>
      </c>
      <c r="AE19" s="57">
        <f t="shared" si="30"/>
        <v>0</v>
      </c>
      <c r="AF19" s="57">
        <f t="shared" si="11"/>
        <v>45226804</v>
      </c>
      <c r="AG19" s="57">
        <f t="shared" si="12"/>
        <v>45213864.100000001</v>
      </c>
      <c r="AH19" s="57">
        <f t="shared" si="13"/>
        <v>45132057.969999999</v>
      </c>
      <c r="AI19" s="57">
        <f t="shared" ref="AI19:AK20" si="31">AI20</f>
        <v>0</v>
      </c>
      <c r="AJ19" s="57">
        <f t="shared" si="31"/>
        <v>0</v>
      </c>
      <c r="AK19" s="57">
        <f t="shared" si="31"/>
        <v>0</v>
      </c>
      <c r="AL19" s="57">
        <f t="shared" si="14"/>
        <v>45226804</v>
      </c>
      <c r="AM19" s="57">
        <f t="shared" si="15"/>
        <v>45213864.100000001</v>
      </c>
      <c r="AN19" s="57">
        <f t="shared" si="16"/>
        <v>45132057.969999999</v>
      </c>
      <c r="AO19" s="57">
        <f t="shared" ref="AO19:AQ20" si="32">AO20</f>
        <v>2078976.7</v>
      </c>
      <c r="AP19" s="57">
        <f t="shared" si="32"/>
        <v>0</v>
      </c>
      <c r="AQ19" s="57">
        <f t="shared" si="32"/>
        <v>0</v>
      </c>
      <c r="AR19" s="57">
        <f t="shared" si="17"/>
        <v>47305780.700000003</v>
      </c>
      <c r="AS19" s="57">
        <f t="shared" si="18"/>
        <v>45213864.100000001</v>
      </c>
      <c r="AT19" s="57">
        <f t="shared" si="19"/>
        <v>45132057.969999999</v>
      </c>
    </row>
    <row r="20" spans="1:46" ht="26.4">
      <c r="A20" s="292"/>
      <c r="B20" s="74" t="s">
        <v>41</v>
      </c>
      <c r="C20" s="5" t="s">
        <v>13</v>
      </c>
      <c r="D20" s="5" t="s">
        <v>3</v>
      </c>
      <c r="E20" s="5" t="s">
        <v>100</v>
      </c>
      <c r="F20" s="5" t="s">
        <v>102</v>
      </c>
      <c r="G20" s="17" t="s">
        <v>39</v>
      </c>
      <c r="H20" s="57">
        <f>H21</f>
        <v>44583804</v>
      </c>
      <c r="I20" s="57">
        <f t="shared" si="27"/>
        <v>45213864.100000001</v>
      </c>
      <c r="J20" s="57">
        <f t="shared" si="27"/>
        <v>45132057.969999999</v>
      </c>
      <c r="K20" s="57">
        <f t="shared" si="27"/>
        <v>0</v>
      </c>
      <c r="L20" s="57">
        <f t="shared" si="27"/>
        <v>0</v>
      </c>
      <c r="M20" s="57">
        <f t="shared" si="27"/>
        <v>0</v>
      </c>
      <c r="N20" s="57">
        <f t="shared" si="2"/>
        <v>44583804</v>
      </c>
      <c r="O20" s="57">
        <f t="shared" si="3"/>
        <v>45213864.100000001</v>
      </c>
      <c r="P20" s="57">
        <f t="shared" si="4"/>
        <v>45132057.969999999</v>
      </c>
      <c r="Q20" s="57">
        <f t="shared" si="28"/>
        <v>0</v>
      </c>
      <c r="R20" s="57">
        <f t="shared" si="28"/>
        <v>0</v>
      </c>
      <c r="S20" s="57">
        <f t="shared" si="28"/>
        <v>0</v>
      </c>
      <c r="T20" s="57">
        <f t="shared" si="5"/>
        <v>44583804</v>
      </c>
      <c r="U20" s="57">
        <f t="shared" si="6"/>
        <v>45213864.100000001</v>
      </c>
      <c r="V20" s="57">
        <f t="shared" si="7"/>
        <v>45132057.969999999</v>
      </c>
      <c r="W20" s="57">
        <f t="shared" si="29"/>
        <v>140000</v>
      </c>
      <c r="X20" s="57">
        <f t="shared" si="29"/>
        <v>0</v>
      </c>
      <c r="Y20" s="57">
        <f t="shared" si="29"/>
        <v>0</v>
      </c>
      <c r="Z20" s="57">
        <f t="shared" si="8"/>
        <v>44723804</v>
      </c>
      <c r="AA20" s="57">
        <f t="shared" si="9"/>
        <v>45213864.100000001</v>
      </c>
      <c r="AB20" s="57">
        <f t="shared" si="10"/>
        <v>45132057.969999999</v>
      </c>
      <c r="AC20" s="57">
        <f t="shared" si="30"/>
        <v>503000</v>
      </c>
      <c r="AD20" s="57">
        <f t="shared" si="30"/>
        <v>0</v>
      </c>
      <c r="AE20" s="57">
        <f t="shared" si="30"/>
        <v>0</v>
      </c>
      <c r="AF20" s="57">
        <f t="shared" si="11"/>
        <v>45226804</v>
      </c>
      <c r="AG20" s="57">
        <f t="shared" si="12"/>
        <v>45213864.100000001</v>
      </c>
      <c r="AH20" s="57">
        <f t="shared" si="13"/>
        <v>45132057.969999999</v>
      </c>
      <c r="AI20" s="57">
        <f t="shared" si="31"/>
        <v>0</v>
      </c>
      <c r="AJ20" s="57">
        <f t="shared" si="31"/>
        <v>0</v>
      </c>
      <c r="AK20" s="57">
        <f t="shared" si="31"/>
        <v>0</v>
      </c>
      <c r="AL20" s="57">
        <f t="shared" si="14"/>
        <v>45226804</v>
      </c>
      <c r="AM20" s="57">
        <f t="shared" si="15"/>
        <v>45213864.100000001</v>
      </c>
      <c r="AN20" s="57">
        <f t="shared" si="16"/>
        <v>45132057.969999999</v>
      </c>
      <c r="AO20" s="57">
        <f t="shared" si="32"/>
        <v>2078976.7</v>
      </c>
      <c r="AP20" s="57">
        <f t="shared" si="32"/>
        <v>0</v>
      </c>
      <c r="AQ20" s="57">
        <f t="shared" si="32"/>
        <v>0</v>
      </c>
      <c r="AR20" s="57">
        <f t="shared" si="17"/>
        <v>47305780.700000003</v>
      </c>
      <c r="AS20" s="57">
        <f t="shared" si="18"/>
        <v>45213864.100000001</v>
      </c>
      <c r="AT20" s="57">
        <f t="shared" si="19"/>
        <v>45132057.969999999</v>
      </c>
    </row>
    <row r="21" spans="1:46">
      <c r="A21" s="292"/>
      <c r="B21" s="85" t="s">
        <v>42</v>
      </c>
      <c r="C21" s="5" t="s">
        <v>13</v>
      </c>
      <c r="D21" s="5" t="s">
        <v>3</v>
      </c>
      <c r="E21" s="5" t="s">
        <v>100</v>
      </c>
      <c r="F21" s="5" t="s">
        <v>102</v>
      </c>
      <c r="G21" s="17" t="s">
        <v>40</v>
      </c>
      <c r="H21" s="61">
        <f>43683804+900000</f>
        <v>44583804</v>
      </c>
      <c r="I21" s="61">
        <f>44413864.1+800000</f>
        <v>45213864.100000001</v>
      </c>
      <c r="J21" s="61">
        <f>44632057.97+500000</f>
        <v>45132057.969999999</v>
      </c>
      <c r="K21" s="61"/>
      <c r="L21" s="61"/>
      <c r="M21" s="61"/>
      <c r="N21" s="61">
        <f t="shared" si="2"/>
        <v>44583804</v>
      </c>
      <c r="O21" s="61">
        <f t="shared" si="3"/>
        <v>45213864.100000001</v>
      </c>
      <c r="P21" s="61">
        <f t="shared" si="4"/>
        <v>45132057.969999999</v>
      </c>
      <c r="Q21" s="61"/>
      <c r="R21" s="61"/>
      <c r="S21" s="61"/>
      <c r="T21" s="61">
        <f t="shared" si="5"/>
        <v>44583804</v>
      </c>
      <c r="U21" s="61">
        <f t="shared" si="6"/>
        <v>45213864.100000001</v>
      </c>
      <c r="V21" s="61">
        <f t="shared" si="7"/>
        <v>45132057.969999999</v>
      </c>
      <c r="W21" s="61">
        <v>140000</v>
      </c>
      <c r="X21" s="61"/>
      <c r="Y21" s="61"/>
      <c r="Z21" s="61">
        <f t="shared" si="8"/>
        <v>44723804</v>
      </c>
      <c r="AA21" s="61">
        <f t="shared" si="9"/>
        <v>45213864.100000001</v>
      </c>
      <c r="AB21" s="61">
        <f t="shared" si="10"/>
        <v>45132057.969999999</v>
      </c>
      <c r="AC21" s="61">
        <v>503000</v>
      </c>
      <c r="AD21" s="61"/>
      <c r="AE21" s="61"/>
      <c r="AF21" s="61">
        <f t="shared" si="11"/>
        <v>45226804</v>
      </c>
      <c r="AG21" s="61">
        <f t="shared" si="12"/>
        <v>45213864.100000001</v>
      </c>
      <c r="AH21" s="61">
        <f t="shared" si="13"/>
        <v>45132057.969999999</v>
      </c>
      <c r="AI21" s="61"/>
      <c r="AJ21" s="61"/>
      <c r="AK21" s="61"/>
      <c r="AL21" s="61">
        <f t="shared" si="14"/>
        <v>45226804</v>
      </c>
      <c r="AM21" s="61">
        <f t="shared" si="15"/>
        <v>45213864.100000001</v>
      </c>
      <c r="AN21" s="61">
        <f t="shared" si="16"/>
        <v>45132057.969999999</v>
      </c>
      <c r="AO21" s="61">
        <f>-29972.38-420050.92-489000+3018000</f>
        <v>2078976.7</v>
      </c>
      <c r="AP21" s="61"/>
      <c r="AQ21" s="61"/>
      <c r="AR21" s="61">
        <f t="shared" si="17"/>
        <v>47305780.700000003</v>
      </c>
      <c r="AS21" s="61">
        <f t="shared" si="18"/>
        <v>45213864.100000001</v>
      </c>
      <c r="AT21" s="61">
        <f t="shared" si="19"/>
        <v>45132057.969999999</v>
      </c>
    </row>
    <row r="22" spans="1:46" ht="26.4">
      <c r="A22" s="292"/>
      <c r="B22" s="82" t="s">
        <v>213</v>
      </c>
      <c r="C22" s="5" t="s">
        <v>13</v>
      </c>
      <c r="D22" s="5" t="s">
        <v>3</v>
      </c>
      <c r="E22" s="5" t="s">
        <v>100</v>
      </c>
      <c r="F22" s="54" t="s">
        <v>163</v>
      </c>
      <c r="G22" s="55"/>
      <c r="H22" s="61">
        <f>H23</f>
        <v>500000</v>
      </c>
      <c r="I22" s="61">
        <f t="shared" ref="I22:M23" si="33">I23</f>
        <v>500000</v>
      </c>
      <c r="J22" s="61">
        <f t="shared" si="33"/>
        <v>0</v>
      </c>
      <c r="K22" s="61">
        <f t="shared" si="33"/>
        <v>0</v>
      </c>
      <c r="L22" s="61">
        <f t="shared" si="33"/>
        <v>0</v>
      </c>
      <c r="M22" s="61">
        <f t="shared" si="33"/>
        <v>0</v>
      </c>
      <c r="N22" s="61">
        <f t="shared" si="2"/>
        <v>500000</v>
      </c>
      <c r="O22" s="61">
        <f t="shared" si="3"/>
        <v>500000</v>
      </c>
      <c r="P22" s="61">
        <f t="shared" si="4"/>
        <v>0</v>
      </c>
      <c r="Q22" s="61">
        <f t="shared" ref="Q22:S23" si="34">Q23</f>
        <v>0</v>
      </c>
      <c r="R22" s="61">
        <f t="shared" si="34"/>
        <v>0</v>
      </c>
      <c r="S22" s="61">
        <f t="shared" si="34"/>
        <v>0</v>
      </c>
      <c r="T22" s="61">
        <f t="shared" si="5"/>
        <v>500000</v>
      </c>
      <c r="U22" s="61">
        <f t="shared" si="6"/>
        <v>500000</v>
      </c>
      <c r="V22" s="61">
        <f t="shared" si="7"/>
        <v>0</v>
      </c>
      <c r="W22" s="61">
        <f t="shared" ref="W22:Y23" si="35">W23</f>
        <v>0</v>
      </c>
      <c r="X22" s="61">
        <f t="shared" si="35"/>
        <v>0</v>
      </c>
      <c r="Y22" s="61">
        <f t="shared" si="35"/>
        <v>0</v>
      </c>
      <c r="Z22" s="61">
        <f t="shared" si="8"/>
        <v>500000</v>
      </c>
      <c r="AA22" s="61">
        <f t="shared" si="9"/>
        <v>500000</v>
      </c>
      <c r="AB22" s="61">
        <f t="shared" si="10"/>
        <v>0</v>
      </c>
      <c r="AC22" s="61">
        <f t="shared" ref="AC22:AE23" si="36">AC23</f>
        <v>0</v>
      </c>
      <c r="AD22" s="61">
        <f t="shared" si="36"/>
        <v>0</v>
      </c>
      <c r="AE22" s="61">
        <f t="shared" si="36"/>
        <v>0</v>
      </c>
      <c r="AF22" s="61">
        <f t="shared" si="11"/>
        <v>500000</v>
      </c>
      <c r="AG22" s="61">
        <f t="shared" si="12"/>
        <v>500000</v>
      </c>
      <c r="AH22" s="61">
        <f t="shared" si="13"/>
        <v>0</v>
      </c>
      <c r="AI22" s="61">
        <f t="shared" ref="AI22:AK23" si="37">AI23</f>
        <v>359471.05</v>
      </c>
      <c r="AJ22" s="61">
        <f t="shared" si="37"/>
        <v>0</v>
      </c>
      <c r="AK22" s="61">
        <f t="shared" si="37"/>
        <v>0</v>
      </c>
      <c r="AL22" s="61">
        <f t="shared" si="14"/>
        <v>859471.05</v>
      </c>
      <c r="AM22" s="61">
        <f t="shared" si="15"/>
        <v>500000</v>
      </c>
      <c r="AN22" s="61">
        <f t="shared" si="16"/>
        <v>0</v>
      </c>
      <c r="AO22" s="61">
        <f t="shared" ref="AO22:AQ23" si="38">AO23</f>
        <v>0</v>
      </c>
      <c r="AP22" s="61">
        <f t="shared" si="38"/>
        <v>0</v>
      </c>
      <c r="AQ22" s="61">
        <f t="shared" si="38"/>
        <v>0</v>
      </c>
      <c r="AR22" s="61">
        <f t="shared" si="17"/>
        <v>859471.05</v>
      </c>
      <c r="AS22" s="61">
        <f t="shared" si="18"/>
        <v>500000</v>
      </c>
      <c r="AT22" s="61">
        <f t="shared" si="19"/>
        <v>0</v>
      </c>
    </row>
    <row r="23" spans="1:46" ht="26.4">
      <c r="A23" s="292"/>
      <c r="B23" s="74" t="s">
        <v>41</v>
      </c>
      <c r="C23" s="5" t="s">
        <v>13</v>
      </c>
      <c r="D23" s="5" t="s">
        <v>3</v>
      </c>
      <c r="E23" s="5" t="s">
        <v>100</v>
      </c>
      <c r="F23" s="54" t="s">
        <v>163</v>
      </c>
      <c r="G23" s="55" t="s">
        <v>39</v>
      </c>
      <c r="H23" s="61">
        <f>H24</f>
        <v>500000</v>
      </c>
      <c r="I23" s="61">
        <f t="shared" si="33"/>
        <v>500000</v>
      </c>
      <c r="J23" s="61">
        <f t="shared" si="33"/>
        <v>0</v>
      </c>
      <c r="K23" s="61">
        <f t="shared" si="33"/>
        <v>0</v>
      </c>
      <c r="L23" s="61">
        <f t="shared" si="33"/>
        <v>0</v>
      </c>
      <c r="M23" s="61">
        <f t="shared" si="33"/>
        <v>0</v>
      </c>
      <c r="N23" s="61">
        <f t="shared" si="2"/>
        <v>500000</v>
      </c>
      <c r="O23" s="61">
        <f t="shared" si="3"/>
        <v>500000</v>
      </c>
      <c r="P23" s="61">
        <f t="shared" si="4"/>
        <v>0</v>
      </c>
      <c r="Q23" s="61">
        <f t="shared" si="34"/>
        <v>0</v>
      </c>
      <c r="R23" s="61">
        <f t="shared" si="34"/>
        <v>0</v>
      </c>
      <c r="S23" s="61">
        <f t="shared" si="34"/>
        <v>0</v>
      </c>
      <c r="T23" s="61">
        <f t="shared" si="5"/>
        <v>500000</v>
      </c>
      <c r="U23" s="61">
        <f t="shared" si="6"/>
        <v>500000</v>
      </c>
      <c r="V23" s="61">
        <f t="shared" si="7"/>
        <v>0</v>
      </c>
      <c r="W23" s="61">
        <f t="shared" si="35"/>
        <v>0</v>
      </c>
      <c r="X23" s="61">
        <f t="shared" si="35"/>
        <v>0</v>
      </c>
      <c r="Y23" s="61">
        <f t="shared" si="35"/>
        <v>0</v>
      </c>
      <c r="Z23" s="61">
        <f t="shared" si="8"/>
        <v>500000</v>
      </c>
      <c r="AA23" s="61">
        <f t="shared" si="9"/>
        <v>500000</v>
      </c>
      <c r="AB23" s="61">
        <f t="shared" si="10"/>
        <v>0</v>
      </c>
      <c r="AC23" s="61">
        <f t="shared" si="36"/>
        <v>0</v>
      </c>
      <c r="AD23" s="61">
        <f t="shared" si="36"/>
        <v>0</v>
      </c>
      <c r="AE23" s="61">
        <f t="shared" si="36"/>
        <v>0</v>
      </c>
      <c r="AF23" s="61">
        <f t="shared" si="11"/>
        <v>500000</v>
      </c>
      <c r="AG23" s="61">
        <f t="shared" si="12"/>
        <v>500000</v>
      </c>
      <c r="AH23" s="61">
        <f t="shared" si="13"/>
        <v>0</v>
      </c>
      <c r="AI23" s="61">
        <f t="shared" si="37"/>
        <v>359471.05</v>
      </c>
      <c r="AJ23" s="61">
        <f t="shared" si="37"/>
        <v>0</v>
      </c>
      <c r="AK23" s="61">
        <f t="shared" si="37"/>
        <v>0</v>
      </c>
      <c r="AL23" s="61">
        <f t="shared" si="14"/>
        <v>859471.05</v>
      </c>
      <c r="AM23" s="61">
        <f t="shared" si="15"/>
        <v>500000</v>
      </c>
      <c r="AN23" s="61">
        <f t="shared" si="16"/>
        <v>0</v>
      </c>
      <c r="AO23" s="61">
        <f t="shared" si="38"/>
        <v>0</v>
      </c>
      <c r="AP23" s="61">
        <f t="shared" si="38"/>
        <v>0</v>
      </c>
      <c r="AQ23" s="61">
        <f t="shared" si="38"/>
        <v>0</v>
      </c>
      <c r="AR23" s="61">
        <f t="shared" si="17"/>
        <v>859471.05</v>
      </c>
      <c r="AS23" s="61">
        <f t="shared" si="18"/>
        <v>500000</v>
      </c>
      <c r="AT23" s="61">
        <f t="shared" si="19"/>
        <v>0</v>
      </c>
    </row>
    <row r="24" spans="1:46">
      <c r="A24" s="292"/>
      <c r="B24" s="85" t="s">
        <v>42</v>
      </c>
      <c r="C24" s="5" t="s">
        <v>13</v>
      </c>
      <c r="D24" s="5" t="s">
        <v>3</v>
      </c>
      <c r="E24" s="5" t="s">
        <v>100</v>
      </c>
      <c r="F24" s="54" t="s">
        <v>163</v>
      </c>
      <c r="G24" s="55" t="s">
        <v>40</v>
      </c>
      <c r="H24" s="61">
        <v>500000</v>
      </c>
      <c r="I24" s="61">
        <v>500000</v>
      </c>
      <c r="J24" s="61"/>
      <c r="K24" s="61"/>
      <c r="L24" s="61"/>
      <c r="M24" s="61"/>
      <c r="N24" s="61">
        <f t="shared" si="2"/>
        <v>500000</v>
      </c>
      <c r="O24" s="61">
        <f t="shared" si="3"/>
        <v>500000</v>
      </c>
      <c r="P24" s="61">
        <f t="shared" si="4"/>
        <v>0</v>
      </c>
      <c r="Q24" s="61"/>
      <c r="R24" s="61"/>
      <c r="S24" s="61"/>
      <c r="T24" s="61">
        <f t="shared" si="5"/>
        <v>500000</v>
      </c>
      <c r="U24" s="61">
        <f t="shared" si="6"/>
        <v>500000</v>
      </c>
      <c r="V24" s="61">
        <f t="shared" si="7"/>
        <v>0</v>
      </c>
      <c r="W24" s="61"/>
      <c r="X24" s="61"/>
      <c r="Y24" s="61"/>
      <c r="Z24" s="61">
        <f t="shared" si="8"/>
        <v>500000</v>
      </c>
      <c r="AA24" s="61">
        <f t="shared" si="9"/>
        <v>500000</v>
      </c>
      <c r="AB24" s="61">
        <f t="shared" si="10"/>
        <v>0</v>
      </c>
      <c r="AC24" s="61"/>
      <c r="AD24" s="61"/>
      <c r="AE24" s="61"/>
      <c r="AF24" s="61">
        <f t="shared" si="11"/>
        <v>500000</v>
      </c>
      <c r="AG24" s="61">
        <f t="shared" si="12"/>
        <v>500000</v>
      </c>
      <c r="AH24" s="61">
        <f t="shared" si="13"/>
        <v>0</v>
      </c>
      <c r="AI24" s="61">
        <f>189471.05+170000</f>
        <v>359471.05</v>
      </c>
      <c r="AJ24" s="61"/>
      <c r="AK24" s="61"/>
      <c r="AL24" s="61">
        <f t="shared" si="14"/>
        <v>859471.05</v>
      </c>
      <c r="AM24" s="61">
        <f t="shared" si="15"/>
        <v>500000</v>
      </c>
      <c r="AN24" s="61">
        <f t="shared" si="16"/>
        <v>0</v>
      </c>
      <c r="AO24" s="61"/>
      <c r="AP24" s="61"/>
      <c r="AQ24" s="61"/>
      <c r="AR24" s="61">
        <f t="shared" si="17"/>
        <v>859471.05</v>
      </c>
      <c r="AS24" s="61">
        <f t="shared" si="18"/>
        <v>500000</v>
      </c>
      <c r="AT24" s="61">
        <f t="shared" si="19"/>
        <v>0</v>
      </c>
    </row>
    <row r="25" spans="1:46">
      <c r="A25" s="292"/>
      <c r="B25" s="102" t="s">
        <v>170</v>
      </c>
      <c r="C25" s="39" t="s">
        <v>13</v>
      </c>
      <c r="D25" s="39" t="s">
        <v>3</v>
      </c>
      <c r="E25" s="39" t="s">
        <v>100</v>
      </c>
      <c r="F25" s="73" t="s">
        <v>169</v>
      </c>
      <c r="G25" s="10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>
        <f>AC26</f>
        <v>345000</v>
      </c>
      <c r="AD25" s="61">
        <f t="shared" ref="AD25:AE26" si="39">AD26</f>
        <v>0</v>
      </c>
      <c r="AE25" s="61">
        <f t="shared" si="39"/>
        <v>0</v>
      </c>
      <c r="AF25" s="61">
        <f t="shared" ref="AF25:AF27" si="40">Z25+AC25</f>
        <v>345000</v>
      </c>
      <c r="AG25" s="61">
        <f t="shared" ref="AG25:AG27" si="41">AA25+AD25</f>
        <v>0</v>
      </c>
      <c r="AH25" s="61">
        <f t="shared" ref="AH25:AH27" si="42">AB25+AE25</f>
        <v>0</v>
      </c>
      <c r="AI25" s="61">
        <f>AI26</f>
        <v>0</v>
      </c>
      <c r="AJ25" s="61">
        <f t="shared" ref="AJ25:AK26" si="43">AJ26</f>
        <v>0</v>
      </c>
      <c r="AK25" s="61">
        <f t="shared" si="43"/>
        <v>0</v>
      </c>
      <c r="AL25" s="61">
        <f t="shared" si="14"/>
        <v>345000</v>
      </c>
      <c r="AM25" s="61">
        <f t="shared" si="15"/>
        <v>0</v>
      </c>
      <c r="AN25" s="61">
        <f t="shared" si="16"/>
        <v>0</v>
      </c>
      <c r="AO25" s="61">
        <f>AO26</f>
        <v>0</v>
      </c>
      <c r="AP25" s="61">
        <f t="shared" ref="AP25:AQ26" si="44">AP26</f>
        <v>0</v>
      </c>
      <c r="AQ25" s="61">
        <f t="shared" si="44"/>
        <v>0</v>
      </c>
      <c r="AR25" s="61">
        <f t="shared" si="17"/>
        <v>345000</v>
      </c>
      <c r="AS25" s="61">
        <f t="shared" si="18"/>
        <v>0</v>
      </c>
      <c r="AT25" s="61">
        <f t="shared" si="19"/>
        <v>0</v>
      </c>
    </row>
    <row r="26" spans="1:46" ht="26.4">
      <c r="A26" s="292"/>
      <c r="B26" s="74" t="s">
        <v>41</v>
      </c>
      <c r="C26" s="39" t="s">
        <v>13</v>
      </c>
      <c r="D26" s="39" t="s">
        <v>3</v>
      </c>
      <c r="E26" s="39" t="s">
        <v>100</v>
      </c>
      <c r="F26" s="73" t="s">
        <v>169</v>
      </c>
      <c r="G26" s="101" t="s">
        <v>39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>
        <f>AC27</f>
        <v>345000</v>
      </c>
      <c r="AD26" s="61">
        <f t="shared" si="39"/>
        <v>0</v>
      </c>
      <c r="AE26" s="61">
        <f t="shared" si="39"/>
        <v>0</v>
      </c>
      <c r="AF26" s="61">
        <f t="shared" si="40"/>
        <v>345000</v>
      </c>
      <c r="AG26" s="61">
        <f t="shared" si="41"/>
        <v>0</v>
      </c>
      <c r="AH26" s="61">
        <f t="shared" si="42"/>
        <v>0</v>
      </c>
      <c r="AI26" s="61">
        <f>AI27</f>
        <v>0</v>
      </c>
      <c r="AJ26" s="61">
        <f t="shared" si="43"/>
        <v>0</v>
      </c>
      <c r="AK26" s="61">
        <f t="shared" si="43"/>
        <v>0</v>
      </c>
      <c r="AL26" s="61">
        <f t="shared" si="14"/>
        <v>345000</v>
      </c>
      <c r="AM26" s="61">
        <f t="shared" si="15"/>
        <v>0</v>
      </c>
      <c r="AN26" s="61">
        <f t="shared" si="16"/>
        <v>0</v>
      </c>
      <c r="AO26" s="61">
        <f>AO27</f>
        <v>0</v>
      </c>
      <c r="AP26" s="61">
        <f t="shared" si="44"/>
        <v>0</v>
      </c>
      <c r="AQ26" s="61">
        <f t="shared" si="44"/>
        <v>0</v>
      </c>
      <c r="AR26" s="61">
        <f t="shared" si="17"/>
        <v>345000</v>
      </c>
      <c r="AS26" s="61">
        <f t="shared" si="18"/>
        <v>0</v>
      </c>
      <c r="AT26" s="61">
        <f t="shared" si="19"/>
        <v>0</v>
      </c>
    </row>
    <row r="27" spans="1:46">
      <c r="A27" s="292"/>
      <c r="B27" s="102" t="s">
        <v>42</v>
      </c>
      <c r="C27" s="39" t="s">
        <v>13</v>
      </c>
      <c r="D27" s="39" t="s">
        <v>3</v>
      </c>
      <c r="E27" s="39" t="s">
        <v>100</v>
      </c>
      <c r="F27" s="73" t="s">
        <v>169</v>
      </c>
      <c r="G27" s="101" t="s">
        <v>40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>
        <v>345000</v>
      </c>
      <c r="AD27" s="61"/>
      <c r="AE27" s="61"/>
      <c r="AF27" s="61">
        <f t="shared" si="40"/>
        <v>345000</v>
      </c>
      <c r="AG27" s="61">
        <f t="shared" si="41"/>
        <v>0</v>
      </c>
      <c r="AH27" s="61">
        <f t="shared" si="42"/>
        <v>0</v>
      </c>
      <c r="AI27" s="61"/>
      <c r="AJ27" s="61"/>
      <c r="AK27" s="61"/>
      <c r="AL27" s="61">
        <f t="shared" si="14"/>
        <v>345000</v>
      </c>
      <c r="AM27" s="61">
        <f t="shared" si="15"/>
        <v>0</v>
      </c>
      <c r="AN27" s="61">
        <f t="shared" si="16"/>
        <v>0</v>
      </c>
      <c r="AO27" s="61"/>
      <c r="AP27" s="61"/>
      <c r="AQ27" s="61"/>
      <c r="AR27" s="61">
        <f t="shared" si="17"/>
        <v>345000</v>
      </c>
      <c r="AS27" s="61">
        <f t="shared" si="18"/>
        <v>0</v>
      </c>
      <c r="AT27" s="61">
        <f t="shared" si="19"/>
        <v>0</v>
      </c>
    </row>
    <row r="28" spans="1:46" ht="52.8">
      <c r="A28" s="292"/>
      <c r="B28" s="102" t="s">
        <v>214</v>
      </c>
      <c r="C28" s="5" t="s">
        <v>13</v>
      </c>
      <c r="D28" s="5" t="s">
        <v>3</v>
      </c>
      <c r="E28" s="5" t="s">
        <v>100</v>
      </c>
      <c r="F28" s="73" t="s">
        <v>313</v>
      </c>
      <c r="G28" s="17"/>
      <c r="H28" s="57">
        <f>H29</f>
        <v>1500000</v>
      </c>
      <c r="I28" s="57">
        <f t="shared" ref="I28:M29" si="45">I29</f>
        <v>1600000</v>
      </c>
      <c r="J28" s="57">
        <f t="shared" si="45"/>
        <v>1600000</v>
      </c>
      <c r="K28" s="57">
        <f t="shared" si="45"/>
        <v>0</v>
      </c>
      <c r="L28" s="57">
        <f t="shared" si="45"/>
        <v>0</v>
      </c>
      <c r="M28" s="57">
        <f t="shared" si="45"/>
        <v>0</v>
      </c>
      <c r="N28" s="57">
        <f t="shared" si="2"/>
        <v>1500000</v>
      </c>
      <c r="O28" s="57">
        <f t="shared" si="3"/>
        <v>1600000</v>
      </c>
      <c r="P28" s="57">
        <f t="shared" si="4"/>
        <v>1600000</v>
      </c>
      <c r="Q28" s="57">
        <f t="shared" ref="Q28:S29" si="46">Q29</f>
        <v>0</v>
      </c>
      <c r="R28" s="57">
        <f t="shared" si="46"/>
        <v>0</v>
      </c>
      <c r="S28" s="57">
        <f t="shared" si="46"/>
        <v>0</v>
      </c>
      <c r="T28" s="57">
        <f t="shared" si="5"/>
        <v>1500000</v>
      </c>
      <c r="U28" s="57">
        <f t="shared" si="6"/>
        <v>1600000</v>
      </c>
      <c r="V28" s="57">
        <f t="shared" si="7"/>
        <v>1600000</v>
      </c>
      <c r="W28" s="57">
        <f t="shared" ref="W28:Y29" si="47">W29</f>
        <v>442425.35</v>
      </c>
      <c r="X28" s="57">
        <f t="shared" si="47"/>
        <v>0</v>
      </c>
      <c r="Y28" s="57">
        <f t="shared" si="47"/>
        <v>0</v>
      </c>
      <c r="Z28" s="57">
        <f t="shared" si="8"/>
        <v>1942425.35</v>
      </c>
      <c r="AA28" s="57">
        <f t="shared" si="9"/>
        <v>1600000</v>
      </c>
      <c r="AB28" s="57">
        <f t="shared" si="10"/>
        <v>1600000</v>
      </c>
      <c r="AC28" s="57">
        <f t="shared" ref="AC28:AE29" si="48">AC29</f>
        <v>-180517.18</v>
      </c>
      <c r="AD28" s="57">
        <f t="shared" si="48"/>
        <v>0</v>
      </c>
      <c r="AE28" s="57">
        <f t="shared" si="48"/>
        <v>0</v>
      </c>
      <c r="AF28" s="57">
        <f t="shared" si="11"/>
        <v>1761908.1700000002</v>
      </c>
      <c r="AG28" s="57">
        <f t="shared" si="12"/>
        <v>1600000</v>
      </c>
      <c r="AH28" s="57">
        <f t="shared" si="13"/>
        <v>1600000</v>
      </c>
      <c r="AI28" s="57">
        <f t="shared" ref="AI28:AK29" si="49">AI29</f>
        <v>260000</v>
      </c>
      <c r="AJ28" s="57">
        <f t="shared" si="49"/>
        <v>0</v>
      </c>
      <c r="AK28" s="57">
        <f t="shared" si="49"/>
        <v>0</v>
      </c>
      <c r="AL28" s="57">
        <f t="shared" si="14"/>
        <v>2021908.1700000002</v>
      </c>
      <c r="AM28" s="57">
        <f t="shared" si="15"/>
        <v>1600000</v>
      </c>
      <c r="AN28" s="57">
        <f t="shared" si="16"/>
        <v>1600000</v>
      </c>
      <c r="AO28" s="57">
        <f t="shared" ref="AO28:AQ29" si="50">AO29</f>
        <v>252000</v>
      </c>
      <c r="AP28" s="57">
        <f t="shared" si="50"/>
        <v>0</v>
      </c>
      <c r="AQ28" s="57">
        <f t="shared" si="50"/>
        <v>0</v>
      </c>
      <c r="AR28" s="57">
        <f t="shared" si="17"/>
        <v>2273908.17</v>
      </c>
      <c r="AS28" s="57">
        <f t="shared" si="18"/>
        <v>1600000</v>
      </c>
      <c r="AT28" s="57">
        <f t="shared" si="19"/>
        <v>1600000</v>
      </c>
    </row>
    <row r="29" spans="1:46" ht="26.4">
      <c r="A29" s="292"/>
      <c r="B29" s="74" t="s">
        <v>41</v>
      </c>
      <c r="C29" s="5" t="s">
        <v>13</v>
      </c>
      <c r="D29" s="5" t="s">
        <v>3</v>
      </c>
      <c r="E29" s="5" t="s">
        <v>100</v>
      </c>
      <c r="F29" s="73" t="s">
        <v>313</v>
      </c>
      <c r="G29" s="55" t="s">
        <v>39</v>
      </c>
      <c r="H29" s="57">
        <f>H30</f>
        <v>1500000</v>
      </c>
      <c r="I29" s="57">
        <f t="shared" si="45"/>
        <v>1600000</v>
      </c>
      <c r="J29" s="57">
        <f t="shared" si="45"/>
        <v>1600000</v>
      </c>
      <c r="K29" s="57">
        <f t="shared" si="45"/>
        <v>0</v>
      </c>
      <c r="L29" s="57">
        <f t="shared" si="45"/>
        <v>0</v>
      </c>
      <c r="M29" s="57">
        <f t="shared" si="45"/>
        <v>0</v>
      </c>
      <c r="N29" s="57">
        <f t="shared" si="2"/>
        <v>1500000</v>
      </c>
      <c r="O29" s="57">
        <f t="shared" si="3"/>
        <v>1600000</v>
      </c>
      <c r="P29" s="57">
        <f t="shared" si="4"/>
        <v>1600000</v>
      </c>
      <c r="Q29" s="57">
        <f t="shared" si="46"/>
        <v>0</v>
      </c>
      <c r="R29" s="57">
        <f t="shared" si="46"/>
        <v>0</v>
      </c>
      <c r="S29" s="57">
        <f t="shared" si="46"/>
        <v>0</v>
      </c>
      <c r="T29" s="57">
        <f t="shared" si="5"/>
        <v>1500000</v>
      </c>
      <c r="U29" s="57">
        <f t="shared" si="6"/>
        <v>1600000</v>
      </c>
      <c r="V29" s="57">
        <f t="shared" si="7"/>
        <v>1600000</v>
      </c>
      <c r="W29" s="57">
        <f t="shared" si="47"/>
        <v>442425.35</v>
      </c>
      <c r="X29" s="57">
        <f t="shared" si="47"/>
        <v>0</v>
      </c>
      <c r="Y29" s="57">
        <f t="shared" si="47"/>
        <v>0</v>
      </c>
      <c r="Z29" s="57">
        <f t="shared" si="8"/>
        <v>1942425.35</v>
      </c>
      <c r="AA29" s="57">
        <f t="shared" si="9"/>
        <v>1600000</v>
      </c>
      <c r="AB29" s="57">
        <f t="shared" si="10"/>
        <v>1600000</v>
      </c>
      <c r="AC29" s="57">
        <f t="shared" si="48"/>
        <v>-180517.18</v>
      </c>
      <c r="AD29" s="57">
        <f t="shared" si="48"/>
        <v>0</v>
      </c>
      <c r="AE29" s="57">
        <f t="shared" si="48"/>
        <v>0</v>
      </c>
      <c r="AF29" s="57">
        <f t="shared" si="11"/>
        <v>1761908.1700000002</v>
      </c>
      <c r="AG29" s="57">
        <f t="shared" si="12"/>
        <v>1600000</v>
      </c>
      <c r="AH29" s="57">
        <f t="shared" si="13"/>
        <v>1600000</v>
      </c>
      <c r="AI29" s="57">
        <f t="shared" si="49"/>
        <v>260000</v>
      </c>
      <c r="AJ29" s="57">
        <f t="shared" si="49"/>
        <v>0</v>
      </c>
      <c r="AK29" s="57">
        <f t="shared" si="49"/>
        <v>0</v>
      </c>
      <c r="AL29" s="57">
        <f t="shared" si="14"/>
        <v>2021908.1700000002</v>
      </c>
      <c r="AM29" s="57">
        <f t="shared" si="15"/>
        <v>1600000</v>
      </c>
      <c r="AN29" s="57">
        <f t="shared" si="16"/>
        <v>1600000</v>
      </c>
      <c r="AO29" s="57">
        <f t="shared" si="50"/>
        <v>252000</v>
      </c>
      <c r="AP29" s="57">
        <f t="shared" si="50"/>
        <v>0</v>
      </c>
      <c r="AQ29" s="57">
        <f t="shared" si="50"/>
        <v>0</v>
      </c>
      <c r="AR29" s="57">
        <f t="shared" si="17"/>
        <v>2273908.17</v>
      </c>
      <c r="AS29" s="57">
        <f t="shared" si="18"/>
        <v>1600000</v>
      </c>
      <c r="AT29" s="57">
        <f t="shared" si="19"/>
        <v>1600000</v>
      </c>
    </row>
    <row r="30" spans="1:46">
      <c r="A30" s="292"/>
      <c r="B30" s="85" t="s">
        <v>42</v>
      </c>
      <c r="C30" s="5" t="s">
        <v>13</v>
      </c>
      <c r="D30" s="5" t="s">
        <v>3</v>
      </c>
      <c r="E30" s="5" t="s">
        <v>100</v>
      </c>
      <c r="F30" s="73" t="s">
        <v>313</v>
      </c>
      <c r="G30" s="55" t="s">
        <v>40</v>
      </c>
      <c r="H30" s="61">
        <v>1500000</v>
      </c>
      <c r="I30" s="61">
        <v>1600000</v>
      </c>
      <c r="J30" s="61">
        <v>1600000</v>
      </c>
      <c r="K30" s="61"/>
      <c r="L30" s="61"/>
      <c r="M30" s="61"/>
      <c r="N30" s="61">
        <f t="shared" si="2"/>
        <v>1500000</v>
      </c>
      <c r="O30" s="61">
        <f t="shared" si="3"/>
        <v>1600000</v>
      </c>
      <c r="P30" s="61">
        <f t="shared" si="4"/>
        <v>1600000</v>
      </c>
      <c r="Q30" s="61"/>
      <c r="R30" s="61"/>
      <c r="S30" s="61"/>
      <c r="T30" s="61">
        <f t="shared" si="5"/>
        <v>1500000</v>
      </c>
      <c r="U30" s="61">
        <f t="shared" si="6"/>
        <v>1600000</v>
      </c>
      <c r="V30" s="61">
        <f t="shared" si="7"/>
        <v>1600000</v>
      </c>
      <c r="W30" s="61">
        <v>442425.35</v>
      </c>
      <c r="X30" s="61"/>
      <c r="Y30" s="61"/>
      <c r="Z30" s="61">
        <f t="shared" si="8"/>
        <v>1942425.35</v>
      </c>
      <c r="AA30" s="61">
        <f t="shared" si="9"/>
        <v>1600000</v>
      </c>
      <c r="AB30" s="61">
        <f t="shared" si="10"/>
        <v>1600000</v>
      </c>
      <c r="AC30" s="61">
        <v>-180517.18</v>
      </c>
      <c r="AD30" s="61"/>
      <c r="AE30" s="61"/>
      <c r="AF30" s="61">
        <f t="shared" si="11"/>
        <v>1761908.1700000002</v>
      </c>
      <c r="AG30" s="61">
        <f t="shared" si="12"/>
        <v>1600000</v>
      </c>
      <c r="AH30" s="61">
        <f t="shared" si="13"/>
        <v>1600000</v>
      </c>
      <c r="AI30" s="61">
        <f>300000-40000</f>
        <v>260000</v>
      </c>
      <c r="AJ30" s="61"/>
      <c r="AK30" s="61"/>
      <c r="AL30" s="61">
        <f t="shared" si="14"/>
        <v>2021908.1700000002</v>
      </c>
      <c r="AM30" s="61">
        <f t="shared" si="15"/>
        <v>1600000</v>
      </c>
      <c r="AN30" s="61">
        <f t="shared" si="16"/>
        <v>1600000</v>
      </c>
      <c r="AO30" s="61">
        <v>252000</v>
      </c>
      <c r="AP30" s="61"/>
      <c r="AQ30" s="61"/>
      <c r="AR30" s="61">
        <f t="shared" si="17"/>
        <v>2273908.17</v>
      </c>
      <c r="AS30" s="61">
        <f t="shared" si="18"/>
        <v>1600000</v>
      </c>
      <c r="AT30" s="61">
        <f t="shared" si="19"/>
        <v>1600000</v>
      </c>
    </row>
    <row r="31" spans="1:46" ht="26.4">
      <c r="A31" s="292"/>
      <c r="B31" s="74" t="s">
        <v>279</v>
      </c>
      <c r="C31" s="39" t="s">
        <v>13</v>
      </c>
      <c r="D31" s="39" t="s">
        <v>3</v>
      </c>
      <c r="E31" s="39" t="s">
        <v>100</v>
      </c>
      <c r="F31" s="73" t="s">
        <v>314</v>
      </c>
      <c r="G31" s="38"/>
      <c r="H31" s="61">
        <f>H32</f>
        <v>53200000</v>
      </c>
      <c r="I31" s="61">
        <f t="shared" ref="I31:M32" si="51">I32</f>
        <v>54700000</v>
      </c>
      <c r="J31" s="61">
        <f t="shared" si="51"/>
        <v>55900000</v>
      </c>
      <c r="K31" s="61">
        <f t="shared" si="51"/>
        <v>0</v>
      </c>
      <c r="L31" s="61">
        <f t="shared" si="51"/>
        <v>0</v>
      </c>
      <c r="M31" s="61">
        <f t="shared" si="51"/>
        <v>0</v>
      </c>
      <c r="N31" s="61">
        <f t="shared" si="2"/>
        <v>53200000</v>
      </c>
      <c r="O31" s="61">
        <f t="shared" si="3"/>
        <v>54700000</v>
      </c>
      <c r="P31" s="61">
        <f t="shared" si="4"/>
        <v>55900000</v>
      </c>
      <c r="Q31" s="61">
        <f t="shared" ref="Q31:S32" si="52">Q32</f>
        <v>0</v>
      </c>
      <c r="R31" s="61">
        <f t="shared" si="52"/>
        <v>0</v>
      </c>
      <c r="S31" s="61">
        <f t="shared" si="52"/>
        <v>0</v>
      </c>
      <c r="T31" s="61">
        <f t="shared" si="5"/>
        <v>53200000</v>
      </c>
      <c r="U31" s="61">
        <f t="shared" si="6"/>
        <v>54700000</v>
      </c>
      <c r="V31" s="61">
        <f t="shared" si="7"/>
        <v>55900000</v>
      </c>
      <c r="W31" s="61">
        <f t="shared" ref="W31:Y32" si="53">W32</f>
        <v>0</v>
      </c>
      <c r="X31" s="61">
        <f t="shared" si="53"/>
        <v>0</v>
      </c>
      <c r="Y31" s="61">
        <f t="shared" si="53"/>
        <v>0</v>
      </c>
      <c r="Z31" s="61">
        <f t="shared" si="8"/>
        <v>53200000</v>
      </c>
      <c r="AA31" s="61">
        <f t="shared" si="9"/>
        <v>54700000</v>
      </c>
      <c r="AB31" s="61">
        <f t="shared" si="10"/>
        <v>55900000</v>
      </c>
      <c r="AC31" s="61">
        <f t="shared" ref="AC31:AE32" si="54">AC32</f>
        <v>0</v>
      </c>
      <c r="AD31" s="61">
        <f t="shared" si="54"/>
        <v>0</v>
      </c>
      <c r="AE31" s="61">
        <f t="shared" si="54"/>
        <v>0</v>
      </c>
      <c r="AF31" s="61">
        <f t="shared" si="11"/>
        <v>53200000</v>
      </c>
      <c r="AG31" s="61">
        <f t="shared" si="12"/>
        <v>54700000</v>
      </c>
      <c r="AH31" s="61">
        <f t="shared" si="13"/>
        <v>55900000</v>
      </c>
      <c r="AI31" s="61">
        <f t="shared" ref="AI31:AK32" si="55">AI32</f>
        <v>0</v>
      </c>
      <c r="AJ31" s="61">
        <f t="shared" si="55"/>
        <v>0</v>
      </c>
      <c r="AK31" s="61">
        <f t="shared" si="55"/>
        <v>0</v>
      </c>
      <c r="AL31" s="61">
        <f t="shared" si="14"/>
        <v>53200000</v>
      </c>
      <c r="AM31" s="61">
        <f t="shared" si="15"/>
        <v>54700000</v>
      </c>
      <c r="AN31" s="61">
        <f t="shared" si="16"/>
        <v>55900000</v>
      </c>
      <c r="AO31" s="61">
        <f t="shared" ref="AO31:AQ32" si="56">AO32</f>
        <v>0</v>
      </c>
      <c r="AP31" s="61">
        <f t="shared" si="56"/>
        <v>0</v>
      </c>
      <c r="AQ31" s="61">
        <f t="shared" si="56"/>
        <v>0</v>
      </c>
      <c r="AR31" s="61">
        <f t="shared" si="17"/>
        <v>53200000</v>
      </c>
      <c r="AS31" s="61">
        <f t="shared" si="18"/>
        <v>54700000</v>
      </c>
      <c r="AT31" s="61">
        <f t="shared" si="19"/>
        <v>55900000</v>
      </c>
    </row>
    <row r="32" spans="1:46" ht="26.4">
      <c r="A32" s="292"/>
      <c r="B32" s="74" t="s">
        <v>41</v>
      </c>
      <c r="C32" s="39" t="s">
        <v>13</v>
      </c>
      <c r="D32" s="39" t="s">
        <v>3</v>
      </c>
      <c r="E32" s="39" t="s">
        <v>100</v>
      </c>
      <c r="F32" s="73" t="s">
        <v>314</v>
      </c>
      <c r="G32" s="38" t="s">
        <v>39</v>
      </c>
      <c r="H32" s="61">
        <f>H33</f>
        <v>53200000</v>
      </c>
      <c r="I32" s="61">
        <f t="shared" si="51"/>
        <v>54700000</v>
      </c>
      <c r="J32" s="61">
        <f t="shared" si="51"/>
        <v>55900000</v>
      </c>
      <c r="K32" s="61">
        <f t="shared" si="51"/>
        <v>0</v>
      </c>
      <c r="L32" s="61">
        <f t="shared" si="51"/>
        <v>0</v>
      </c>
      <c r="M32" s="61">
        <f t="shared" si="51"/>
        <v>0</v>
      </c>
      <c r="N32" s="61">
        <f t="shared" si="2"/>
        <v>53200000</v>
      </c>
      <c r="O32" s="61">
        <f t="shared" si="3"/>
        <v>54700000</v>
      </c>
      <c r="P32" s="61">
        <f t="shared" si="4"/>
        <v>55900000</v>
      </c>
      <c r="Q32" s="61">
        <f t="shared" si="52"/>
        <v>0</v>
      </c>
      <c r="R32" s="61">
        <f t="shared" si="52"/>
        <v>0</v>
      </c>
      <c r="S32" s="61">
        <f t="shared" si="52"/>
        <v>0</v>
      </c>
      <c r="T32" s="61">
        <f t="shared" si="5"/>
        <v>53200000</v>
      </c>
      <c r="U32" s="61">
        <f t="shared" si="6"/>
        <v>54700000</v>
      </c>
      <c r="V32" s="61">
        <f t="shared" si="7"/>
        <v>55900000</v>
      </c>
      <c r="W32" s="61">
        <f t="shared" si="53"/>
        <v>0</v>
      </c>
      <c r="X32" s="61">
        <f t="shared" si="53"/>
        <v>0</v>
      </c>
      <c r="Y32" s="61">
        <f t="shared" si="53"/>
        <v>0</v>
      </c>
      <c r="Z32" s="61">
        <f t="shared" si="8"/>
        <v>53200000</v>
      </c>
      <c r="AA32" s="61">
        <f t="shared" si="9"/>
        <v>54700000</v>
      </c>
      <c r="AB32" s="61">
        <f t="shared" si="10"/>
        <v>55900000</v>
      </c>
      <c r="AC32" s="61">
        <f t="shared" si="54"/>
        <v>0</v>
      </c>
      <c r="AD32" s="61">
        <f t="shared" si="54"/>
        <v>0</v>
      </c>
      <c r="AE32" s="61">
        <f t="shared" si="54"/>
        <v>0</v>
      </c>
      <c r="AF32" s="61">
        <f t="shared" si="11"/>
        <v>53200000</v>
      </c>
      <c r="AG32" s="61">
        <f t="shared" si="12"/>
        <v>54700000</v>
      </c>
      <c r="AH32" s="61">
        <f t="shared" si="13"/>
        <v>55900000</v>
      </c>
      <c r="AI32" s="61">
        <f t="shared" si="55"/>
        <v>0</v>
      </c>
      <c r="AJ32" s="61">
        <f t="shared" si="55"/>
        <v>0</v>
      </c>
      <c r="AK32" s="61">
        <f t="shared" si="55"/>
        <v>0</v>
      </c>
      <c r="AL32" s="61">
        <f t="shared" si="14"/>
        <v>53200000</v>
      </c>
      <c r="AM32" s="61">
        <f t="shared" si="15"/>
        <v>54700000</v>
      </c>
      <c r="AN32" s="61">
        <f t="shared" si="16"/>
        <v>55900000</v>
      </c>
      <c r="AO32" s="61">
        <f t="shared" si="56"/>
        <v>0</v>
      </c>
      <c r="AP32" s="61">
        <f t="shared" si="56"/>
        <v>0</v>
      </c>
      <c r="AQ32" s="61">
        <f t="shared" si="56"/>
        <v>0</v>
      </c>
      <c r="AR32" s="61">
        <f t="shared" si="17"/>
        <v>53200000</v>
      </c>
      <c r="AS32" s="61">
        <f t="shared" si="18"/>
        <v>54700000</v>
      </c>
      <c r="AT32" s="61">
        <f t="shared" si="19"/>
        <v>55900000</v>
      </c>
    </row>
    <row r="33" spans="1:46">
      <c r="A33" s="292"/>
      <c r="B33" s="102" t="s">
        <v>42</v>
      </c>
      <c r="C33" s="39" t="s">
        <v>13</v>
      </c>
      <c r="D33" s="39" t="s">
        <v>3</v>
      </c>
      <c r="E33" s="39" t="s">
        <v>100</v>
      </c>
      <c r="F33" s="73" t="s">
        <v>314</v>
      </c>
      <c r="G33" s="38" t="s">
        <v>40</v>
      </c>
      <c r="H33" s="61">
        <v>53200000</v>
      </c>
      <c r="I33" s="61">
        <v>54700000</v>
      </c>
      <c r="J33" s="61">
        <v>55900000</v>
      </c>
      <c r="K33" s="61"/>
      <c r="L33" s="61"/>
      <c r="M33" s="61"/>
      <c r="N33" s="61">
        <f t="shared" si="2"/>
        <v>53200000</v>
      </c>
      <c r="O33" s="61">
        <f t="shared" si="3"/>
        <v>54700000</v>
      </c>
      <c r="P33" s="61">
        <f t="shared" si="4"/>
        <v>55900000</v>
      </c>
      <c r="Q33" s="61"/>
      <c r="R33" s="61"/>
      <c r="S33" s="61"/>
      <c r="T33" s="61">
        <f t="shared" si="5"/>
        <v>53200000</v>
      </c>
      <c r="U33" s="61">
        <f t="shared" si="6"/>
        <v>54700000</v>
      </c>
      <c r="V33" s="61">
        <f t="shared" si="7"/>
        <v>55900000</v>
      </c>
      <c r="W33" s="61"/>
      <c r="X33" s="61"/>
      <c r="Y33" s="61"/>
      <c r="Z33" s="61">
        <f t="shared" si="8"/>
        <v>53200000</v>
      </c>
      <c r="AA33" s="61">
        <f t="shared" si="9"/>
        <v>54700000</v>
      </c>
      <c r="AB33" s="61">
        <f t="shared" si="10"/>
        <v>55900000</v>
      </c>
      <c r="AC33" s="61"/>
      <c r="AD33" s="61"/>
      <c r="AE33" s="61"/>
      <c r="AF33" s="61">
        <f t="shared" si="11"/>
        <v>53200000</v>
      </c>
      <c r="AG33" s="61">
        <f t="shared" si="12"/>
        <v>54700000</v>
      </c>
      <c r="AH33" s="61">
        <f t="shared" si="13"/>
        <v>55900000</v>
      </c>
      <c r="AI33" s="61"/>
      <c r="AJ33" s="61"/>
      <c r="AK33" s="61"/>
      <c r="AL33" s="61">
        <f t="shared" si="14"/>
        <v>53200000</v>
      </c>
      <c r="AM33" s="61">
        <f t="shared" si="15"/>
        <v>54700000</v>
      </c>
      <c r="AN33" s="61">
        <f t="shared" si="16"/>
        <v>55900000</v>
      </c>
      <c r="AO33" s="61"/>
      <c r="AP33" s="61"/>
      <c r="AQ33" s="61"/>
      <c r="AR33" s="61">
        <f t="shared" si="17"/>
        <v>53200000</v>
      </c>
      <c r="AS33" s="61">
        <f t="shared" si="18"/>
        <v>54700000</v>
      </c>
      <c r="AT33" s="61">
        <f t="shared" si="19"/>
        <v>55900000</v>
      </c>
    </row>
    <row r="34" spans="1:46" ht="39.6">
      <c r="A34" s="292"/>
      <c r="B34" s="104" t="s">
        <v>88</v>
      </c>
      <c r="C34" s="5" t="s">
        <v>13</v>
      </c>
      <c r="D34" s="5" t="s">
        <v>3</v>
      </c>
      <c r="E34" s="5" t="s">
        <v>100</v>
      </c>
      <c r="F34" s="73" t="s">
        <v>315</v>
      </c>
      <c r="G34" s="17"/>
      <c r="H34" s="57">
        <f>H35</f>
        <v>2257519.7000000002</v>
      </c>
      <c r="I34" s="57">
        <f t="shared" ref="I34:M35" si="57">I35</f>
        <v>2303520</v>
      </c>
      <c r="J34" s="57">
        <f t="shared" si="57"/>
        <v>2259060</v>
      </c>
      <c r="K34" s="57">
        <f t="shared" si="57"/>
        <v>-2768.2</v>
      </c>
      <c r="L34" s="57">
        <f t="shared" si="57"/>
        <v>-265640</v>
      </c>
      <c r="M34" s="57">
        <f t="shared" si="57"/>
        <v>-1022210</v>
      </c>
      <c r="N34" s="57">
        <f t="shared" si="2"/>
        <v>2254751.5</v>
      </c>
      <c r="O34" s="57">
        <f t="shared" si="3"/>
        <v>2037880</v>
      </c>
      <c r="P34" s="57">
        <f t="shared" si="4"/>
        <v>1236850</v>
      </c>
      <c r="Q34" s="57">
        <f t="shared" ref="Q34:S35" si="58">Q35</f>
        <v>0</v>
      </c>
      <c r="R34" s="57">
        <f t="shared" si="58"/>
        <v>0</v>
      </c>
      <c r="S34" s="57">
        <f t="shared" si="58"/>
        <v>0</v>
      </c>
      <c r="T34" s="57">
        <f t="shared" si="5"/>
        <v>2254751.5</v>
      </c>
      <c r="U34" s="57">
        <f t="shared" si="6"/>
        <v>2037880</v>
      </c>
      <c r="V34" s="57">
        <f t="shared" si="7"/>
        <v>1236850</v>
      </c>
      <c r="W34" s="57">
        <f t="shared" ref="W34:Y35" si="59">W35</f>
        <v>0</v>
      </c>
      <c r="X34" s="57">
        <f t="shared" si="59"/>
        <v>0</v>
      </c>
      <c r="Y34" s="57">
        <f t="shared" si="59"/>
        <v>0</v>
      </c>
      <c r="Z34" s="57">
        <f t="shared" si="8"/>
        <v>2254751.5</v>
      </c>
      <c r="AA34" s="57">
        <f t="shared" si="9"/>
        <v>2037880</v>
      </c>
      <c r="AB34" s="57">
        <f t="shared" si="10"/>
        <v>1236850</v>
      </c>
      <c r="AC34" s="57">
        <f t="shared" ref="AC34:AE35" si="60">AC35</f>
        <v>0</v>
      </c>
      <c r="AD34" s="57">
        <f t="shared" si="60"/>
        <v>0</v>
      </c>
      <c r="AE34" s="57">
        <f t="shared" si="60"/>
        <v>0</v>
      </c>
      <c r="AF34" s="57">
        <f t="shared" si="11"/>
        <v>2254751.5</v>
      </c>
      <c r="AG34" s="57">
        <f t="shared" si="12"/>
        <v>2037880</v>
      </c>
      <c r="AH34" s="57">
        <f t="shared" si="13"/>
        <v>1236850</v>
      </c>
      <c r="AI34" s="57">
        <f t="shared" ref="AI34:AK35" si="61">AI35</f>
        <v>0</v>
      </c>
      <c r="AJ34" s="57">
        <f t="shared" si="61"/>
        <v>-350480</v>
      </c>
      <c r="AK34" s="57">
        <f t="shared" si="61"/>
        <v>-220400</v>
      </c>
      <c r="AL34" s="57">
        <f t="shared" si="14"/>
        <v>2254751.5</v>
      </c>
      <c r="AM34" s="57">
        <f t="shared" si="15"/>
        <v>1687400</v>
      </c>
      <c r="AN34" s="57">
        <f t="shared" si="16"/>
        <v>1016450</v>
      </c>
      <c r="AO34" s="57">
        <f t="shared" ref="AO34:AQ35" si="62">AO35</f>
        <v>-44249.5</v>
      </c>
      <c r="AP34" s="57">
        <f t="shared" si="62"/>
        <v>0</v>
      </c>
      <c r="AQ34" s="57">
        <f t="shared" si="62"/>
        <v>0</v>
      </c>
      <c r="AR34" s="57">
        <f t="shared" si="17"/>
        <v>2210502</v>
      </c>
      <c r="AS34" s="57">
        <f t="shared" si="18"/>
        <v>1687400</v>
      </c>
      <c r="AT34" s="57">
        <f t="shared" si="19"/>
        <v>1016450</v>
      </c>
    </row>
    <row r="35" spans="1:46" ht="26.4">
      <c r="A35" s="292"/>
      <c r="B35" s="74" t="s">
        <v>41</v>
      </c>
      <c r="C35" s="5" t="s">
        <v>13</v>
      </c>
      <c r="D35" s="5" t="s">
        <v>3</v>
      </c>
      <c r="E35" s="5" t="s">
        <v>100</v>
      </c>
      <c r="F35" s="73" t="s">
        <v>315</v>
      </c>
      <c r="G35" s="17" t="s">
        <v>39</v>
      </c>
      <c r="H35" s="57">
        <f>H36</f>
        <v>2257519.7000000002</v>
      </c>
      <c r="I35" s="57">
        <f t="shared" si="57"/>
        <v>2303520</v>
      </c>
      <c r="J35" s="57">
        <f t="shared" si="57"/>
        <v>2259060</v>
      </c>
      <c r="K35" s="57">
        <f t="shared" si="57"/>
        <v>-2768.2</v>
      </c>
      <c r="L35" s="57">
        <f t="shared" si="57"/>
        <v>-265640</v>
      </c>
      <c r="M35" s="57">
        <f t="shared" si="57"/>
        <v>-1022210</v>
      </c>
      <c r="N35" s="57">
        <f t="shared" si="2"/>
        <v>2254751.5</v>
      </c>
      <c r="O35" s="57">
        <f t="shared" si="3"/>
        <v>2037880</v>
      </c>
      <c r="P35" s="57">
        <f t="shared" si="4"/>
        <v>1236850</v>
      </c>
      <c r="Q35" s="57">
        <f t="shared" si="58"/>
        <v>0</v>
      </c>
      <c r="R35" s="57">
        <f t="shared" si="58"/>
        <v>0</v>
      </c>
      <c r="S35" s="57">
        <f t="shared" si="58"/>
        <v>0</v>
      </c>
      <c r="T35" s="57">
        <f t="shared" si="5"/>
        <v>2254751.5</v>
      </c>
      <c r="U35" s="57">
        <f t="shared" si="6"/>
        <v>2037880</v>
      </c>
      <c r="V35" s="57">
        <f t="shared" si="7"/>
        <v>1236850</v>
      </c>
      <c r="W35" s="57">
        <f t="shared" si="59"/>
        <v>0</v>
      </c>
      <c r="X35" s="57">
        <f t="shared" si="59"/>
        <v>0</v>
      </c>
      <c r="Y35" s="57">
        <f t="shared" si="59"/>
        <v>0</v>
      </c>
      <c r="Z35" s="57">
        <f t="shared" si="8"/>
        <v>2254751.5</v>
      </c>
      <c r="AA35" s="57">
        <f t="shared" si="9"/>
        <v>2037880</v>
      </c>
      <c r="AB35" s="57">
        <f t="shared" si="10"/>
        <v>1236850</v>
      </c>
      <c r="AC35" s="57">
        <f t="shared" si="60"/>
        <v>0</v>
      </c>
      <c r="AD35" s="57">
        <f t="shared" si="60"/>
        <v>0</v>
      </c>
      <c r="AE35" s="57">
        <f t="shared" si="60"/>
        <v>0</v>
      </c>
      <c r="AF35" s="57">
        <f t="shared" si="11"/>
        <v>2254751.5</v>
      </c>
      <c r="AG35" s="57">
        <f t="shared" si="12"/>
        <v>2037880</v>
      </c>
      <c r="AH35" s="57">
        <f t="shared" si="13"/>
        <v>1236850</v>
      </c>
      <c r="AI35" s="57">
        <f t="shared" si="61"/>
        <v>0</v>
      </c>
      <c r="AJ35" s="57">
        <f t="shared" si="61"/>
        <v>-350480</v>
      </c>
      <c r="AK35" s="57">
        <f t="shared" si="61"/>
        <v>-220400</v>
      </c>
      <c r="AL35" s="57">
        <f t="shared" si="14"/>
        <v>2254751.5</v>
      </c>
      <c r="AM35" s="57">
        <f t="shared" si="15"/>
        <v>1687400</v>
      </c>
      <c r="AN35" s="57">
        <f t="shared" si="16"/>
        <v>1016450</v>
      </c>
      <c r="AO35" s="57">
        <f t="shared" si="62"/>
        <v>-44249.5</v>
      </c>
      <c r="AP35" s="57">
        <f t="shared" si="62"/>
        <v>0</v>
      </c>
      <c r="AQ35" s="57">
        <f t="shared" si="62"/>
        <v>0</v>
      </c>
      <c r="AR35" s="57">
        <f t="shared" si="17"/>
        <v>2210502</v>
      </c>
      <c r="AS35" s="57">
        <f t="shared" si="18"/>
        <v>1687400</v>
      </c>
      <c r="AT35" s="57">
        <f t="shared" si="19"/>
        <v>1016450</v>
      </c>
    </row>
    <row r="36" spans="1:46">
      <c r="A36" s="292"/>
      <c r="B36" s="85" t="s">
        <v>42</v>
      </c>
      <c r="C36" s="5" t="s">
        <v>13</v>
      </c>
      <c r="D36" s="5" t="s">
        <v>3</v>
      </c>
      <c r="E36" s="5" t="s">
        <v>100</v>
      </c>
      <c r="F36" s="73" t="s">
        <v>315</v>
      </c>
      <c r="G36" s="17" t="s">
        <v>40</v>
      </c>
      <c r="H36" s="61">
        <v>2257519.7000000002</v>
      </c>
      <c r="I36" s="61">
        <v>2303520</v>
      </c>
      <c r="J36" s="61">
        <v>2259060</v>
      </c>
      <c r="K36" s="61">
        <v>-2768.2</v>
      </c>
      <c r="L36" s="61">
        <v>-265640</v>
      </c>
      <c r="M36" s="61">
        <v>-1022210</v>
      </c>
      <c r="N36" s="61">
        <f t="shared" si="2"/>
        <v>2254751.5</v>
      </c>
      <c r="O36" s="61">
        <f t="shared" si="3"/>
        <v>2037880</v>
      </c>
      <c r="P36" s="61">
        <f t="shared" si="4"/>
        <v>1236850</v>
      </c>
      <c r="Q36" s="61"/>
      <c r="R36" s="61"/>
      <c r="S36" s="61"/>
      <c r="T36" s="61">
        <f t="shared" si="5"/>
        <v>2254751.5</v>
      </c>
      <c r="U36" s="61">
        <f t="shared" si="6"/>
        <v>2037880</v>
      </c>
      <c r="V36" s="61">
        <f t="shared" si="7"/>
        <v>1236850</v>
      </c>
      <c r="W36" s="61"/>
      <c r="X36" s="61"/>
      <c r="Y36" s="61"/>
      <c r="Z36" s="61">
        <f t="shared" si="8"/>
        <v>2254751.5</v>
      </c>
      <c r="AA36" s="61">
        <f t="shared" si="9"/>
        <v>2037880</v>
      </c>
      <c r="AB36" s="61">
        <f t="shared" si="10"/>
        <v>1236850</v>
      </c>
      <c r="AC36" s="61"/>
      <c r="AD36" s="61"/>
      <c r="AE36" s="61"/>
      <c r="AF36" s="61">
        <f t="shared" si="11"/>
        <v>2254751.5</v>
      </c>
      <c r="AG36" s="61">
        <f t="shared" si="12"/>
        <v>2037880</v>
      </c>
      <c r="AH36" s="61">
        <f t="shared" si="13"/>
        <v>1236850</v>
      </c>
      <c r="AI36" s="61"/>
      <c r="AJ36" s="61">
        <v>-350480</v>
      </c>
      <c r="AK36" s="61">
        <v>-220400</v>
      </c>
      <c r="AL36" s="61">
        <f t="shared" si="14"/>
        <v>2254751.5</v>
      </c>
      <c r="AM36" s="61">
        <f t="shared" si="15"/>
        <v>1687400</v>
      </c>
      <c r="AN36" s="61">
        <f t="shared" si="16"/>
        <v>1016450</v>
      </c>
      <c r="AO36" s="61">
        <v>-44249.5</v>
      </c>
      <c r="AP36" s="61"/>
      <c r="AQ36" s="61"/>
      <c r="AR36" s="61">
        <f t="shared" si="17"/>
        <v>2210502</v>
      </c>
      <c r="AS36" s="61">
        <f t="shared" si="18"/>
        <v>1687400</v>
      </c>
      <c r="AT36" s="61">
        <f t="shared" si="19"/>
        <v>1016450</v>
      </c>
    </row>
    <row r="37" spans="1:46" ht="145.19999999999999">
      <c r="A37" s="264"/>
      <c r="B37" s="82" t="s">
        <v>362</v>
      </c>
      <c r="C37" s="35" t="s">
        <v>13</v>
      </c>
      <c r="D37" s="35" t="s">
        <v>3</v>
      </c>
      <c r="E37" s="35" t="s">
        <v>100</v>
      </c>
      <c r="F37" s="194" t="s">
        <v>361</v>
      </c>
      <c r="G37" s="195"/>
      <c r="H37" s="61"/>
      <c r="I37" s="61"/>
      <c r="J37" s="61"/>
      <c r="K37" s="61">
        <f>K38</f>
        <v>211900</v>
      </c>
      <c r="L37" s="61">
        <f t="shared" ref="L37:M38" si="63">L38</f>
        <v>0</v>
      </c>
      <c r="M37" s="61">
        <f t="shared" si="63"/>
        <v>0</v>
      </c>
      <c r="N37" s="61">
        <f t="shared" ref="N37:N39" si="64">H37+K37</f>
        <v>211900</v>
      </c>
      <c r="O37" s="61">
        <f t="shared" ref="O37:O39" si="65">I37+L37</f>
        <v>0</v>
      </c>
      <c r="P37" s="61">
        <f t="shared" ref="P37:P39" si="66">J37+M37</f>
        <v>0</v>
      </c>
      <c r="Q37" s="61">
        <f>Q38</f>
        <v>0</v>
      </c>
      <c r="R37" s="61">
        <f t="shared" ref="R37:S38" si="67">R38</f>
        <v>0</v>
      </c>
      <c r="S37" s="61">
        <f t="shared" si="67"/>
        <v>0</v>
      </c>
      <c r="T37" s="61">
        <f t="shared" si="5"/>
        <v>211900</v>
      </c>
      <c r="U37" s="61">
        <f t="shared" si="6"/>
        <v>0</v>
      </c>
      <c r="V37" s="61">
        <f t="shared" si="7"/>
        <v>0</v>
      </c>
      <c r="W37" s="61">
        <f>W38</f>
        <v>0</v>
      </c>
      <c r="X37" s="61">
        <f t="shared" ref="X37:Y38" si="68">X38</f>
        <v>0</v>
      </c>
      <c r="Y37" s="61">
        <f t="shared" si="68"/>
        <v>0</v>
      </c>
      <c r="Z37" s="61">
        <f t="shared" si="8"/>
        <v>211900</v>
      </c>
      <c r="AA37" s="61">
        <f t="shared" si="9"/>
        <v>0</v>
      </c>
      <c r="AB37" s="61">
        <f t="shared" si="10"/>
        <v>0</v>
      </c>
      <c r="AC37" s="61">
        <f>AC38</f>
        <v>0</v>
      </c>
      <c r="AD37" s="61">
        <f t="shared" ref="AD37:AE38" si="69">AD38</f>
        <v>0</v>
      </c>
      <c r="AE37" s="61">
        <f t="shared" si="69"/>
        <v>0</v>
      </c>
      <c r="AF37" s="61">
        <f t="shared" si="11"/>
        <v>211900</v>
      </c>
      <c r="AG37" s="61">
        <f t="shared" si="12"/>
        <v>0</v>
      </c>
      <c r="AH37" s="61">
        <f t="shared" si="13"/>
        <v>0</v>
      </c>
      <c r="AI37" s="61">
        <f>AI38</f>
        <v>0</v>
      </c>
      <c r="AJ37" s="61">
        <f t="shared" ref="AJ37:AK38" si="70">AJ38</f>
        <v>0</v>
      </c>
      <c r="AK37" s="61">
        <f t="shared" si="70"/>
        <v>0</v>
      </c>
      <c r="AL37" s="61">
        <f t="shared" si="14"/>
        <v>211900</v>
      </c>
      <c r="AM37" s="61">
        <f t="shared" si="15"/>
        <v>0</v>
      </c>
      <c r="AN37" s="61">
        <f t="shared" si="16"/>
        <v>0</v>
      </c>
      <c r="AO37" s="61">
        <f>AO38</f>
        <v>249577</v>
      </c>
      <c r="AP37" s="61">
        <f t="shared" ref="AP37:AQ38" si="71">AP38</f>
        <v>0</v>
      </c>
      <c r="AQ37" s="61">
        <f t="shared" si="71"/>
        <v>0</v>
      </c>
      <c r="AR37" s="61">
        <f t="shared" si="17"/>
        <v>461477</v>
      </c>
      <c r="AS37" s="61">
        <f t="shared" si="18"/>
        <v>0</v>
      </c>
      <c r="AT37" s="61">
        <f t="shared" si="19"/>
        <v>0</v>
      </c>
    </row>
    <row r="38" spans="1:46" ht="26.4">
      <c r="A38" s="264"/>
      <c r="B38" s="74" t="s">
        <v>41</v>
      </c>
      <c r="C38" s="35" t="s">
        <v>13</v>
      </c>
      <c r="D38" s="35" t="s">
        <v>3</v>
      </c>
      <c r="E38" s="35" t="s">
        <v>100</v>
      </c>
      <c r="F38" s="194" t="s">
        <v>361</v>
      </c>
      <c r="G38" s="196" t="s">
        <v>39</v>
      </c>
      <c r="H38" s="61"/>
      <c r="I38" s="61"/>
      <c r="J38" s="61"/>
      <c r="K38" s="61">
        <f>K39</f>
        <v>211900</v>
      </c>
      <c r="L38" s="61">
        <f t="shared" si="63"/>
        <v>0</v>
      </c>
      <c r="M38" s="61">
        <f t="shared" si="63"/>
        <v>0</v>
      </c>
      <c r="N38" s="61">
        <f t="shared" si="64"/>
        <v>211900</v>
      </c>
      <c r="O38" s="61">
        <f t="shared" si="65"/>
        <v>0</v>
      </c>
      <c r="P38" s="61">
        <f t="shared" si="66"/>
        <v>0</v>
      </c>
      <c r="Q38" s="61">
        <f>Q39</f>
        <v>0</v>
      </c>
      <c r="R38" s="61">
        <f t="shared" si="67"/>
        <v>0</v>
      </c>
      <c r="S38" s="61">
        <f t="shared" si="67"/>
        <v>0</v>
      </c>
      <c r="T38" s="61">
        <f t="shared" si="5"/>
        <v>211900</v>
      </c>
      <c r="U38" s="61">
        <f t="shared" si="6"/>
        <v>0</v>
      </c>
      <c r="V38" s="61">
        <f t="shared" si="7"/>
        <v>0</v>
      </c>
      <c r="W38" s="61">
        <f>W39</f>
        <v>0</v>
      </c>
      <c r="X38" s="61">
        <f t="shared" si="68"/>
        <v>0</v>
      </c>
      <c r="Y38" s="61">
        <f t="shared" si="68"/>
        <v>0</v>
      </c>
      <c r="Z38" s="61">
        <f t="shared" si="8"/>
        <v>211900</v>
      </c>
      <c r="AA38" s="61">
        <f t="shared" si="9"/>
        <v>0</v>
      </c>
      <c r="AB38" s="61">
        <f t="shared" si="10"/>
        <v>0</v>
      </c>
      <c r="AC38" s="61">
        <f>AC39</f>
        <v>0</v>
      </c>
      <c r="AD38" s="61">
        <f t="shared" si="69"/>
        <v>0</v>
      </c>
      <c r="AE38" s="61">
        <f t="shared" si="69"/>
        <v>0</v>
      </c>
      <c r="AF38" s="61">
        <f t="shared" si="11"/>
        <v>211900</v>
      </c>
      <c r="AG38" s="61">
        <f t="shared" si="12"/>
        <v>0</v>
      </c>
      <c r="AH38" s="61">
        <f t="shared" si="13"/>
        <v>0</v>
      </c>
      <c r="AI38" s="61">
        <f>AI39</f>
        <v>0</v>
      </c>
      <c r="AJ38" s="61">
        <f t="shared" si="70"/>
        <v>0</v>
      </c>
      <c r="AK38" s="61">
        <f t="shared" si="70"/>
        <v>0</v>
      </c>
      <c r="AL38" s="61">
        <f t="shared" si="14"/>
        <v>211900</v>
      </c>
      <c r="AM38" s="61">
        <f t="shared" si="15"/>
        <v>0</v>
      </c>
      <c r="AN38" s="61">
        <f t="shared" si="16"/>
        <v>0</v>
      </c>
      <c r="AO38" s="61">
        <f>AO39</f>
        <v>249577</v>
      </c>
      <c r="AP38" s="61">
        <f t="shared" si="71"/>
        <v>0</v>
      </c>
      <c r="AQ38" s="61">
        <f t="shared" si="71"/>
        <v>0</v>
      </c>
      <c r="AR38" s="61">
        <f t="shared" si="17"/>
        <v>461477</v>
      </c>
      <c r="AS38" s="61">
        <f t="shared" si="18"/>
        <v>0</v>
      </c>
      <c r="AT38" s="61">
        <f t="shared" si="19"/>
        <v>0</v>
      </c>
    </row>
    <row r="39" spans="1:46">
      <c r="A39" s="266"/>
      <c r="B39" s="85" t="s">
        <v>42</v>
      </c>
      <c r="C39" s="35" t="s">
        <v>13</v>
      </c>
      <c r="D39" s="35" t="s">
        <v>3</v>
      </c>
      <c r="E39" s="35" t="s">
        <v>100</v>
      </c>
      <c r="F39" s="194" t="s">
        <v>361</v>
      </c>
      <c r="G39" s="196" t="s">
        <v>40</v>
      </c>
      <c r="H39" s="61"/>
      <c r="I39" s="61"/>
      <c r="J39" s="61"/>
      <c r="K39" s="178">
        <v>211900</v>
      </c>
      <c r="L39" s="61"/>
      <c r="M39" s="61"/>
      <c r="N39" s="61">
        <f t="shared" si="64"/>
        <v>211900</v>
      </c>
      <c r="O39" s="61">
        <f t="shared" si="65"/>
        <v>0</v>
      </c>
      <c r="P39" s="61">
        <f t="shared" si="66"/>
        <v>0</v>
      </c>
      <c r="Q39" s="178"/>
      <c r="R39" s="61"/>
      <c r="S39" s="61"/>
      <c r="T39" s="61">
        <f t="shared" si="5"/>
        <v>211900</v>
      </c>
      <c r="U39" s="61">
        <f t="shared" si="6"/>
        <v>0</v>
      </c>
      <c r="V39" s="61">
        <f t="shared" si="7"/>
        <v>0</v>
      </c>
      <c r="W39" s="178"/>
      <c r="X39" s="61"/>
      <c r="Y39" s="61"/>
      <c r="Z39" s="61">
        <f t="shared" si="8"/>
        <v>211900</v>
      </c>
      <c r="AA39" s="61">
        <f t="shared" si="9"/>
        <v>0</v>
      </c>
      <c r="AB39" s="61">
        <f t="shared" si="10"/>
        <v>0</v>
      </c>
      <c r="AC39" s="178"/>
      <c r="AD39" s="61"/>
      <c r="AE39" s="61"/>
      <c r="AF39" s="61">
        <f t="shared" si="11"/>
        <v>211900</v>
      </c>
      <c r="AG39" s="61">
        <f t="shared" si="12"/>
        <v>0</v>
      </c>
      <c r="AH39" s="61">
        <f t="shared" si="13"/>
        <v>0</v>
      </c>
      <c r="AI39" s="178"/>
      <c r="AJ39" s="61"/>
      <c r="AK39" s="61"/>
      <c r="AL39" s="61">
        <f t="shared" si="14"/>
        <v>211900</v>
      </c>
      <c r="AM39" s="61">
        <f t="shared" si="15"/>
        <v>0</v>
      </c>
      <c r="AN39" s="61">
        <f t="shared" si="16"/>
        <v>0</v>
      </c>
      <c r="AO39" s="178">
        <v>249577</v>
      </c>
      <c r="AP39" s="61"/>
      <c r="AQ39" s="61"/>
      <c r="AR39" s="61">
        <f t="shared" si="17"/>
        <v>461477</v>
      </c>
      <c r="AS39" s="61">
        <f t="shared" si="18"/>
        <v>0</v>
      </c>
      <c r="AT39" s="61">
        <f t="shared" si="19"/>
        <v>0</v>
      </c>
    </row>
    <row r="40" spans="1:46">
      <c r="A40" s="175" t="s">
        <v>24</v>
      </c>
      <c r="B40" s="81" t="s">
        <v>90</v>
      </c>
      <c r="C40" s="6" t="s">
        <v>13</v>
      </c>
      <c r="D40" s="6" t="s">
        <v>10</v>
      </c>
      <c r="E40" s="6" t="s">
        <v>100</v>
      </c>
      <c r="F40" s="6" t="s">
        <v>101</v>
      </c>
      <c r="G40" s="17"/>
      <c r="H40" s="58">
        <f t="shared" ref="H40:J40" si="72">H44+H47+H50+H62+H86+H56+H89+H65+H53+H98+H92+H80</f>
        <v>326282739.43000001</v>
      </c>
      <c r="I40" s="58">
        <f t="shared" si="72"/>
        <v>329314719.88999999</v>
      </c>
      <c r="J40" s="58">
        <f t="shared" si="72"/>
        <v>329745755.50999999</v>
      </c>
      <c r="K40" s="58">
        <f>K44+K47+K50+K62+K86+K56+K89+K65+K53+K98+K92+K80+K74+K77</f>
        <v>9222900.9100000001</v>
      </c>
      <c r="L40" s="58">
        <f t="shared" ref="L40:M40" si="73">L44+L47+L50+L62+L86+L56+L89+L65+L53+L98+L92+L80+L74+L77</f>
        <v>1891240.95</v>
      </c>
      <c r="M40" s="58">
        <f t="shared" si="73"/>
        <v>81601352.989999995</v>
      </c>
      <c r="N40" s="58">
        <f t="shared" si="2"/>
        <v>335505640.34000003</v>
      </c>
      <c r="O40" s="58">
        <f t="shared" si="3"/>
        <v>331205960.83999997</v>
      </c>
      <c r="P40" s="58">
        <f t="shared" si="4"/>
        <v>411347108.5</v>
      </c>
      <c r="Q40" s="58">
        <f>Q44+Q47+Q50+Q62+Q86+Q56+Q89+Q65+Q53+Q98+Q92+Q80+Q74+Q77+Q41+Q59+Q83+Q95</f>
        <v>1617069</v>
      </c>
      <c r="R40" s="58">
        <f t="shared" ref="R40:S40" si="74">R44+R47+R50+R62+R86+R56+R89+R65+R53+R98+R92+R80+R74+R77+R41+R59+R83+R95</f>
        <v>847976</v>
      </c>
      <c r="S40" s="58">
        <f t="shared" si="74"/>
        <v>648872</v>
      </c>
      <c r="T40" s="58">
        <f t="shared" si="5"/>
        <v>337122709.34000003</v>
      </c>
      <c r="U40" s="58">
        <f t="shared" si="6"/>
        <v>332053936.83999997</v>
      </c>
      <c r="V40" s="58">
        <f t="shared" si="7"/>
        <v>411995980.5</v>
      </c>
      <c r="W40" s="58">
        <f>W44+W47+W50+W62+W86+W56+W89+W65+W53+W98+W92+W80+W74+W77+W41+W59+W83+W95+W71+W104</f>
        <v>145566.64999999991</v>
      </c>
      <c r="X40" s="58">
        <f>X44+X47+X50+X62+X86+X56+X89+X65+X53+X98+X92+X80+X74+X77+X41+X59+X83+X95+X71+X104</f>
        <v>448519.8</v>
      </c>
      <c r="Y40" s="58">
        <f>Y44+Y47+Y50+Y62+Y86+Y56+Y89+Y65+Y53+Y98+Y92+Y80+Y74+Y77+Y41+Y59+Y83+Y95+Y71+Y104</f>
        <v>688423.69</v>
      </c>
      <c r="Z40" s="58">
        <f t="shared" si="8"/>
        <v>337268275.99000001</v>
      </c>
      <c r="AA40" s="58">
        <f t="shared" si="9"/>
        <v>332502456.63999999</v>
      </c>
      <c r="AB40" s="58">
        <f t="shared" si="10"/>
        <v>412684404.19</v>
      </c>
      <c r="AC40" s="58">
        <f>AC44+AC47+AC50+AC62+AC86+AC56+AC89+AC65+AC53+AC98+AC92+AC80+AC74+AC77+AC41+AC59+AC83+AC95+AC71+AC104+AC68</f>
        <v>9373757.209999999</v>
      </c>
      <c r="AD40" s="58">
        <f>AD44+AD47+AD50+AD62+AD86+AD56+AD89+AD65+AD53+AD98+AD92+AD80+AD74+AD77+AD41+AD59+AD83+AD95+AD71+AD104+AD68</f>
        <v>-398208</v>
      </c>
      <c r="AE40" s="58">
        <f>AE44+AE47+AE50+AE62+AE86+AE56+AE89+AE65+AE53+AE98+AE92+AE80+AE74+AE77+AE41+AE59+AE83+AE95+AE71+AE104+AE68</f>
        <v>-199104</v>
      </c>
      <c r="AF40" s="58">
        <f t="shared" si="11"/>
        <v>346642033.19999999</v>
      </c>
      <c r="AG40" s="58">
        <f t="shared" si="12"/>
        <v>332104248.63999999</v>
      </c>
      <c r="AH40" s="58">
        <f t="shared" si="13"/>
        <v>412485300.19</v>
      </c>
      <c r="AI40" s="58">
        <f>AI44+AI47+AI50+AI62+AI86+AI56+AI89+AI65+AI53+AI98+AI92+AI80+AI74+AI77+AI41+AI59+AI83+AI95+AI71+AI104+AI68+AI101</f>
        <v>10414383.59</v>
      </c>
      <c r="AJ40" s="58">
        <f>AJ44+AJ47+AJ50+AJ62+AJ86+AJ56+AJ89+AJ65+AJ53+AJ98+AJ92+AJ80+AJ74+AJ77+AJ41+AJ59+AJ83+AJ95+AJ71+AJ104+AJ68</f>
        <v>-1762551.93</v>
      </c>
      <c r="AK40" s="58">
        <f>AK44+AK47+AK50+AK62+AK86+AK56+AK89+AK65+AK53+AK98+AK92+AK80+AK74+AK77+AK41+AK59+AK83+AK95+AK71+AK104+AK68</f>
        <v>-1824458.83</v>
      </c>
      <c r="AL40" s="58">
        <f>AF40+AI40</f>
        <v>357056416.78999996</v>
      </c>
      <c r="AM40" s="58">
        <f t="shared" si="15"/>
        <v>330341696.70999998</v>
      </c>
      <c r="AN40" s="58">
        <f t="shared" si="16"/>
        <v>410660841.36000001</v>
      </c>
      <c r="AO40" s="58">
        <f>AO44+AO47+AO50+AO62+AO86+AO56+AO89+AO65+AO53+AO98+AO92+AO80+AO74+AO77+AO41+AO59+AO83+AO95+AO71+AO104+AO68+AO101</f>
        <v>7322272.2400000021</v>
      </c>
      <c r="AP40" s="58">
        <f>AP44+AP47+AP50+AP62+AP86+AP56+AP89+AP65+AP53+AP98+AP92+AP80+AP74+AP77+AP41+AP59+AP83+AP95+AP71+AP104+AP68</f>
        <v>0</v>
      </c>
      <c r="AQ40" s="58">
        <f>AQ44+AQ47+AQ50+AQ62+AQ86+AQ56+AQ89+AQ65+AQ53+AQ98+AQ92+AQ80+AQ74+AQ77+AQ41+AQ59+AQ83+AQ95+AQ71+AQ104+AQ68</f>
        <v>0</v>
      </c>
      <c r="AR40" s="58">
        <f>AL40+AO40</f>
        <v>364378689.02999997</v>
      </c>
      <c r="AS40" s="58">
        <f t="shared" si="18"/>
        <v>330341696.70999998</v>
      </c>
      <c r="AT40" s="58">
        <f t="shared" si="19"/>
        <v>410660841.36000001</v>
      </c>
    </row>
    <row r="41" spans="1:46">
      <c r="A41" s="290"/>
      <c r="B41" s="82" t="s">
        <v>253</v>
      </c>
      <c r="C41" s="35" t="s">
        <v>13</v>
      </c>
      <c r="D41" s="35" t="s">
        <v>10</v>
      </c>
      <c r="E41" s="35" t="s">
        <v>100</v>
      </c>
      <c r="F41" s="35" t="s">
        <v>126</v>
      </c>
      <c r="G41" s="36"/>
      <c r="H41" s="64"/>
      <c r="I41" s="64"/>
      <c r="J41" s="64"/>
      <c r="K41" s="64"/>
      <c r="L41" s="64"/>
      <c r="M41" s="64"/>
      <c r="N41" s="64"/>
      <c r="O41" s="64"/>
      <c r="P41" s="64"/>
      <c r="Q41" s="64">
        <f>Q42</f>
        <v>270000</v>
      </c>
      <c r="R41" s="64">
        <f t="shared" ref="R41:S41" si="75">R42</f>
        <v>0</v>
      </c>
      <c r="S41" s="64">
        <f t="shared" si="75"/>
        <v>0</v>
      </c>
      <c r="T41" s="57">
        <f t="shared" ref="T41:T43" si="76">N41+Q41</f>
        <v>270000</v>
      </c>
      <c r="U41" s="57">
        <f t="shared" ref="U41:U43" si="77">O41+R41</f>
        <v>0</v>
      </c>
      <c r="V41" s="57">
        <f t="shared" ref="V41:V43" si="78">P41+S41</f>
        <v>0</v>
      </c>
      <c r="W41" s="64">
        <f>W42</f>
        <v>0</v>
      </c>
      <c r="X41" s="64">
        <f t="shared" ref="X41:Y41" si="79">X42</f>
        <v>0</v>
      </c>
      <c r="Y41" s="64">
        <f t="shared" si="79"/>
        <v>0</v>
      </c>
      <c r="Z41" s="57">
        <f t="shared" si="8"/>
        <v>270000</v>
      </c>
      <c r="AA41" s="57">
        <f t="shared" si="9"/>
        <v>0</v>
      </c>
      <c r="AB41" s="57">
        <f t="shared" si="10"/>
        <v>0</v>
      </c>
      <c r="AC41" s="64">
        <f>AC42</f>
        <v>-24</v>
      </c>
      <c r="AD41" s="64">
        <f t="shared" ref="AD41:AE41" si="80">AD42</f>
        <v>0</v>
      </c>
      <c r="AE41" s="64">
        <f t="shared" si="80"/>
        <v>0</v>
      </c>
      <c r="AF41" s="57">
        <f t="shared" si="11"/>
        <v>269976</v>
      </c>
      <c r="AG41" s="57">
        <f t="shared" si="12"/>
        <v>0</v>
      </c>
      <c r="AH41" s="57">
        <f t="shared" si="13"/>
        <v>0</v>
      </c>
      <c r="AI41" s="64">
        <f>AI42</f>
        <v>0</v>
      </c>
      <c r="AJ41" s="64">
        <f t="shared" ref="AJ41:AK41" si="81">AJ42</f>
        <v>0</v>
      </c>
      <c r="AK41" s="64">
        <f t="shared" si="81"/>
        <v>0</v>
      </c>
      <c r="AL41" s="57">
        <f t="shared" si="14"/>
        <v>269976</v>
      </c>
      <c r="AM41" s="57">
        <f t="shared" si="15"/>
        <v>0</v>
      </c>
      <c r="AN41" s="57">
        <f t="shared" si="16"/>
        <v>0</v>
      </c>
      <c r="AO41" s="64">
        <f>AO42</f>
        <v>-79976</v>
      </c>
      <c r="AP41" s="64">
        <f t="shared" ref="AP41:AQ41" si="82">AP42</f>
        <v>0</v>
      </c>
      <c r="AQ41" s="64">
        <f t="shared" si="82"/>
        <v>0</v>
      </c>
      <c r="AR41" s="57">
        <f t="shared" ref="AR41:AR158" si="83">AL41+AO41</f>
        <v>190000</v>
      </c>
      <c r="AS41" s="57">
        <f t="shared" si="18"/>
        <v>0</v>
      </c>
      <c r="AT41" s="57">
        <f t="shared" si="19"/>
        <v>0</v>
      </c>
    </row>
    <row r="42" spans="1:46" ht="26.4">
      <c r="A42" s="264"/>
      <c r="B42" s="82" t="s">
        <v>41</v>
      </c>
      <c r="C42" s="35" t="s">
        <v>13</v>
      </c>
      <c r="D42" s="35" t="s">
        <v>10</v>
      </c>
      <c r="E42" s="35" t="s">
        <v>100</v>
      </c>
      <c r="F42" s="35" t="s">
        <v>126</v>
      </c>
      <c r="G42" s="36" t="s">
        <v>39</v>
      </c>
      <c r="H42" s="64"/>
      <c r="I42" s="64"/>
      <c r="J42" s="64"/>
      <c r="K42" s="64"/>
      <c r="L42" s="64"/>
      <c r="M42" s="64"/>
      <c r="N42" s="64"/>
      <c r="O42" s="64"/>
      <c r="P42" s="64"/>
      <c r="Q42" s="64">
        <f>Q43</f>
        <v>270000</v>
      </c>
      <c r="R42" s="64"/>
      <c r="S42" s="64"/>
      <c r="T42" s="57">
        <f t="shared" si="76"/>
        <v>270000</v>
      </c>
      <c r="U42" s="57">
        <f t="shared" si="77"/>
        <v>0</v>
      </c>
      <c r="V42" s="57">
        <f t="shared" si="78"/>
        <v>0</v>
      </c>
      <c r="W42" s="64">
        <f>W43</f>
        <v>0</v>
      </c>
      <c r="X42" s="64"/>
      <c r="Y42" s="64"/>
      <c r="Z42" s="57">
        <f t="shared" si="8"/>
        <v>270000</v>
      </c>
      <c r="AA42" s="57">
        <f t="shared" si="9"/>
        <v>0</v>
      </c>
      <c r="AB42" s="57">
        <f t="shared" si="10"/>
        <v>0</v>
      </c>
      <c r="AC42" s="64">
        <f>AC43</f>
        <v>-24</v>
      </c>
      <c r="AD42" s="64"/>
      <c r="AE42" s="64"/>
      <c r="AF42" s="57">
        <f t="shared" si="11"/>
        <v>269976</v>
      </c>
      <c r="AG42" s="57">
        <f t="shared" si="12"/>
        <v>0</v>
      </c>
      <c r="AH42" s="57">
        <f t="shared" si="13"/>
        <v>0</v>
      </c>
      <c r="AI42" s="64">
        <f>AI43</f>
        <v>0</v>
      </c>
      <c r="AJ42" s="64"/>
      <c r="AK42" s="64"/>
      <c r="AL42" s="57">
        <f t="shared" si="14"/>
        <v>269976</v>
      </c>
      <c r="AM42" s="57">
        <f t="shared" si="15"/>
        <v>0</v>
      </c>
      <c r="AN42" s="57">
        <f t="shared" si="16"/>
        <v>0</v>
      </c>
      <c r="AO42" s="64">
        <f>AO43</f>
        <v>-79976</v>
      </c>
      <c r="AP42" s="64"/>
      <c r="AQ42" s="64"/>
      <c r="AR42" s="57">
        <f t="shared" si="83"/>
        <v>190000</v>
      </c>
      <c r="AS42" s="57">
        <f t="shared" si="18"/>
        <v>0</v>
      </c>
      <c r="AT42" s="57">
        <f t="shared" si="19"/>
        <v>0</v>
      </c>
    </row>
    <row r="43" spans="1:46">
      <c r="A43" s="264"/>
      <c r="B43" s="82" t="s">
        <v>42</v>
      </c>
      <c r="C43" s="35" t="s">
        <v>13</v>
      </c>
      <c r="D43" s="35" t="s">
        <v>10</v>
      </c>
      <c r="E43" s="35" t="s">
        <v>100</v>
      </c>
      <c r="F43" s="35" t="s">
        <v>126</v>
      </c>
      <c r="G43" s="36" t="s">
        <v>40</v>
      </c>
      <c r="H43" s="64"/>
      <c r="I43" s="64"/>
      <c r="J43" s="64"/>
      <c r="K43" s="64"/>
      <c r="L43" s="64"/>
      <c r="M43" s="64"/>
      <c r="N43" s="64"/>
      <c r="O43" s="64"/>
      <c r="P43" s="64"/>
      <c r="Q43" s="64">
        <v>270000</v>
      </c>
      <c r="R43" s="64"/>
      <c r="S43" s="64"/>
      <c r="T43" s="57">
        <f t="shared" si="76"/>
        <v>270000</v>
      </c>
      <c r="U43" s="57">
        <f t="shared" si="77"/>
        <v>0</v>
      </c>
      <c r="V43" s="57">
        <f t="shared" si="78"/>
        <v>0</v>
      </c>
      <c r="W43" s="64"/>
      <c r="X43" s="64"/>
      <c r="Y43" s="64"/>
      <c r="Z43" s="57">
        <f t="shared" si="8"/>
        <v>270000</v>
      </c>
      <c r="AA43" s="57">
        <f t="shared" si="9"/>
        <v>0</v>
      </c>
      <c r="AB43" s="57">
        <f t="shared" si="10"/>
        <v>0</v>
      </c>
      <c r="AC43" s="64">
        <v>-24</v>
      </c>
      <c r="AD43" s="64"/>
      <c r="AE43" s="64"/>
      <c r="AF43" s="57">
        <f t="shared" si="11"/>
        <v>269976</v>
      </c>
      <c r="AG43" s="57">
        <f t="shared" si="12"/>
        <v>0</v>
      </c>
      <c r="AH43" s="57">
        <f t="shared" si="13"/>
        <v>0</v>
      </c>
      <c r="AI43" s="64"/>
      <c r="AJ43" s="64"/>
      <c r="AK43" s="64"/>
      <c r="AL43" s="57">
        <f t="shared" si="14"/>
        <v>269976</v>
      </c>
      <c r="AM43" s="57">
        <f t="shared" si="15"/>
        <v>0</v>
      </c>
      <c r="AN43" s="57">
        <f t="shared" si="16"/>
        <v>0</v>
      </c>
      <c r="AO43" s="64">
        <v>-79976</v>
      </c>
      <c r="AP43" s="64"/>
      <c r="AQ43" s="64"/>
      <c r="AR43" s="57">
        <f t="shared" si="83"/>
        <v>190000</v>
      </c>
      <c r="AS43" s="57">
        <f t="shared" si="18"/>
        <v>0</v>
      </c>
      <c r="AT43" s="57">
        <f t="shared" si="19"/>
        <v>0</v>
      </c>
    </row>
    <row r="44" spans="1:46" ht="26.4">
      <c r="A44" s="264"/>
      <c r="B44" s="82" t="s">
        <v>89</v>
      </c>
      <c r="C44" s="5" t="s">
        <v>13</v>
      </c>
      <c r="D44" s="5" t="s">
        <v>10</v>
      </c>
      <c r="E44" s="5" t="s">
        <v>100</v>
      </c>
      <c r="F44" s="5" t="s">
        <v>104</v>
      </c>
      <c r="G44" s="17"/>
      <c r="H44" s="57">
        <f>H45</f>
        <v>122431815</v>
      </c>
      <c r="I44" s="57">
        <f t="shared" ref="I44:M45" si="84">I45</f>
        <v>123702055.08</v>
      </c>
      <c r="J44" s="57">
        <f t="shared" si="84"/>
        <v>124301327.65000001</v>
      </c>
      <c r="K44" s="57">
        <f t="shared" si="84"/>
        <v>0</v>
      </c>
      <c r="L44" s="57">
        <f t="shared" si="84"/>
        <v>0</v>
      </c>
      <c r="M44" s="57">
        <f t="shared" si="84"/>
        <v>0</v>
      </c>
      <c r="N44" s="57">
        <f t="shared" si="2"/>
        <v>122431815</v>
      </c>
      <c r="O44" s="57">
        <f t="shared" si="3"/>
        <v>123702055.08</v>
      </c>
      <c r="P44" s="57">
        <f t="shared" si="4"/>
        <v>124301327.65000001</v>
      </c>
      <c r="Q44" s="57">
        <f t="shared" ref="Q44:S45" si="85">Q45</f>
        <v>0</v>
      </c>
      <c r="R44" s="57">
        <f t="shared" si="85"/>
        <v>0</v>
      </c>
      <c r="S44" s="57">
        <f t="shared" si="85"/>
        <v>-199104</v>
      </c>
      <c r="T44" s="57">
        <f t="shared" si="5"/>
        <v>122431815</v>
      </c>
      <c r="U44" s="57">
        <f t="shared" si="6"/>
        <v>123702055.08</v>
      </c>
      <c r="V44" s="57">
        <f t="shared" si="7"/>
        <v>124102223.65000001</v>
      </c>
      <c r="W44" s="57">
        <f t="shared" ref="W44:Y45" si="86">W45</f>
        <v>-140000</v>
      </c>
      <c r="X44" s="57">
        <f t="shared" si="86"/>
        <v>0</v>
      </c>
      <c r="Y44" s="57">
        <f t="shared" si="86"/>
        <v>0</v>
      </c>
      <c r="Z44" s="57">
        <f t="shared" si="8"/>
        <v>122291815</v>
      </c>
      <c r="AA44" s="57">
        <f t="shared" si="9"/>
        <v>123702055.08</v>
      </c>
      <c r="AB44" s="57">
        <f t="shared" si="10"/>
        <v>124102223.65000001</v>
      </c>
      <c r="AC44" s="57">
        <f t="shared" ref="AC44:AE45" si="87">AC45</f>
        <v>-533259.07000000007</v>
      </c>
      <c r="AD44" s="57">
        <f t="shared" si="87"/>
        <v>0</v>
      </c>
      <c r="AE44" s="57">
        <f t="shared" si="87"/>
        <v>199104</v>
      </c>
      <c r="AF44" s="57">
        <f t="shared" si="11"/>
        <v>121758555.93000001</v>
      </c>
      <c r="AG44" s="57">
        <f t="shared" si="12"/>
        <v>123702055.08</v>
      </c>
      <c r="AH44" s="57">
        <f t="shared" si="13"/>
        <v>124301327.65000001</v>
      </c>
      <c r="AI44" s="57">
        <f t="shared" ref="AI44:AK45" si="88">AI45</f>
        <v>12784.01999999999</v>
      </c>
      <c r="AJ44" s="57">
        <f t="shared" si="88"/>
        <v>0</v>
      </c>
      <c r="AK44" s="57">
        <f t="shared" si="88"/>
        <v>0</v>
      </c>
      <c r="AL44" s="57">
        <f t="shared" si="14"/>
        <v>121771339.95</v>
      </c>
      <c r="AM44" s="57">
        <f t="shared" si="15"/>
        <v>123702055.08</v>
      </c>
      <c r="AN44" s="57">
        <f t="shared" si="16"/>
        <v>124301327.65000001</v>
      </c>
      <c r="AO44" s="57">
        <f t="shared" ref="AO44:AQ45" si="89">AO45</f>
        <v>8874941.9800000004</v>
      </c>
      <c r="AP44" s="57">
        <f t="shared" si="89"/>
        <v>0</v>
      </c>
      <c r="AQ44" s="57">
        <f t="shared" si="89"/>
        <v>0</v>
      </c>
      <c r="AR44" s="57">
        <f t="shared" si="83"/>
        <v>130646281.93000001</v>
      </c>
      <c r="AS44" s="57">
        <f t="shared" si="18"/>
        <v>123702055.08</v>
      </c>
      <c r="AT44" s="57">
        <f t="shared" si="19"/>
        <v>124301327.65000001</v>
      </c>
    </row>
    <row r="45" spans="1:46" ht="26.4">
      <c r="A45" s="264"/>
      <c r="B45" s="74" t="s">
        <v>41</v>
      </c>
      <c r="C45" s="5" t="s">
        <v>13</v>
      </c>
      <c r="D45" s="5" t="s">
        <v>10</v>
      </c>
      <c r="E45" s="5" t="s">
        <v>100</v>
      </c>
      <c r="F45" s="5" t="s">
        <v>104</v>
      </c>
      <c r="G45" s="17" t="s">
        <v>39</v>
      </c>
      <c r="H45" s="57">
        <f>H46</f>
        <v>122431815</v>
      </c>
      <c r="I45" s="57">
        <f t="shared" si="84"/>
        <v>123702055.08</v>
      </c>
      <c r="J45" s="57">
        <f t="shared" si="84"/>
        <v>124301327.65000001</v>
      </c>
      <c r="K45" s="57">
        <f t="shared" si="84"/>
        <v>0</v>
      </c>
      <c r="L45" s="57">
        <f t="shared" si="84"/>
        <v>0</v>
      </c>
      <c r="M45" s="57">
        <f t="shared" si="84"/>
        <v>0</v>
      </c>
      <c r="N45" s="57">
        <f t="shared" si="2"/>
        <v>122431815</v>
      </c>
      <c r="O45" s="57">
        <f t="shared" si="3"/>
        <v>123702055.08</v>
      </c>
      <c r="P45" s="57">
        <f t="shared" si="4"/>
        <v>124301327.65000001</v>
      </c>
      <c r="Q45" s="57">
        <f t="shared" si="85"/>
        <v>0</v>
      </c>
      <c r="R45" s="57">
        <f t="shared" si="85"/>
        <v>0</v>
      </c>
      <c r="S45" s="57">
        <f t="shared" si="85"/>
        <v>-199104</v>
      </c>
      <c r="T45" s="57">
        <f t="shared" si="5"/>
        <v>122431815</v>
      </c>
      <c r="U45" s="57">
        <f t="shared" si="6"/>
        <v>123702055.08</v>
      </c>
      <c r="V45" s="57">
        <f t="shared" si="7"/>
        <v>124102223.65000001</v>
      </c>
      <c r="W45" s="57">
        <f t="shared" si="86"/>
        <v>-140000</v>
      </c>
      <c r="X45" s="57">
        <f t="shared" si="86"/>
        <v>0</v>
      </c>
      <c r="Y45" s="57">
        <f t="shared" si="86"/>
        <v>0</v>
      </c>
      <c r="Z45" s="57">
        <f t="shared" si="8"/>
        <v>122291815</v>
      </c>
      <c r="AA45" s="57">
        <f t="shared" si="9"/>
        <v>123702055.08</v>
      </c>
      <c r="AB45" s="57">
        <f t="shared" si="10"/>
        <v>124102223.65000001</v>
      </c>
      <c r="AC45" s="57">
        <f t="shared" si="87"/>
        <v>-533259.07000000007</v>
      </c>
      <c r="AD45" s="57">
        <f t="shared" si="87"/>
        <v>0</v>
      </c>
      <c r="AE45" s="57">
        <f t="shared" si="87"/>
        <v>199104</v>
      </c>
      <c r="AF45" s="57">
        <f t="shared" si="11"/>
        <v>121758555.93000001</v>
      </c>
      <c r="AG45" s="57">
        <f t="shared" si="12"/>
        <v>123702055.08</v>
      </c>
      <c r="AH45" s="57">
        <f t="shared" si="13"/>
        <v>124301327.65000001</v>
      </c>
      <c r="AI45" s="57">
        <f t="shared" si="88"/>
        <v>12784.01999999999</v>
      </c>
      <c r="AJ45" s="57">
        <f t="shared" si="88"/>
        <v>0</v>
      </c>
      <c r="AK45" s="57">
        <f t="shared" si="88"/>
        <v>0</v>
      </c>
      <c r="AL45" s="57">
        <f t="shared" si="14"/>
        <v>121771339.95</v>
      </c>
      <c r="AM45" s="57">
        <f t="shared" si="15"/>
        <v>123702055.08</v>
      </c>
      <c r="AN45" s="57">
        <f t="shared" si="16"/>
        <v>124301327.65000001</v>
      </c>
      <c r="AO45" s="57">
        <f t="shared" si="89"/>
        <v>8874941.9800000004</v>
      </c>
      <c r="AP45" s="57">
        <f t="shared" si="89"/>
        <v>0</v>
      </c>
      <c r="AQ45" s="57">
        <f t="shared" si="89"/>
        <v>0</v>
      </c>
      <c r="AR45" s="57">
        <f t="shared" si="83"/>
        <v>130646281.93000001</v>
      </c>
      <c r="AS45" s="57">
        <f t="shared" si="18"/>
        <v>123702055.08</v>
      </c>
      <c r="AT45" s="57">
        <f t="shared" si="19"/>
        <v>124301327.65000001</v>
      </c>
    </row>
    <row r="46" spans="1:46">
      <c r="A46" s="264"/>
      <c r="B46" s="85" t="s">
        <v>42</v>
      </c>
      <c r="C46" s="5" t="s">
        <v>13</v>
      </c>
      <c r="D46" s="5" t="s">
        <v>10</v>
      </c>
      <c r="E46" s="5" t="s">
        <v>100</v>
      </c>
      <c r="F46" s="5" t="s">
        <v>104</v>
      </c>
      <c r="G46" s="17" t="s">
        <v>40</v>
      </c>
      <c r="H46" s="61">
        <f>120131815+2300000</f>
        <v>122431815</v>
      </c>
      <c r="I46" s="61">
        <f>122702055.08+1000000</f>
        <v>123702055.08</v>
      </c>
      <c r="J46" s="61">
        <f>123301327.65+1000000</f>
        <v>124301327.65000001</v>
      </c>
      <c r="K46" s="61"/>
      <c r="L46" s="61"/>
      <c r="M46" s="61"/>
      <c r="N46" s="61">
        <f t="shared" si="2"/>
        <v>122431815</v>
      </c>
      <c r="O46" s="61">
        <f t="shared" si="3"/>
        <v>123702055.08</v>
      </c>
      <c r="P46" s="61">
        <f t="shared" si="4"/>
        <v>124301327.65000001</v>
      </c>
      <c r="Q46" s="61"/>
      <c r="R46" s="61"/>
      <c r="S46" s="61">
        <v>-199104</v>
      </c>
      <c r="T46" s="61">
        <f t="shared" si="5"/>
        <v>122431815</v>
      </c>
      <c r="U46" s="61">
        <f t="shared" si="6"/>
        <v>123702055.08</v>
      </c>
      <c r="V46" s="61">
        <f t="shared" si="7"/>
        <v>124102223.65000001</v>
      </c>
      <c r="W46" s="61">
        <v>-140000</v>
      </c>
      <c r="X46" s="61"/>
      <c r="Y46" s="61"/>
      <c r="Z46" s="61">
        <f t="shared" si="8"/>
        <v>122291815</v>
      </c>
      <c r="AA46" s="61">
        <f t="shared" si="9"/>
        <v>123702055.08</v>
      </c>
      <c r="AB46" s="61">
        <f t="shared" si="10"/>
        <v>124102223.65000001</v>
      </c>
      <c r="AC46" s="61">
        <v>-533259.07000000007</v>
      </c>
      <c r="AD46" s="61"/>
      <c r="AE46" s="61">
        <v>199104</v>
      </c>
      <c r="AF46" s="61">
        <f t="shared" si="11"/>
        <v>121758555.93000001</v>
      </c>
      <c r="AG46" s="61">
        <f t="shared" si="12"/>
        <v>123702055.08</v>
      </c>
      <c r="AH46" s="61">
        <f t="shared" si="13"/>
        <v>124301327.65000001</v>
      </c>
      <c r="AI46" s="61">
        <f>-2042.98-23314.2-19043.7-166015.1+223200</f>
        <v>12784.01999999999</v>
      </c>
      <c r="AJ46" s="61"/>
      <c r="AK46" s="61"/>
      <c r="AL46" s="61">
        <f t="shared" si="14"/>
        <v>121771339.95</v>
      </c>
      <c r="AM46" s="61">
        <f t="shared" si="15"/>
        <v>123702055.08</v>
      </c>
      <c r="AN46" s="61">
        <f t="shared" si="16"/>
        <v>124301327.65000001</v>
      </c>
      <c r="AO46" s="61">
        <f>-88739+18215.92-33975.14+420050.92+21389.28+439000+200000+1000000+6899000</f>
        <v>8874941.9800000004</v>
      </c>
      <c r="AP46" s="61"/>
      <c r="AQ46" s="61"/>
      <c r="AR46" s="61">
        <f t="shared" si="83"/>
        <v>130646281.93000001</v>
      </c>
      <c r="AS46" s="61">
        <f t="shared" si="18"/>
        <v>123702055.08</v>
      </c>
      <c r="AT46" s="61">
        <f t="shared" si="19"/>
        <v>124301327.65000001</v>
      </c>
    </row>
    <row r="47" spans="1:46" ht="26.4">
      <c r="A47" s="264"/>
      <c r="B47" s="82" t="s">
        <v>213</v>
      </c>
      <c r="C47" s="5" t="s">
        <v>13</v>
      </c>
      <c r="D47" s="5" t="s">
        <v>10</v>
      </c>
      <c r="E47" s="5" t="s">
        <v>100</v>
      </c>
      <c r="F47" s="54" t="s">
        <v>163</v>
      </c>
      <c r="G47" s="55"/>
      <c r="H47" s="61">
        <f>H48</f>
        <v>2950000</v>
      </c>
      <c r="I47" s="61">
        <f t="shared" ref="I47:M48" si="90">I48</f>
        <v>1000000</v>
      </c>
      <c r="J47" s="61">
        <f t="shared" si="90"/>
        <v>0</v>
      </c>
      <c r="K47" s="61">
        <f t="shared" si="90"/>
        <v>3000050.16</v>
      </c>
      <c r="L47" s="61">
        <f t="shared" si="90"/>
        <v>585.05999999999995</v>
      </c>
      <c r="M47" s="61">
        <f t="shared" si="90"/>
        <v>1021.88</v>
      </c>
      <c r="N47" s="61">
        <f t="shared" si="2"/>
        <v>5950050.1600000001</v>
      </c>
      <c r="O47" s="61">
        <f t="shared" si="3"/>
        <v>1000585.06</v>
      </c>
      <c r="P47" s="61">
        <f t="shared" si="4"/>
        <v>1021.88</v>
      </c>
      <c r="Q47" s="61">
        <f t="shared" ref="Q47:S48" si="91">Q48</f>
        <v>-110000</v>
      </c>
      <c r="R47" s="61">
        <f t="shared" si="91"/>
        <v>0</v>
      </c>
      <c r="S47" s="61">
        <f t="shared" si="91"/>
        <v>0</v>
      </c>
      <c r="T47" s="61">
        <f t="shared" si="5"/>
        <v>5840050.1600000001</v>
      </c>
      <c r="U47" s="61">
        <f t="shared" si="6"/>
        <v>1000585.06</v>
      </c>
      <c r="V47" s="61">
        <f t="shared" si="7"/>
        <v>1021.88</v>
      </c>
      <c r="W47" s="61">
        <f t="shared" ref="W47:Y48" si="92">W48</f>
        <v>-2300000</v>
      </c>
      <c r="X47" s="61">
        <f t="shared" si="92"/>
        <v>0</v>
      </c>
      <c r="Y47" s="61">
        <f t="shared" si="92"/>
        <v>0</v>
      </c>
      <c r="Z47" s="61">
        <f t="shared" si="8"/>
        <v>3540050.16</v>
      </c>
      <c r="AA47" s="61">
        <f t="shared" si="9"/>
        <v>1000585.06</v>
      </c>
      <c r="AB47" s="61">
        <f t="shared" si="10"/>
        <v>1021.88</v>
      </c>
      <c r="AC47" s="61">
        <f t="shared" ref="AC47:AE48" si="93">AC48</f>
        <v>-168151.08000000002</v>
      </c>
      <c r="AD47" s="61">
        <f t="shared" si="93"/>
        <v>0</v>
      </c>
      <c r="AE47" s="61">
        <f t="shared" si="93"/>
        <v>0</v>
      </c>
      <c r="AF47" s="61">
        <f t="shared" si="11"/>
        <v>3371899.08</v>
      </c>
      <c r="AG47" s="61">
        <f t="shared" si="12"/>
        <v>1000585.06</v>
      </c>
      <c r="AH47" s="61">
        <f t="shared" si="13"/>
        <v>1021.88</v>
      </c>
      <c r="AI47" s="61">
        <f t="shared" ref="AI47:AK48" si="94">AI48</f>
        <v>-389471.05</v>
      </c>
      <c r="AJ47" s="61">
        <f t="shared" si="94"/>
        <v>0</v>
      </c>
      <c r="AK47" s="61">
        <f t="shared" si="94"/>
        <v>0</v>
      </c>
      <c r="AL47" s="61">
        <f t="shared" si="14"/>
        <v>2982428.0300000003</v>
      </c>
      <c r="AM47" s="61">
        <f t="shared" si="15"/>
        <v>1000585.06</v>
      </c>
      <c r="AN47" s="61">
        <f t="shared" si="16"/>
        <v>1021.88</v>
      </c>
      <c r="AO47" s="61">
        <f t="shared" ref="AO47:AQ48" si="95">AO48</f>
        <v>-351389.28</v>
      </c>
      <c r="AP47" s="61">
        <f t="shared" si="95"/>
        <v>0</v>
      </c>
      <c r="AQ47" s="61">
        <f t="shared" si="95"/>
        <v>0</v>
      </c>
      <c r="AR47" s="61">
        <f t="shared" si="83"/>
        <v>2631038.75</v>
      </c>
      <c r="AS47" s="61">
        <f t="shared" si="18"/>
        <v>1000585.06</v>
      </c>
      <c r="AT47" s="61">
        <f t="shared" si="19"/>
        <v>1021.88</v>
      </c>
    </row>
    <row r="48" spans="1:46" ht="26.4">
      <c r="A48" s="264"/>
      <c r="B48" s="74" t="s">
        <v>41</v>
      </c>
      <c r="C48" s="5" t="s">
        <v>13</v>
      </c>
      <c r="D48" s="5" t="s">
        <v>10</v>
      </c>
      <c r="E48" s="5" t="s">
        <v>100</v>
      </c>
      <c r="F48" s="54" t="s">
        <v>163</v>
      </c>
      <c r="G48" s="55" t="s">
        <v>39</v>
      </c>
      <c r="H48" s="61">
        <f>H49</f>
        <v>2950000</v>
      </c>
      <c r="I48" s="61">
        <f t="shared" si="90"/>
        <v>1000000</v>
      </c>
      <c r="J48" s="61">
        <f t="shared" si="90"/>
        <v>0</v>
      </c>
      <c r="K48" s="61">
        <f t="shared" si="90"/>
        <v>3000050.16</v>
      </c>
      <c r="L48" s="61">
        <f t="shared" si="90"/>
        <v>585.05999999999995</v>
      </c>
      <c r="M48" s="61">
        <f t="shared" si="90"/>
        <v>1021.88</v>
      </c>
      <c r="N48" s="61">
        <f t="shared" si="2"/>
        <v>5950050.1600000001</v>
      </c>
      <c r="O48" s="61">
        <f t="shared" si="3"/>
        <v>1000585.06</v>
      </c>
      <c r="P48" s="61">
        <f t="shared" si="4"/>
        <v>1021.88</v>
      </c>
      <c r="Q48" s="61">
        <f t="shared" si="91"/>
        <v>-110000</v>
      </c>
      <c r="R48" s="61">
        <f t="shared" si="91"/>
        <v>0</v>
      </c>
      <c r="S48" s="61">
        <f t="shared" si="91"/>
        <v>0</v>
      </c>
      <c r="T48" s="61">
        <f t="shared" si="5"/>
        <v>5840050.1600000001</v>
      </c>
      <c r="U48" s="61">
        <f t="shared" si="6"/>
        <v>1000585.06</v>
      </c>
      <c r="V48" s="61">
        <f t="shared" si="7"/>
        <v>1021.88</v>
      </c>
      <c r="W48" s="61">
        <f t="shared" si="92"/>
        <v>-2300000</v>
      </c>
      <c r="X48" s="61">
        <f t="shared" si="92"/>
        <v>0</v>
      </c>
      <c r="Y48" s="61">
        <f t="shared" si="92"/>
        <v>0</v>
      </c>
      <c r="Z48" s="61">
        <f t="shared" si="8"/>
        <v>3540050.16</v>
      </c>
      <c r="AA48" s="61">
        <f t="shared" si="9"/>
        <v>1000585.06</v>
      </c>
      <c r="AB48" s="61">
        <f t="shared" si="10"/>
        <v>1021.88</v>
      </c>
      <c r="AC48" s="61">
        <f t="shared" si="93"/>
        <v>-168151.08000000002</v>
      </c>
      <c r="AD48" s="61">
        <f t="shared" si="93"/>
        <v>0</v>
      </c>
      <c r="AE48" s="61">
        <f t="shared" si="93"/>
        <v>0</v>
      </c>
      <c r="AF48" s="61">
        <f t="shared" si="11"/>
        <v>3371899.08</v>
      </c>
      <c r="AG48" s="61">
        <f t="shared" si="12"/>
        <v>1000585.06</v>
      </c>
      <c r="AH48" s="61">
        <f t="shared" si="13"/>
        <v>1021.88</v>
      </c>
      <c r="AI48" s="61">
        <f t="shared" si="94"/>
        <v>-389471.05</v>
      </c>
      <c r="AJ48" s="61">
        <f t="shared" si="94"/>
        <v>0</v>
      </c>
      <c r="AK48" s="61">
        <f t="shared" si="94"/>
        <v>0</v>
      </c>
      <c r="AL48" s="61">
        <f t="shared" si="14"/>
        <v>2982428.0300000003</v>
      </c>
      <c r="AM48" s="61">
        <f t="shared" si="15"/>
        <v>1000585.06</v>
      </c>
      <c r="AN48" s="61">
        <f t="shared" si="16"/>
        <v>1021.88</v>
      </c>
      <c r="AO48" s="61">
        <f t="shared" si="95"/>
        <v>-351389.28</v>
      </c>
      <c r="AP48" s="61">
        <f t="shared" si="95"/>
        <v>0</v>
      </c>
      <c r="AQ48" s="61">
        <f t="shared" si="95"/>
        <v>0</v>
      </c>
      <c r="AR48" s="61">
        <f t="shared" si="83"/>
        <v>2631038.75</v>
      </c>
      <c r="AS48" s="61">
        <f t="shared" si="18"/>
        <v>1000585.06</v>
      </c>
      <c r="AT48" s="61">
        <f t="shared" si="19"/>
        <v>1021.88</v>
      </c>
    </row>
    <row r="49" spans="1:46">
      <c r="A49" s="264"/>
      <c r="B49" s="85" t="s">
        <v>42</v>
      </c>
      <c r="C49" s="5" t="s">
        <v>13</v>
      </c>
      <c r="D49" s="5" t="s">
        <v>10</v>
      </c>
      <c r="E49" s="5" t="s">
        <v>100</v>
      </c>
      <c r="F49" s="54" t="s">
        <v>163</v>
      </c>
      <c r="G49" s="55" t="s">
        <v>40</v>
      </c>
      <c r="H49" s="61">
        <v>2950000</v>
      </c>
      <c r="I49" s="61">
        <v>1000000</v>
      </c>
      <c r="J49" s="61"/>
      <c r="K49" s="61">
        <f>3000000+50.16</f>
        <v>3000050.16</v>
      </c>
      <c r="L49" s="61">
        <v>585.05999999999995</v>
      </c>
      <c r="M49" s="61">
        <v>1021.88</v>
      </c>
      <c r="N49" s="61">
        <f t="shared" si="2"/>
        <v>5950050.1600000001</v>
      </c>
      <c r="O49" s="61">
        <f t="shared" si="3"/>
        <v>1000585.06</v>
      </c>
      <c r="P49" s="61">
        <f t="shared" si="4"/>
        <v>1021.88</v>
      </c>
      <c r="Q49" s="61">
        <v>-110000</v>
      </c>
      <c r="R49" s="61"/>
      <c r="S49" s="61"/>
      <c r="T49" s="61">
        <f t="shared" si="5"/>
        <v>5840050.1600000001</v>
      </c>
      <c r="U49" s="61">
        <f t="shared" si="6"/>
        <v>1000585.06</v>
      </c>
      <c r="V49" s="61">
        <f t="shared" si="7"/>
        <v>1021.88</v>
      </c>
      <c r="W49" s="61">
        <v>-2300000</v>
      </c>
      <c r="X49" s="61"/>
      <c r="Y49" s="61"/>
      <c r="Z49" s="61">
        <f t="shared" si="8"/>
        <v>3540050.16</v>
      </c>
      <c r="AA49" s="61">
        <f t="shared" si="9"/>
        <v>1000585.06</v>
      </c>
      <c r="AB49" s="61">
        <f t="shared" si="10"/>
        <v>1021.88</v>
      </c>
      <c r="AC49" s="61">
        <v>-168151.08000000002</v>
      </c>
      <c r="AD49" s="61"/>
      <c r="AE49" s="61"/>
      <c r="AF49" s="61">
        <f t="shared" si="11"/>
        <v>3371899.08</v>
      </c>
      <c r="AG49" s="61">
        <f t="shared" si="12"/>
        <v>1000585.06</v>
      </c>
      <c r="AH49" s="61">
        <f t="shared" si="13"/>
        <v>1021.88</v>
      </c>
      <c r="AI49" s="61">
        <f>-189471.05-170000-30000</f>
        <v>-389471.05</v>
      </c>
      <c r="AJ49" s="61"/>
      <c r="AK49" s="61"/>
      <c r="AL49" s="61">
        <f t="shared" si="14"/>
        <v>2982428.0300000003</v>
      </c>
      <c r="AM49" s="61">
        <f t="shared" si="15"/>
        <v>1000585.06</v>
      </c>
      <c r="AN49" s="61">
        <f t="shared" si="16"/>
        <v>1021.88</v>
      </c>
      <c r="AO49" s="61">
        <v>-351389.28</v>
      </c>
      <c r="AP49" s="61"/>
      <c r="AQ49" s="61"/>
      <c r="AR49" s="61">
        <f t="shared" si="83"/>
        <v>2631038.75</v>
      </c>
      <c r="AS49" s="61">
        <f t="shared" si="18"/>
        <v>1000585.06</v>
      </c>
      <c r="AT49" s="61">
        <f t="shared" si="19"/>
        <v>1021.88</v>
      </c>
    </row>
    <row r="50" spans="1:46" ht="39.6">
      <c r="A50" s="264"/>
      <c r="B50" s="82" t="s">
        <v>215</v>
      </c>
      <c r="C50" s="5" t="s">
        <v>13</v>
      </c>
      <c r="D50" s="5" t="s">
        <v>10</v>
      </c>
      <c r="E50" s="5" t="s">
        <v>100</v>
      </c>
      <c r="F50" s="5" t="s">
        <v>105</v>
      </c>
      <c r="G50" s="17"/>
      <c r="H50" s="57">
        <f>H51</f>
        <v>47613</v>
      </c>
      <c r="I50" s="57">
        <f t="shared" ref="I50:M51" si="96">I51</f>
        <v>47613</v>
      </c>
      <c r="J50" s="57">
        <f t="shared" si="96"/>
        <v>47613</v>
      </c>
      <c r="K50" s="57">
        <f t="shared" si="96"/>
        <v>0</v>
      </c>
      <c r="L50" s="57">
        <f t="shared" si="96"/>
        <v>0</v>
      </c>
      <c r="M50" s="57">
        <f t="shared" si="96"/>
        <v>0</v>
      </c>
      <c r="N50" s="57">
        <f t="shared" si="2"/>
        <v>47613</v>
      </c>
      <c r="O50" s="57">
        <f t="shared" si="3"/>
        <v>47613</v>
      </c>
      <c r="P50" s="57">
        <f t="shared" si="4"/>
        <v>47613</v>
      </c>
      <c r="Q50" s="57">
        <f t="shared" ref="Q50:S51" si="97">Q51</f>
        <v>0</v>
      </c>
      <c r="R50" s="57">
        <f t="shared" si="97"/>
        <v>0</v>
      </c>
      <c r="S50" s="57">
        <f t="shared" si="97"/>
        <v>0</v>
      </c>
      <c r="T50" s="57">
        <f t="shared" si="5"/>
        <v>47613</v>
      </c>
      <c r="U50" s="57">
        <f t="shared" si="6"/>
        <v>47613</v>
      </c>
      <c r="V50" s="57">
        <f t="shared" si="7"/>
        <v>47613</v>
      </c>
      <c r="W50" s="57">
        <f t="shared" ref="W50:Y51" si="98">W51</f>
        <v>0</v>
      </c>
      <c r="X50" s="57">
        <f t="shared" si="98"/>
        <v>0</v>
      </c>
      <c r="Y50" s="57">
        <f t="shared" si="98"/>
        <v>0</v>
      </c>
      <c r="Z50" s="57">
        <f t="shared" si="8"/>
        <v>47613</v>
      </c>
      <c r="AA50" s="57">
        <f t="shared" si="9"/>
        <v>47613</v>
      </c>
      <c r="AB50" s="57">
        <f t="shared" si="10"/>
        <v>47613</v>
      </c>
      <c r="AC50" s="57">
        <f t="shared" ref="AC50:AE51" si="99">AC51</f>
        <v>0</v>
      </c>
      <c r="AD50" s="57">
        <f t="shared" si="99"/>
        <v>0</v>
      </c>
      <c r="AE50" s="57">
        <f t="shared" si="99"/>
        <v>0</v>
      </c>
      <c r="AF50" s="57">
        <f t="shared" si="11"/>
        <v>47613</v>
      </c>
      <c r="AG50" s="57">
        <f t="shared" si="12"/>
        <v>47613</v>
      </c>
      <c r="AH50" s="57">
        <f t="shared" si="13"/>
        <v>47613</v>
      </c>
      <c r="AI50" s="57">
        <f t="shared" ref="AI50:AK51" si="100">AI51</f>
        <v>0</v>
      </c>
      <c r="AJ50" s="57">
        <f t="shared" si="100"/>
        <v>0</v>
      </c>
      <c r="AK50" s="57">
        <f t="shared" si="100"/>
        <v>0</v>
      </c>
      <c r="AL50" s="57">
        <f t="shared" si="14"/>
        <v>47613</v>
      </c>
      <c r="AM50" s="57">
        <f t="shared" si="15"/>
        <v>47613</v>
      </c>
      <c r="AN50" s="57">
        <f t="shared" si="16"/>
        <v>47613</v>
      </c>
      <c r="AO50" s="57">
        <f t="shared" ref="AO50:AQ51" si="101">AO51</f>
        <v>0</v>
      </c>
      <c r="AP50" s="57">
        <f t="shared" si="101"/>
        <v>0</v>
      </c>
      <c r="AQ50" s="57">
        <f t="shared" si="101"/>
        <v>0</v>
      </c>
      <c r="AR50" s="57">
        <f t="shared" si="83"/>
        <v>47613</v>
      </c>
      <c r="AS50" s="57">
        <f t="shared" si="18"/>
        <v>47613</v>
      </c>
      <c r="AT50" s="57">
        <f t="shared" si="19"/>
        <v>47613</v>
      </c>
    </row>
    <row r="51" spans="1:46" ht="26.4">
      <c r="A51" s="264"/>
      <c r="B51" s="74" t="s">
        <v>41</v>
      </c>
      <c r="C51" s="5" t="s">
        <v>13</v>
      </c>
      <c r="D51" s="5" t="s">
        <v>10</v>
      </c>
      <c r="E51" s="5" t="s">
        <v>100</v>
      </c>
      <c r="F51" s="5" t="s">
        <v>105</v>
      </c>
      <c r="G51" s="17" t="s">
        <v>39</v>
      </c>
      <c r="H51" s="57">
        <f>H52</f>
        <v>47613</v>
      </c>
      <c r="I51" s="57">
        <f t="shared" si="96"/>
        <v>47613</v>
      </c>
      <c r="J51" s="57">
        <f t="shared" si="96"/>
        <v>47613</v>
      </c>
      <c r="K51" s="57">
        <f t="shared" si="96"/>
        <v>0</v>
      </c>
      <c r="L51" s="57">
        <f t="shared" si="96"/>
        <v>0</v>
      </c>
      <c r="M51" s="57">
        <f t="shared" si="96"/>
        <v>0</v>
      </c>
      <c r="N51" s="57">
        <f t="shared" si="2"/>
        <v>47613</v>
      </c>
      <c r="O51" s="57">
        <f t="shared" si="3"/>
        <v>47613</v>
      </c>
      <c r="P51" s="57">
        <f t="shared" si="4"/>
        <v>47613</v>
      </c>
      <c r="Q51" s="57">
        <f t="shared" si="97"/>
        <v>0</v>
      </c>
      <c r="R51" s="57">
        <f t="shared" si="97"/>
        <v>0</v>
      </c>
      <c r="S51" s="57">
        <f t="shared" si="97"/>
        <v>0</v>
      </c>
      <c r="T51" s="57">
        <f t="shared" si="5"/>
        <v>47613</v>
      </c>
      <c r="U51" s="57">
        <f t="shared" si="6"/>
        <v>47613</v>
      </c>
      <c r="V51" s="57">
        <f t="shared" si="7"/>
        <v>47613</v>
      </c>
      <c r="W51" s="57">
        <f t="shared" si="98"/>
        <v>0</v>
      </c>
      <c r="X51" s="57">
        <f t="shared" si="98"/>
        <v>0</v>
      </c>
      <c r="Y51" s="57">
        <f t="shared" si="98"/>
        <v>0</v>
      </c>
      <c r="Z51" s="57">
        <f t="shared" si="8"/>
        <v>47613</v>
      </c>
      <c r="AA51" s="57">
        <f t="shared" si="9"/>
        <v>47613</v>
      </c>
      <c r="AB51" s="57">
        <f t="shared" si="10"/>
        <v>47613</v>
      </c>
      <c r="AC51" s="57">
        <f t="shared" si="99"/>
        <v>0</v>
      </c>
      <c r="AD51" s="57">
        <f t="shared" si="99"/>
        <v>0</v>
      </c>
      <c r="AE51" s="57">
        <f t="shared" si="99"/>
        <v>0</v>
      </c>
      <c r="AF51" s="57">
        <f t="shared" si="11"/>
        <v>47613</v>
      </c>
      <c r="AG51" s="57">
        <f t="shared" si="12"/>
        <v>47613</v>
      </c>
      <c r="AH51" s="57">
        <f t="shared" si="13"/>
        <v>47613</v>
      </c>
      <c r="AI51" s="57">
        <f t="shared" si="100"/>
        <v>0</v>
      </c>
      <c r="AJ51" s="57">
        <f t="shared" si="100"/>
        <v>0</v>
      </c>
      <c r="AK51" s="57">
        <f t="shared" si="100"/>
        <v>0</v>
      </c>
      <c r="AL51" s="57">
        <f t="shared" si="14"/>
        <v>47613</v>
      </c>
      <c r="AM51" s="57">
        <f t="shared" si="15"/>
        <v>47613</v>
      </c>
      <c r="AN51" s="57">
        <f t="shared" si="16"/>
        <v>47613</v>
      </c>
      <c r="AO51" s="57">
        <f t="shared" si="101"/>
        <v>0</v>
      </c>
      <c r="AP51" s="57">
        <f t="shared" si="101"/>
        <v>0</v>
      </c>
      <c r="AQ51" s="57">
        <f t="shared" si="101"/>
        <v>0</v>
      </c>
      <c r="AR51" s="57">
        <f t="shared" si="83"/>
        <v>47613</v>
      </c>
      <c r="AS51" s="57">
        <f t="shared" si="18"/>
        <v>47613</v>
      </c>
      <c r="AT51" s="57">
        <f t="shared" si="19"/>
        <v>47613</v>
      </c>
    </row>
    <row r="52" spans="1:46">
      <c r="A52" s="264"/>
      <c r="B52" s="85" t="s">
        <v>42</v>
      </c>
      <c r="C52" s="5" t="s">
        <v>13</v>
      </c>
      <c r="D52" s="5" t="s">
        <v>10</v>
      </c>
      <c r="E52" s="5" t="s">
        <v>100</v>
      </c>
      <c r="F52" s="5" t="s">
        <v>105</v>
      </c>
      <c r="G52" s="17" t="s">
        <v>40</v>
      </c>
      <c r="H52" s="61">
        <v>47613</v>
      </c>
      <c r="I52" s="61">
        <v>47613</v>
      </c>
      <c r="J52" s="61">
        <v>47613</v>
      </c>
      <c r="K52" s="61"/>
      <c r="L52" s="61"/>
      <c r="M52" s="61"/>
      <c r="N52" s="61">
        <f t="shared" si="2"/>
        <v>47613</v>
      </c>
      <c r="O52" s="61">
        <f t="shared" si="3"/>
        <v>47613</v>
      </c>
      <c r="P52" s="61">
        <f t="shared" si="4"/>
        <v>47613</v>
      </c>
      <c r="Q52" s="61"/>
      <c r="R52" s="61"/>
      <c r="S52" s="61"/>
      <c r="T52" s="61">
        <f t="shared" si="5"/>
        <v>47613</v>
      </c>
      <c r="U52" s="61">
        <f t="shared" si="6"/>
        <v>47613</v>
      </c>
      <c r="V52" s="61">
        <f t="shared" si="7"/>
        <v>47613</v>
      </c>
      <c r="W52" s="61"/>
      <c r="X52" s="61"/>
      <c r="Y52" s="61"/>
      <c r="Z52" s="61">
        <f t="shared" si="8"/>
        <v>47613</v>
      </c>
      <c r="AA52" s="61">
        <f t="shared" si="9"/>
        <v>47613</v>
      </c>
      <c r="AB52" s="61">
        <f t="shared" si="10"/>
        <v>47613</v>
      </c>
      <c r="AC52" s="61"/>
      <c r="AD52" s="61"/>
      <c r="AE52" s="61"/>
      <c r="AF52" s="61">
        <f t="shared" si="11"/>
        <v>47613</v>
      </c>
      <c r="AG52" s="61">
        <f t="shared" si="12"/>
        <v>47613</v>
      </c>
      <c r="AH52" s="61">
        <f t="shared" si="13"/>
        <v>47613</v>
      </c>
      <c r="AI52" s="61"/>
      <c r="AJ52" s="61"/>
      <c r="AK52" s="61"/>
      <c r="AL52" s="61">
        <f t="shared" si="14"/>
        <v>47613</v>
      </c>
      <c r="AM52" s="61">
        <f t="shared" si="15"/>
        <v>47613</v>
      </c>
      <c r="AN52" s="61">
        <f t="shared" si="16"/>
        <v>47613</v>
      </c>
      <c r="AO52" s="61"/>
      <c r="AP52" s="61"/>
      <c r="AQ52" s="61"/>
      <c r="AR52" s="61">
        <f t="shared" si="83"/>
        <v>47613</v>
      </c>
      <c r="AS52" s="61">
        <f t="shared" si="18"/>
        <v>47613</v>
      </c>
      <c r="AT52" s="61">
        <f t="shared" si="19"/>
        <v>47613</v>
      </c>
    </row>
    <row r="53" spans="1:46">
      <c r="A53" s="264"/>
      <c r="B53" s="82" t="s">
        <v>170</v>
      </c>
      <c r="C53" s="35" t="s">
        <v>13</v>
      </c>
      <c r="D53" s="35" t="s">
        <v>10</v>
      </c>
      <c r="E53" s="35" t="s">
        <v>100</v>
      </c>
      <c r="F53" s="35" t="s">
        <v>169</v>
      </c>
      <c r="G53" s="36"/>
      <c r="H53" s="61"/>
      <c r="I53" s="61"/>
      <c r="J53" s="61"/>
      <c r="K53" s="61">
        <f>K54</f>
        <v>111089</v>
      </c>
      <c r="L53" s="61">
        <f t="shared" ref="L53:M54" si="102">L54</f>
        <v>0</v>
      </c>
      <c r="M53" s="61">
        <f t="shared" si="102"/>
        <v>0</v>
      </c>
      <c r="N53" s="61">
        <f t="shared" ref="N53:N55" si="103">H53+K53</f>
        <v>111089</v>
      </c>
      <c r="O53" s="61">
        <f t="shared" ref="O53:O55" si="104">I53+L53</f>
        <v>0</v>
      </c>
      <c r="P53" s="61">
        <f t="shared" ref="P53:P55" si="105">J53+M53</f>
        <v>0</v>
      </c>
      <c r="Q53" s="61">
        <f>Q54</f>
        <v>390000</v>
      </c>
      <c r="R53" s="61">
        <f t="shared" ref="R53:S54" si="106">R54</f>
        <v>0</v>
      </c>
      <c r="S53" s="61">
        <f t="shared" si="106"/>
        <v>0</v>
      </c>
      <c r="T53" s="61">
        <f t="shared" si="5"/>
        <v>501089</v>
      </c>
      <c r="U53" s="61">
        <f t="shared" si="6"/>
        <v>0</v>
      </c>
      <c r="V53" s="61">
        <f t="shared" si="7"/>
        <v>0</v>
      </c>
      <c r="W53" s="61">
        <f>W54</f>
        <v>0</v>
      </c>
      <c r="X53" s="61">
        <f t="shared" ref="X53:Y54" si="107">X54</f>
        <v>0</v>
      </c>
      <c r="Y53" s="61">
        <f t="shared" si="107"/>
        <v>0</v>
      </c>
      <c r="Z53" s="61">
        <f t="shared" si="8"/>
        <v>501089</v>
      </c>
      <c r="AA53" s="61">
        <f t="shared" si="9"/>
        <v>0</v>
      </c>
      <c r="AB53" s="61">
        <f t="shared" si="10"/>
        <v>0</v>
      </c>
      <c r="AC53" s="61">
        <f>AC54</f>
        <v>1582911</v>
      </c>
      <c r="AD53" s="61">
        <f t="shared" ref="AD53:AE54" si="108">AD54</f>
        <v>0</v>
      </c>
      <c r="AE53" s="61">
        <f t="shared" si="108"/>
        <v>0</v>
      </c>
      <c r="AF53" s="61">
        <f t="shared" si="11"/>
        <v>2084000</v>
      </c>
      <c r="AG53" s="61">
        <f t="shared" si="12"/>
        <v>0</v>
      </c>
      <c r="AH53" s="61">
        <f t="shared" si="13"/>
        <v>0</v>
      </c>
      <c r="AI53" s="61">
        <f>AI54</f>
        <v>0</v>
      </c>
      <c r="AJ53" s="61">
        <f t="shared" ref="AJ53:AK54" si="109">AJ54</f>
        <v>0</v>
      </c>
      <c r="AK53" s="61">
        <f t="shared" si="109"/>
        <v>0</v>
      </c>
      <c r="AL53" s="61">
        <f t="shared" si="14"/>
        <v>2084000</v>
      </c>
      <c r="AM53" s="61">
        <f t="shared" si="15"/>
        <v>0</v>
      </c>
      <c r="AN53" s="61">
        <f t="shared" si="16"/>
        <v>0</v>
      </c>
      <c r="AO53" s="61">
        <f>AO54</f>
        <v>-190000</v>
      </c>
      <c r="AP53" s="61">
        <f t="shared" ref="AP53:AQ54" si="110">AP54</f>
        <v>0</v>
      </c>
      <c r="AQ53" s="61">
        <f t="shared" si="110"/>
        <v>0</v>
      </c>
      <c r="AR53" s="61">
        <f t="shared" si="83"/>
        <v>1894000</v>
      </c>
      <c r="AS53" s="61">
        <f t="shared" si="18"/>
        <v>0</v>
      </c>
      <c r="AT53" s="61">
        <f t="shared" si="19"/>
        <v>0</v>
      </c>
    </row>
    <row r="54" spans="1:46" ht="26.4">
      <c r="A54" s="264"/>
      <c r="B54" s="74" t="s">
        <v>41</v>
      </c>
      <c r="C54" s="35" t="s">
        <v>13</v>
      </c>
      <c r="D54" s="35" t="s">
        <v>10</v>
      </c>
      <c r="E54" s="35" t="s">
        <v>100</v>
      </c>
      <c r="F54" s="35" t="s">
        <v>169</v>
      </c>
      <c r="G54" s="36" t="s">
        <v>39</v>
      </c>
      <c r="H54" s="61"/>
      <c r="I54" s="61"/>
      <c r="J54" s="61"/>
      <c r="K54" s="61">
        <f>K55</f>
        <v>111089</v>
      </c>
      <c r="L54" s="61">
        <f t="shared" si="102"/>
        <v>0</v>
      </c>
      <c r="M54" s="61">
        <f t="shared" si="102"/>
        <v>0</v>
      </c>
      <c r="N54" s="61">
        <f t="shared" si="103"/>
        <v>111089</v>
      </c>
      <c r="O54" s="61">
        <f t="shared" si="104"/>
        <v>0</v>
      </c>
      <c r="P54" s="61">
        <f t="shared" si="105"/>
        <v>0</v>
      </c>
      <c r="Q54" s="61">
        <f>Q55</f>
        <v>390000</v>
      </c>
      <c r="R54" s="61">
        <f t="shared" si="106"/>
        <v>0</v>
      </c>
      <c r="S54" s="61">
        <f t="shared" si="106"/>
        <v>0</v>
      </c>
      <c r="T54" s="61">
        <f t="shared" si="5"/>
        <v>501089</v>
      </c>
      <c r="U54" s="61">
        <f t="shared" si="6"/>
        <v>0</v>
      </c>
      <c r="V54" s="61">
        <f t="shared" si="7"/>
        <v>0</v>
      </c>
      <c r="W54" s="61">
        <f>W55</f>
        <v>0</v>
      </c>
      <c r="X54" s="61">
        <f t="shared" si="107"/>
        <v>0</v>
      </c>
      <c r="Y54" s="61">
        <f t="shared" si="107"/>
        <v>0</v>
      </c>
      <c r="Z54" s="61">
        <f t="shared" si="8"/>
        <v>501089</v>
      </c>
      <c r="AA54" s="61">
        <f t="shared" si="9"/>
        <v>0</v>
      </c>
      <c r="AB54" s="61">
        <f t="shared" si="10"/>
        <v>0</v>
      </c>
      <c r="AC54" s="61">
        <f>AC55</f>
        <v>1582911</v>
      </c>
      <c r="AD54" s="61">
        <f t="shared" si="108"/>
        <v>0</v>
      </c>
      <c r="AE54" s="61">
        <f t="shared" si="108"/>
        <v>0</v>
      </c>
      <c r="AF54" s="61">
        <f t="shared" si="11"/>
        <v>2084000</v>
      </c>
      <c r="AG54" s="61">
        <f t="shared" si="12"/>
        <v>0</v>
      </c>
      <c r="AH54" s="61">
        <f t="shared" si="13"/>
        <v>0</v>
      </c>
      <c r="AI54" s="61">
        <f>AI55</f>
        <v>0</v>
      </c>
      <c r="AJ54" s="61">
        <f t="shared" si="109"/>
        <v>0</v>
      </c>
      <c r="AK54" s="61">
        <f t="shared" si="109"/>
        <v>0</v>
      </c>
      <c r="AL54" s="61">
        <f t="shared" si="14"/>
        <v>2084000</v>
      </c>
      <c r="AM54" s="61">
        <f t="shared" si="15"/>
        <v>0</v>
      </c>
      <c r="AN54" s="61">
        <f t="shared" si="16"/>
        <v>0</v>
      </c>
      <c r="AO54" s="61">
        <f>AO55</f>
        <v>-190000</v>
      </c>
      <c r="AP54" s="61">
        <f t="shared" si="110"/>
        <v>0</v>
      </c>
      <c r="AQ54" s="61">
        <f t="shared" si="110"/>
        <v>0</v>
      </c>
      <c r="AR54" s="61">
        <f t="shared" si="83"/>
        <v>1894000</v>
      </c>
      <c r="AS54" s="61">
        <f t="shared" si="18"/>
        <v>0</v>
      </c>
      <c r="AT54" s="61">
        <f t="shared" si="19"/>
        <v>0</v>
      </c>
    </row>
    <row r="55" spans="1:46">
      <c r="A55" s="264"/>
      <c r="B55" s="85" t="s">
        <v>42</v>
      </c>
      <c r="C55" s="35" t="s">
        <v>13</v>
      </c>
      <c r="D55" s="35" t="s">
        <v>10</v>
      </c>
      <c r="E55" s="35" t="s">
        <v>100</v>
      </c>
      <c r="F55" s="35" t="s">
        <v>169</v>
      </c>
      <c r="G55" s="36" t="s">
        <v>40</v>
      </c>
      <c r="H55" s="61"/>
      <c r="I55" s="61"/>
      <c r="J55" s="61"/>
      <c r="K55" s="61">
        <v>111089</v>
      </c>
      <c r="L55" s="61"/>
      <c r="M55" s="61"/>
      <c r="N55" s="61">
        <f t="shared" si="103"/>
        <v>111089</v>
      </c>
      <c r="O55" s="61">
        <f t="shared" si="104"/>
        <v>0</v>
      </c>
      <c r="P55" s="61">
        <f t="shared" si="105"/>
        <v>0</v>
      </c>
      <c r="Q55" s="61">
        <v>390000</v>
      </c>
      <c r="R55" s="61"/>
      <c r="S55" s="61"/>
      <c r="T55" s="61">
        <f t="shared" si="5"/>
        <v>501089</v>
      </c>
      <c r="U55" s="61">
        <f t="shared" si="6"/>
        <v>0</v>
      </c>
      <c r="V55" s="61">
        <f t="shared" si="7"/>
        <v>0</v>
      </c>
      <c r="W55" s="61"/>
      <c r="X55" s="61"/>
      <c r="Y55" s="61"/>
      <c r="Z55" s="61">
        <f t="shared" si="8"/>
        <v>501089</v>
      </c>
      <c r="AA55" s="61">
        <f t="shared" si="9"/>
        <v>0</v>
      </c>
      <c r="AB55" s="61">
        <f t="shared" si="10"/>
        <v>0</v>
      </c>
      <c r="AC55" s="61">
        <v>1582911</v>
      </c>
      <c r="AD55" s="61"/>
      <c r="AE55" s="61"/>
      <c r="AF55" s="61">
        <f t="shared" si="11"/>
        <v>2084000</v>
      </c>
      <c r="AG55" s="61">
        <f t="shared" si="12"/>
        <v>0</v>
      </c>
      <c r="AH55" s="61">
        <f t="shared" si="13"/>
        <v>0</v>
      </c>
      <c r="AI55" s="61"/>
      <c r="AJ55" s="61"/>
      <c r="AK55" s="61"/>
      <c r="AL55" s="61">
        <f t="shared" si="14"/>
        <v>2084000</v>
      </c>
      <c r="AM55" s="61">
        <f t="shared" si="15"/>
        <v>0</v>
      </c>
      <c r="AN55" s="61">
        <f t="shared" si="16"/>
        <v>0</v>
      </c>
      <c r="AO55" s="61">
        <v>-190000</v>
      </c>
      <c r="AP55" s="61"/>
      <c r="AQ55" s="61"/>
      <c r="AR55" s="61">
        <f t="shared" si="83"/>
        <v>1894000</v>
      </c>
      <c r="AS55" s="61">
        <f t="shared" si="18"/>
        <v>0</v>
      </c>
      <c r="AT55" s="61">
        <f t="shared" si="19"/>
        <v>0</v>
      </c>
    </row>
    <row r="56" spans="1:46" ht="66">
      <c r="A56" s="264"/>
      <c r="B56" s="102" t="s">
        <v>316</v>
      </c>
      <c r="C56" s="35" t="s">
        <v>13</v>
      </c>
      <c r="D56" s="35" t="s">
        <v>10</v>
      </c>
      <c r="E56" s="35" t="s">
        <v>100</v>
      </c>
      <c r="F56" s="35" t="s">
        <v>317</v>
      </c>
      <c r="G56" s="36"/>
      <c r="H56" s="61">
        <f>H57</f>
        <v>12408615</v>
      </c>
      <c r="I56" s="61">
        <f t="shared" ref="I56:M57" si="111">I57</f>
        <v>12408615</v>
      </c>
      <c r="J56" s="61">
        <f t="shared" si="111"/>
        <v>12408615</v>
      </c>
      <c r="K56" s="61">
        <f t="shared" si="111"/>
        <v>326515</v>
      </c>
      <c r="L56" s="61">
        <f t="shared" si="111"/>
        <v>326515</v>
      </c>
      <c r="M56" s="61">
        <f t="shared" si="111"/>
        <v>163210</v>
      </c>
      <c r="N56" s="61">
        <f t="shared" si="2"/>
        <v>12735130</v>
      </c>
      <c r="O56" s="61">
        <f t="shared" si="3"/>
        <v>12735130</v>
      </c>
      <c r="P56" s="61">
        <f t="shared" si="4"/>
        <v>12571825</v>
      </c>
      <c r="Q56" s="61">
        <f t="shared" ref="Q56:S57" si="112">Q57</f>
        <v>-12735130</v>
      </c>
      <c r="R56" s="61">
        <f t="shared" si="112"/>
        <v>-12735130</v>
      </c>
      <c r="S56" s="61">
        <f t="shared" si="112"/>
        <v>-12571825</v>
      </c>
      <c r="T56" s="61">
        <f t="shared" si="5"/>
        <v>0</v>
      </c>
      <c r="U56" s="61">
        <f t="shared" si="6"/>
        <v>0</v>
      </c>
      <c r="V56" s="61">
        <f t="shared" si="7"/>
        <v>0</v>
      </c>
      <c r="W56" s="61">
        <f t="shared" ref="W56:Y57" si="113">W57</f>
        <v>0</v>
      </c>
      <c r="X56" s="61">
        <f t="shared" si="113"/>
        <v>0</v>
      </c>
      <c r="Y56" s="61">
        <f t="shared" si="113"/>
        <v>0</v>
      </c>
      <c r="Z56" s="61">
        <f t="shared" si="8"/>
        <v>0</v>
      </c>
      <c r="AA56" s="61">
        <f t="shared" si="9"/>
        <v>0</v>
      </c>
      <c r="AB56" s="61">
        <f t="shared" si="10"/>
        <v>0</v>
      </c>
      <c r="AC56" s="61">
        <f t="shared" ref="AC56:AE57" si="114">AC57</f>
        <v>0</v>
      </c>
      <c r="AD56" s="61">
        <f t="shared" si="114"/>
        <v>0</v>
      </c>
      <c r="AE56" s="61">
        <f t="shared" si="114"/>
        <v>0</v>
      </c>
      <c r="AF56" s="61">
        <f t="shared" si="11"/>
        <v>0</v>
      </c>
      <c r="AG56" s="61">
        <f t="shared" si="12"/>
        <v>0</v>
      </c>
      <c r="AH56" s="61">
        <f t="shared" si="13"/>
        <v>0</v>
      </c>
      <c r="AI56" s="61">
        <f t="shared" ref="AI56:AK57" si="115">AI57</f>
        <v>0</v>
      </c>
      <c r="AJ56" s="61">
        <f t="shared" si="115"/>
        <v>0</v>
      </c>
      <c r="AK56" s="61">
        <f t="shared" si="115"/>
        <v>0</v>
      </c>
      <c r="AL56" s="61">
        <f t="shared" si="14"/>
        <v>0</v>
      </c>
      <c r="AM56" s="61">
        <f t="shared" si="15"/>
        <v>0</v>
      </c>
      <c r="AN56" s="61">
        <f t="shared" si="16"/>
        <v>0</v>
      </c>
      <c r="AO56" s="61">
        <f t="shared" ref="AO56:AQ57" si="116">AO57</f>
        <v>0</v>
      </c>
      <c r="AP56" s="61">
        <f t="shared" si="116"/>
        <v>0</v>
      </c>
      <c r="AQ56" s="61">
        <f t="shared" si="116"/>
        <v>0</v>
      </c>
      <c r="AR56" s="61">
        <f t="shared" si="83"/>
        <v>0</v>
      </c>
      <c r="AS56" s="61">
        <f t="shared" si="18"/>
        <v>0</v>
      </c>
      <c r="AT56" s="61">
        <f t="shared" si="19"/>
        <v>0</v>
      </c>
    </row>
    <row r="57" spans="1:46" ht="26.4">
      <c r="A57" s="264"/>
      <c r="B57" s="74" t="s">
        <v>41</v>
      </c>
      <c r="C57" s="35" t="s">
        <v>13</v>
      </c>
      <c r="D57" s="35" t="s">
        <v>10</v>
      </c>
      <c r="E57" s="35" t="s">
        <v>100</v>
      </c>
      <c r="F57" s="35" t="s">
        <v>317</v>
      </c>
      <c r="G57" s="36" t="s">
        <v>39</v>
      </c>
      <c r="H57" s="61">
        <f>H58</f>
        <v>12408615</v>
      </c>
      <c r="I57" s="61">
        <f t="shared" si="111"/>
        <v>12408615</v>
      </c>
      <c r="J57" s="61">
        <f t="shared" si="111"/>
        <v>12408615</v>
      </c>
      <c r="K57" s="61">
        <f t="shared" si="111"/>
        <v>326515</v>
      </c>
      <c r="L57" s="61">
        <f t="shared" si="111"/>
        <v>326515</v>
      </c>
      <c r="M57" s="61">
        <f t="shared" si="111"/>
        <v>163210</v>
      </c>
      <c r="N57" s="61">
        <f t="shared" si="2"/>
        <v>12735130</v>
      </c>
      <c r="O57" s="61">
        <f t="shared" si="3"/>
        <v>12735130</v>
      </c>
      <c r="P57" s="61">
        <f t="shared" si="4"/>
        <v>12571825</v>
      </c>
      <c r="Q57" s="61">
        <f t="shared" si="112"/>
        <v>-12735130</v>
      </c>
      <c r="R57" s="61">
        <f t="shared" si="112"/>
        <v>-12735130</v>
      </c>
      <c r="S57" s="61">
        <f t="shared" si="112"/>
        <v>-12571825</v>
      </c>
      <c r="T57" s="61">
        <f t="shared" si="5"/>
        <v>0</v>
      </c>
      <c r="U57" s="61">
        <f t="shared" si="6"/>
        <v>0</v>
      </c>
      <c r="V57" s="61">
        <f t="shared" si="7"/>
        <v>0</v>
      </c>
      <c r="W57" s="61">
        <f t="shared" si="113"/>
        <v>0</v>
      </c>
      <c r="X57" s="61">
        <f t="shared" si="113"/>
        <v>0</v>
      </c>
      <c r="Y57" s="61">
        <f t="shared" si="113"/>
        <v>0</v>
      </c>
      <c r="Z57" s="61">
        <f t="shared" si="8"/>
        <v>0</v>
      </c>
      <c r="AA57" s="61">
        <f t="shared" si="9"/>
        <v>0</v>
      </c>
      <c r="AB57" s="61">
        <f t="shared" si="10"/>
        <v>0</v>
      </c>
      <c r="AC57" s="61">
        <f t="shared" si="114"/>
        <v>0</v>
      </c>
      <c r="AD57" s="61">
        <f t="shared" si="114"/>
        <v>0</v>
      </c>
      <c r="AE57" s="61">
        <f t="shared" si="114"/>
        <v>0</v>
      </c>
      <c r="AF57" s="61">
        <f t="shared" si="11"/>
        <v>0</v>
      </c>
      <c r="AG57" s="61">
        <f t="shared" si="12"/>
        <v>0</v>
      </c>
      <c r="AH57" s="61">
        <f t="shared" si="13"/>
        <v>0</v>
      </c>
      <c r="AI57" s="61">
        <f t="shared" si="115"/>
        <v>0</v>
      </c>
      <c r="AJ57" s="61">
        <f t="shared" si="115"/>
        <v>0</v>
      </c>
      <c r="AK57" s="61">
        <f t="shared" si="115"/>
        <v>0</v>
      </c>
      <c r="AL57" s="61">
        <f t="shared" si="14"/>
        <v>0</v>
      </c>
      <c r="AM57" s="61">
        <f t="shared" si="15"/>
        <v>0</v>
      </c>
      <c r="AN57" s="61">
        <f t="shared" si="16"/>
        <v>0</v>
      </c>
      <c r="AO57" s="61">
        <f t="shared" si="116"/>
        <v>0</v>
      </c>
      <c r="AP57" s="61">
        <f t="shared" si="116"/>
        <v>0</v>
      </c>
      <c r="AQ57" s="61">
        <f t="shared" si="116"/>
        <v>0</v>
      </c>
      <c r="AR57" s="61">
        <f t="shared" si="83"/>
        <v>0</v>
      </c>
      <c r="AS57" s="61">
        <f t="shared" si="18"/>
        <v>0</v>
      </c>
      <c r="AT57" s="61">
        <f t="shared" si="19"/>
        <v>0</v>
      </c>
    </row>
    <row r="58" spans="1:46">
      <c r="A58" s="264"/>
      <c r="B58" s="102" t="s">
        <v>42</v>
      </c>
      <c r="C58" s="35" t="s">
        <v>13</v>
      </c>
      <c r="D58" s="35" t="s">
        <v>10</v>
      </c>
      <c r="E58" s="35" t="s">
        <v>100</v>
      </c>
      <c r="F58" s="35" t="s">
        <v>317</v>
      </c>
      <c r="G58" s="36" t="s">
        <v>40</v>
      </c>
      <c r="H58" s="61">
        <v>12408615</v>
      </c>
      <c r="I58" s="61">
        <v>12408615</v>
      </c>
      <c r="J58" s="61">
        <v>12408615</v>
      </c>
      <c r="K58" s="61">
        <v>326515</v>
      </c>
      <c r="L58" s="61">
        <v>326515</v>
      </c>
      <c r="M58" s="61">
        <v>163210</v>
      </c>
      <c r="N58" s="61">
        <f t="shared" si="2"/>
        <v>12735130</v>
      </c>
      <c r="O58" s="61">
        <f t="shared" si="3"/>
        <v>12735130</v>
      </c>
      <c r="P58" s="61">
        <f t="shared" si="4"/>
        <v>12571825</v>
      </c>
      <c r="Q58" s="61">
        <v>-12735130</v>
      </c>
      <c r="R58" s="61">
        <v>-12735130</v>
      </c>
      <c r="S58" s="61">
        <v>-12571825</v>
      </c>
      <c r="T58" s="61">
        <f t="shared" si="5"/>
        <v>0</v>
      </c>
      <c r="U58" s="61">
        <f t="shared" si="6"/>
        <v>0</v>
      </c>
      <c r="V58" s="61">
        <f t="shared" si="7"/>
        <v>0</v>
      </c>
      <c r="W58" s="61"/>
      <c r="X58" s="61"/>
      <c r="Y58" s="61"/>
      <c r="Z58" s="61">
        <f t="shared" si="8"/>
        <v>0</v>
      </c>
      <c r="AA58" s="61">
        <f t="shared" si="9"/>
        <v>0</v>
      </c>
      <c r="AB58" s="61">
        <f t="shared" si="10"/>
        <v>0</v>
      </c>
      <c r="AC58" s="61"/>
      <c r="AD58" s="61"/>
      <c r="AE58" s="61"/>
      <c r="AF58" s="61">
        <f t="shared" si="11"/>
        <v>0</v>
      </c>
      <c r="AG58" s="61">
        <f t="shared" si="12"/>
        <v>0</v>
      </c>
      <c r="AH58" s="61">
        <f t="shared" si="13"/>
        <v>0</v>
      </c>
      <c r="AI58" s="61"/>
      <c r="AJ58" s="61"/>
      <c r="AK58" s="61"/>
      <c r="AL58" s="61">
        <f t="shared" si="14"/>
        <v>0</v>
      </c>
      <c r="AM58" s="61">
        <f t="shared" si="15"/>
        <v>0</v>
      </c>
      <c r="AN58" s="61">
        <f t="shared" si="16"/>
        <v>0</v>
      </c>
      <c r="AO58" s="61"/>
      <c r="AP58" s="61"/>
      <c r="AQ58" s="61"/>
      <c r="AR58" s="61">
        <f t="shared" si="83"/>
        <v>0</v>
      </c>
      <c r="AS58" s="61">
        <f t="shared" si="18"/>
        <v>0</v>
      </c>
      <c r="AT58" s="61">
        <f t="shared" si="19"/>
        <v>0</v>
      </c>
    </row>
    <row r="59" spans="1:46" ht="66">
      <c r="A59" s="264"/>
      <c r="B59" s="102" t="s">
        <v>316</v>
      </c>
      <c r="C59" s="35" t="s">
        <v>13</v>
      </c>
      <c r="D59" s="35" t="s">
        <v>10</v>
      </c>
      <c r="E59" s="35" t="s">
        <v>100</v>
      </c>
      <c r="F59" s="35" t="s">
        <v>399</v>
      </c>
      <c r="G59" s="36"/>
      <c r="H59" s="61"/>
      <c r="I59" s="61"/>
      <c r="J59" s="61"/>
      <c r="K59" s="61"/>
      <c r="L59" s="61"/>
      <c r="M59" s="61"/>
      <c r="N59" s="61"/>
      <c r="O59" s="61"/>
      <c r="P59" s="61"/>
      <c r="Q59" s="61">
        <f>Q60</f>
        <v>12735130</v>
      </c>
      <c r="R59" s="61">
        <f t="shared" ref="R59:S60" si="117">R60</f>
        <v>12735130</v>
      </c>
      <c r="S59" s="61">
        <f t="shared" si="117"/>
        <v>12571825</v>
      </c>
      <c r="T59" s="61">
        <f t="shared" ref="T59:T61" si="118">N59+Q59</f>
        <v>12735130</v>
      </c>
      <c r="U59" s="61">
        <f t="shared" ref="U59:U61" si="119">O59+R59</f>
        <v>12735130</v>
      </c>
      <c r="V59" s="61">
        <f t="shared" ref="V59:V61" si="120">P59+S59</f>
        <v>12571825</v>
      </c>
      <c r="W59" s="61">
        <f>W60</f>
        <v>0</v>
      </c>
      <c r="X59" s="61">
        <f t="shared" ref="X59:Y60" si="121">X60</f>
        <v>0</v>
      </c>
      <c r="Y59" s="61">
        <f t="shared" si="121"/>
        <v>0</v>
      </c>
      <c r="Z59" s="61">
        <f t="shared" si="8"/>
        <v>12735130</v>
      </c>
      <c r="AA59" s="61">
        <f t="shared" si="9"/>
        <v>12735130</v>
      </c>
      <c r="AB59" s="61">
        <f t="shared" si="10"/>
        <v>12571825</v>
      </c>
      <c r="AC59" s="61">
        <f>AC60</f>
        <v>3222500</v>
      </c>
      <c r="AD59" s="61">
        <f t="shared" ref="AD59:AE60" si="122">AD60</f>
        <v>0</v>
      </c>
      <c r="AE59" s="61">
        <f t="shared" si="122"/>
        <v>0</v>
      </c>
      <c r="AF59" s="61">
        <f t="shared" si="11"/>
        <v>15957630</v>
      </c>
      <c r="AG59" s="61">
        <f t="shared" si="12"/>
        <v>12735130</v>
      </c>
      <c r="AH59" s="61">
        <f t="shared" si="13"/>
        <v>12571825</v>
      </c>
      <c r="AI59" s="61">
        <f>AI60</f>
        <v>9234651.6199999992</v>
      </c>
      <c r="AJ59" s="61">
        <f t="shared" ref="AJ59:AK60" si="123">AJ60</f>
        <v>0</v>
      </c>
      <c r="AK59" s="61">
        <f t="shared" si="123"/>
        <v>0</v>
      </c>
      <c r="AL59" s="61">
        <f t="shared" si="14"/>
        <v>25192281.619999997</v>
      </c>
      <c r="AM59" s="61">
        <f t="shared" si="15"/>
        <v>12735130</v>
      </c>
      <c r="AN59" s="61">
        <f t="shared" si="16"/>
        <v>12571825</v>
      </c>
      <c r="AO59" s="61">
        <f>AO60</f>
        <v>-2000000</v>
      </c>
      <c r="AP59" s="61">
        <f t="shared" ref="AP59:AQ60" si="124">AP60</f>
        <v>0</v>
      </c>
      <c r="AQ59" s="61">
        <f t="shared" si="124"/>
        <v>0</v>
      </c>
      <c r="AR59" s="61">
        <f t="shared" si="83"/>
        <v>23192281.619999997</v>
      </c>
      <c r="AS59" s="61">
        <f t="shared" si="18"/>
        <v>12735130</v>
      </c>
      <c r="AT59" s="61">
        <f t="shared" si="19"/>
        <v>12571825</v>
      </c>
    </row>
    <row r="60" spans="1:46" ht="26.4">
      <c r="A60" s="264"/>
      <c r="B60" s="74" t="s">
        <v>41</v>
      </c>
      <c r="C60" s="35" t="s">
        <v>13</v>
      </c>
      <c r="D60" s="35" t="s">
        <v>10</v>
      </c>
      <c r="E60" s="35" t="s">
        <v>100</v>
      </c>
      <c r="F60" s="35" t="s">
        <v>399</v>
      </c>
      <c r="G60" s="36" t="s">
        <v>39</v>
      </c>
      <c r="H60" s="61"/>
      <c r="I60" s="61"/>
      <c r="J60" s="61"/>
      <c r="K60" s="61"/>
      <c r="L60" s="61"/>
      <c r="M60" s="61"/>
      <c r="N60" s="61"/>
      <c r="O60" s="61"/>
      <c r="P60" s="61"/>
      <c r="Q60" s="61">
        <f>Q61</f>
        <v>12735130</v>
      </c>
      <c r="R60" s="61">
        <f t="shared" si="117"/>
        <v>12735130</v>
      </c>
      <c r="S60" s="61">
        <f t="shared" si="117"/>
        <v>12571825</v>
      </c>
      <c r="T60" s="61">
        <f t="shared" si="118"/>
        <v>12735130</v>
      </c>
      <c r="U60" s="61">
        <f t="shared" si="119"/>
        <v>12735130</v>
      </c>
      <c r="V60" s="61">
        <f t="shared" si="120"/>
        <v>12571825</v>
      </c>
      <c r="W60" s="61">
        <f>W61</f>
        <v>0</v>
      </c>
      <c r="X60" s="61">
        <f t="shared" si="121"/>
        <v>0</v>
      </c>
      <c r="Y60" s="61">
        <f t="shared" si="121"/>
        <v>0</v>
      </c>
      <c r="Z60" s="61">
        <f t="shared" si="8"/>
        <v>12735130</v>
      </c>
      <c r="AA60" s="61">
        <f t="shared" si="9"/>
        <v>12735130</v>
      </c>
      <c r="AB60" s="61">
        <f t="shared" si="10"/>
        <v>12571825</v>
      </c>
      <c r="AC60" s="61">
        <f>AC61</f>
        <v>3222500</v>
      </c>
      <c r="AD60" s="61">
        <f t="shared" si="122"/>
        <v>0</v>
      </c>
      <c r="AE60" s="61">
        <f t="shared" si="122"/>
        <v>0</v>
      </c>
      <c r="AF60" s="61">
        <f t="shared" si="11"/>
        <v>15957630</v>
      </c>
      <c r="AG60" s="61">
        <f t="shared" si="12"/>
        <v>12735130</v>
      </c>
      <c r="AH60" s="61">
        <f t="shared" si="13"/>
        <v>12571825</v>
      </c>
      <c r="AI60" s="61">
        <f>AI61</f>
        <v>9234651.6199999992</v>
      </c>
      <c r="AJ60" s="61">
        <f t="shared" si="123"/>
        <v>0</v>
      </c>
      <c r="AK60" s="61">
        <f t="shared" si="123"/>
        <v>0</v>
      </c>
      <c r="AL60" s="61">
        <f t="shared" si="14"/>
        <v>25192281.619999997</v>
      </c>
      <c r="AM60" s="61">
        <f t="shared" si="15"/>
        <v>12735130</v>
      </c>
      <c r="AN60" s="61">
        <f t="shared" si="16"/>
        <v>12571825</v>
      </c>
      <c r="AO60" s="61">
        <f>AO61</f>
        <v>-2000000</v>
      </c>
      <c r="AP60" s="61">
        <f t="shared" si="124"/>
        <v>0</v>
      </c>
      <c r="AQ60" s="61">
        <f t="shared" si="124"/>
        <v>0</v>
      </c>
      <c r="AR60" s="61">
        <f t="shared" si="83"/>
        <v>23192281.619999997</v>
      </c>
      <c r="AS60" s="61">
        <f t="shared" si="18"/>
        <v>12735130</v>
      </c>
      <c r="AT60" s="61">
        <f t="shared" si="19"/>
        <v>12571825</v>
      </c>
    </row>
    <row r="61" spans="1:46">
      <c r="A61" s="264"/>
      <c r="B61" s="102" t="s">
        <v>42</v>
      </c>
      <c r="C61" s="35" t="s">
        <v>13</v>
      </c>
      <c r="D61" s="35" t="s">
        <v>10</v>
      </c>
      <c r="E61" s="35" t="s">
        <v>100</v>
      </c>
      <c r="F61" s="35" t="s">
        <v>399</v>
      </c>
      <c r="G61" s="36" t="s">
        <v>40</v>
      </c>
      <c r="H61" s="61"/>
      <c r="I61" s="61"/>
      <c r="J61" s="61"/>
      <c r="K61" s="61"/>
      <c r="L61" s="61"/>
      <c r="M61" s="61"/>
      <c r="N61" s="61"/>
      <c r="O61" s="61"/>
      <c r="P61" s="61"/>
      <c r="Q61" s="61">
        <v>12735130</v>
      </c>
      <c r="R61" s="61">
        <v>12735130</v>
      </c>
      <c r="S61" s="61">
        <v>12571825</v>
      </c>
      <c r="T61" s="61">
        <f t="shared" si="118"/>
        <v>12735130</v>
      </c>
      <c r="U61" s="61">
        <f t="shared" si="119"/>
        <v>12735130</v>
      </c>
      <c r="V61" s="61">
        <f t="shared" si="120"/>
        <v>12571825</v>
      </c>
      <c r="W61" s="61"/>
      <c r="X61" s="61"/>
      <c r="Y61" s="61"/>
      <c r="Z61" s="61">
        <f t="shared" si="8"/>
        <v>12735130</v>
      </c>
      <c r="AA61" s="61">
        <f t="shared" si="9"/>
        <v>12735130</v>
      </c>
      <c r="AB61" s="61">
        <f t="shared" si="10"/>
        <v>12571825</v>
      </c>
      <c r="AC61" s="61">
        <v>3222500</v>
      </c>
      <c r="AD61" s="61"/>
      <c r="AE61" s="61"/>
      <c r="AF61" s="61">
        <f t="shared" si="11"/>
        <v>15957630</v>
      </c>
      <c r="AG61" s="61">
        <f t="shared" si="12"/>
        <v>12735130</v>
      </c>
      <c r="AH61" s="61">
        <f t="shared" si="13"/>
        <v>12571825</v>
      </c>
      <c r="AI61" s="61">
        <v>9234651.6199999992</v>
      </c>
      <c r="AJ61" s="61"/>
      <c r="AK61" s="61"/>
      <c r="AL61" s="61">
        <f t="shared" si="14"/>
        <v>25192281.619999997</v>
      </c>
      <c r="AM61" s="61">
        <f t="shared" si="15"/>
        <v>12735130</v>
      </c>
      <c r="AN61" s="61">
        <f t="shared" si="16"/>
        <v>12571825</v>
      </c>
      <c r="AO61" s="61">
        <v>-2000000</v>
      </c>
      <c r="AP61" s="61"/>
      <c r="AQ61" s="61"/>
      <c r="AR61" s="61">
        <f t="shared" si="83"/>
        <v>23192281.619999997</v>
      </c>
      <c r="AS61" s="61">
        <f t="shared" si="18"/>
        <v>12735130</v>
      </c>
      <c r="AT61" s="61">
        <f t="shared" si="19"/>
        <v>12571825</v>
      </c>
    </row>
    <row r="62" spans="1:46" ht="52.8">
      <c r="A62" s="264"/>
      <c r="B62" s="102" t="s">
        <v>214</v>
      </c>
      <c r="C62" s="5" t="s">
        <v>13</v>
      </c>
      <c r="D62" s="5" t="s">
        <v>10</v>
      </c>
      <c r="E62" s="5" t="s">
        <v>100</v>
      </c>
      <c r="F62" s="73" t="s">
        <v>313</v>
      </c>
      <c r="G62" s="17"/>
      <c r="H62" s="57">
        <f>H63</f>
        <v>7861663.1699999999</v>
      </c>
      <c r="I62" s="57">
        <f t="shared" ref="I62:M63" si="125">I63</f>
        <v>8258550.5099999998</v>
      </c>
      <c r="J62" s="57">
        <f t="shared" si="125"/>
        <v>8248545.9699999997</v>
      </c>
      <c r="K62" s="57">
        <f t="shared" si="125"/>
        <v>0</v>
      </c>
      <c r="L62" s="57">
        <f t="shared" si="125"/>
        <v>0</v>
      </c>
      <c r="M62" s="57">
        <f t="shared" si="125"/>
        <v>0</v>
      </c>
      <c r="N62" s="57">
        <f t="shared" si="2"/>
        <v>7861663.1699999999</v>
      </c>
      <c r="O62" s="57">
        <f t="shared" si="3"/>
        <v>8258550.5099999998</v>
      </c>
      <c r="P62" s="57">
        <f t="shared" si="4"/>
        <v>8248545.9699999997</v>
      </c>
      <c r="Q62" s="57">
        <f t="shared" ref="Q62:S63" si="126">Q63</f>
        <v>0</v>
      </c>
      <c r="R62" s="57">
        <f t="shared" si="126"/>
        <v>0</v>
      </c>
      <c r="S62" s="57">
        <f t="shared" si="126"/>
        <v>0</v>
      </c>
      <c r="T62" s="57">
        <f t="shared" si="5"/>
        <v>7861663.1699999999</v>
      </c>
      <c r="U62" s="57">
        <f t="shared" si="6"/>
        <v>8258550.5099999998</v>
      </c>
      <c r="V62" s="57">
        <f t="shared" si="7"/>
        <v>8248545.9699999997</v>
      </c>
      <c r="W62" s="57">
        <f t="shared" ref="W62:Y63" si="127">W63</f>
        <v>-442425.35</v>
      </c>
      <c r="X62" s="57">
        <f t="shared" si="127"/>
        <v>0</v>
      </c>
      <c r="Y62" s="57">
        <f t="shared" si="127"/>
        <v>0</v>
      </c>
      <c r="Z62" s="57">
        <f t="shared" si="8"/>
        <v>7419237.8200000003</v>
      </c>
      <c r="AA62" s="57">
        <f t="shared" si="9"/>
        <v>8258550.5099999998</v>
      </c>
      <c r="AB62" s="57">
        <f t="shared" si="10"/>
        <v>8248545.9699999997</v>
      </c>
      <c r="AC62" s="57">
        <f t="shared" ref="AC62:AE63" si="128">AC63</f>
        <v>229517.18</v>
      </c>
      <c r="AD62" s="57">
        <f t="shared" si="128"/>
        <v>0</v>
      </c>
      <c r="AE62" s="57">
        <f t="shared" si="128"/>
        <v>0</v>
      </c>
      <c r="AF62" s="57">
        <f t="shared" si="11"/>
        <v>7648755</v>
      </c>
      <c r="AG62" s="57">
        <f t="shared" si="12"/>
        <v>8258550.5099999998</v>
      </c>
      <c r="AH62" s="57">
        <f t="shared" si="13"/>
        <v>8248545.9699999997</v>
      </c>
      <c r="AI62" s="57">
        <f t="shared" ref="AI62:AK63" si="129">AI63</f>
        <v>1326019</v>
      </c>
      <c r="AJ62" s="57">
        <f t="shared" si="129"/>
        <v>-1762551.93</v>
      </c>
      <c r="AK62" s="57">
        <f t="shared" si="129"/>
        <v>-1824458.83</v>
      </c>
      <c r="AL62" s="57">
        <f t="shared" si="14"/>
        <v>8974774</v>
      </c>
      <c r="AM62" s="57">
        <f t="shared" si="15"/>
        <v>6495998.5800000001</v>
      </c>
      <c r="AN62" s="57">
        <f t="shared" si="16"/>
        <v>6424087.1399999997</v>
      </c>
      <c r="AO62" s="57">
        <f t="shared" ref="AO62:AQ63" si="130">AO63</f>
        <v>1369669.06</v>
      </c>
      <c r="AP62" s="57">
        <f t="shared" si="130"/>
        <v>0</v>
      </c>
      <c r="AQ62" s="57">
        <f t="shared" si="130"/>
        <v>0</v>
      </c>
      <c r="AR62" s="57">
        <f t="shared" si="83"/>
        <v>10344443.060000001</v>
      </c>
      <c r="AS62" s="57">
        <f t="shared" si="18"/>
        <v>6495998.5800000001</v>
      </c>
      <c r="AT62" s="57">
        <f t="shared" si="19"/>
        <v>6424087.1399999997</v>
      </c>
    </row>
    <row r="63" spans="1:46" ht="26.4">
      <c r="A63" s="264"/>
      <c r="B63" s="74" t="s">
        <v>41</v>
      </c>
      <c r="C63" s="5" t="s">
        <v>13</v>
      </c>
      <c r="D63" s="5" t="s">
        <v>10</v>
      </c>
      <c r="E63" s="5" t="s">
        <v>100</v>
      </c>
      <c r="F63" s="73" t="s">
        <v>313</v>
      </c>
      <c r="G63" s="55" t="s">
        <v>39</v>
      </c>
      <c r="H63" s="57">
        <f>H64</f>
        <v>7861663.1699999999</v>
      </c>
      <c r="I63" s="57">
        <f t="shared" si="125"/>
        <v>8258550.5099999998</v>
      </c>
      <c r="J63" s="57">
        <f t="shared" si="125"/>
        <v>8248545.9699999997</v>
      </c>
      <c r="K63" s="57">
        <f t="shared" si="125"/>
        <v>0</v>
      </c>
      <c r="L63" s="57">
        <f t="shared" si="125"/>
        <v>0</v>
      </c>
      <c r="M63" s="57">
        <f t="shared" si="125"/>
        <v>0</v>
      </c>
      <c r="N63" s="57">
        <f t="shared" si="2"/>
        <v>7861663.1699999999</v>
      </c>
      <c r="O63" s="57">
        <f t="shared" si="3"/>
        <v>8258550.5099999998</v>
      </c>
      <c r="P63" s="57">
        <f t="shared" si="4"/>
        <v>8248545.9699999997</v>
      </c>
      <c r="Q63" s="57">
        <f t="shared" si="126"/>
        <v>0</v>
      </c>
      <c r="R63" s="57">
        <f t="shared" si="126"/>
        <v>0</v>
      </c>
      <c r="S63" s="57">
        <f t="shared" si="126"/>
        <v>0</v>
      </c>
      <c r="T63" s="57">
        <f t="shared" si="5"/>
        <v>7861663.1699999999</v>
      </c>
      <c r="U63" s="57">
        <f t="shared" si="6"/>
        <v>8258550.5099999998</v>
      </c>
      <c r="V63" s="57">
        <f t="shared" si="7"/>
        <v>8248545.9699999997</v>
      </c>
      <c r="W63" s="57">
        <f t="shared" si="127"/>
        <v>-442425.35</v>
      </c>
      <c r="X63" s="57">
        <f t="shared" si="127"/>
        <v>0</v>
      </c>
      <c r="Y63" s="57">
        <f t="shared" si="127"/>
        <v>0</v>
      </c>
      <c r="Z63" s="57">
        <f t="shared" si="8"/>
        <v>7419237.8200000003</v>
      </c>
      <c r="AA63" s="57">
        <f t="shared" si="9"/>
        <v>8258550.5099999998</v>
      </c>
      <c r="AB63" s="57">
        <f t="shared" si="10"/>
        <v>8248545.9699999997</v>
      </c>
      <c r="AC63" s="57">
        <f t="shared" si="128"/>
        <v>229517.18</v>
      </c>
      <c r="AD63" s="57">
        <f t="shared" si="128"/>
        <v>0</v>
      </c>
      <c r="AE63" s="57">
        <f t="shared" si="128"/>
        <v>0</v>
      </c>
      <c r="AF63" s="57">
        <f t="shared" si="11"/>
        <v>7648755</v>
      </c>
      <c r="AG63" s="57">
        <f t="shared" si="12"/>
        <v>8258550.5099999998</v>
      </c>
      <c r="AH63" s="57">
        <f t="shared" si="13"/>
        <v>8248545.9699999997</v>
      </c>
      <c r="AI63" s="57">
        <f t="shared" si="129"/>
        <v>1326019</v>
      </c>
      <c r="AJ63" s="57">
        <f t="shared" si="129"/>
        <v>-1762551.93</v>
      </c>
      <c r="AK63" s="57">
        <f t="shared" si="129"/>
        <v>-1824458.83</v>
      </c>
      <c r="AL63" s="57">
        <f t="shared" si="14"/>
        <v>8974774</v>
      </c>
      <c r="AM63" s="57">
        <f t="shared" si="15"/>
        <v>6495998.5800000001</v>
      </c>
      <c r="AN63" s="57">
        <f t="shared" si="16"/>
        <v>6424087.1399999997</v>
      </c>
      <c r="AO63" s="57">
        <f t="shared" si="130"/>
        <v>1369669.06</v>
      </c>
      <c r="AP63" s="57">
        <f t="shared" si="130"/>
        <v>0</v>
      </c>
      <c r="AQ63" s="57">
        <f t="shared" si="130"/>
        <v>0</v>
      </c>
      <c r="AR63" s="57">
        <f t="shared" si="83"/>
        <v>10344443.060000001</v>
      </c>
      <c r="AS63" s="57">
        <f t="shared" si="18"/>
        <v>6495998.5800000001</v>
      </c>
      <c r="AT63" s="57">
        <f t="shared" si="19"/>
        <v>6424087.1399999997</v>
      </c>
    </row>
    <row r="64" spans="1:46">
      <c r="A64" s="264"/>
      <c r="B64" s="85" t="s">
        <v>42</v>
      </c>
      <c r="C64" s="5" t="s">
        <v>13</v>
      </c>
      <c r="D64" s="5" t="s">
        <v>10</v>
      </c>
      <c r="E64" s="5" t="s">
        <v>100</v>
      </c>
      <c r="F64" s="73" t="s">
        <v>313</v>
      </c>
      <c r="G64" s="55" t="s">
        <v>40</v>
      </c>
      <c r="H64" s="61">
        <v>7861663.1699999999</v>
      </c>
      <c r="I64" s="61">
        <v>8258550.5099999998</v>
      </c>
      <c r="J64" s="61">
        <v>8248545.9699999997</v>
      </c>
      <c r="K64" s="61"/>
      <c r="L64" s="61"/>
      <c r="M64" s="61"/>
      <c r="N64" s="61">
        <f t="shared" si="2"/>
        <v>7861663.1699999999</v>
      </c>
      <c r="O64" s="61">
        <f t="shared" si="3"/>
        <v>8258550.5099999998</v>
      </c>
      <c r="P64" s="61">
        <f t="shared" si="4"/>
        <v>8248545.9699999997</v>
      </c>
      <c r="Q64" s="61"/>
      <c r="R64" s="61"/>
      <c r="S64" s="61"/>
      <c r="T64" s="61">
        <f t="shared" si="5"/>
        <v>7861663.1699999999</v>
      </c>
      <c r="U64" s="61">
        <f t="shared" si="6"/>
        <v>8258550.5099999998</v>
      </c>
      <c r="V64" s="61">
        <f t="shared" si="7"/>
        <v>8248545.9699999997</v>
      </c>
      <c r="W64" s="61">
        <v>-442425.35</v>
      </c>
      <c r="X64" s="61"/>
      <c r="Y64" s="61"/>
      <c r="Z64" s="61">
        <f t="shared" si="8"/>
        <v>7419237.8200000003</v>
      </c>
      <c r="AA64" s="61">
        <f t="shared" si="9"/>
        <v>8258550.5099999998</v>
      </c>
      <c r="AB64" s="61">
        <f t="shared" si="10"/>
        <v>8248545.9699999997</v>
      </c>
      <c r="AC64" s="61">
        <v>229517.18</v>
      </c>
      <c r="AD64" s="61"/>
      <c r="AE64" s="61"/>
      <c r="AF64" s="61">
        <f t="shared" si="11"/>
        <v>7648755</v>
      </c>
      <c r="AG64" s="61">
        <f t="shared" si="12"/>
        <v>8258550.5099999998</v>
      </c>
      <c r="AH64" s="61">
        <f t="shared" si="13"/>
        <v>8248545.9699999997</v>
      </c>
      <c r="AI64" s="61">
        <f>1150000+102000+40000+34019</f>
        <v>1326019</v>
      </c>
      <c r="AJ64" s="61">
        <v>-1762551.93</v>
      </c>
      <c r="AK64" s="61">
        <v>-1824458.83</v>
      </c>
      <c r="AL64" s="61">
        <f t="shared" si="14"/>
        <v>8974774</v>
      </c>
      <c r="AM64" s="61">
        <f t="shared" si="15"/>
        <v>6495998.5800000001</v>
      </c>
      <c r="AN64" s="61">
        <f t="shared" si="16"/>
        <v>6424087.1399999997</v>
      </c>
      <c r="AO64" s="61">
        <v>1369669.06</v>
      </c>
      <c r="AP64" s="61"/>
      <c r="AQ64" s="61"/>
      <c r="AR64" s="61">
        <f t="shared" si="83"/>
        <v>10344443.060000001</v>
      </c>
      <c r="AS64" s="61">
        <f t="shared" si="18"/>
        <v>6495998.5800000001</v>
      </c>
      <c r="AT64" s="61">
        <f t="shared" si="19"/>
        <v>6424087.1399999997</v>
      </c>
    </row>
    <row r="65" spans="1:46" ht="26.4">
      <c r="A65" s="264"/>
      <c r="B65" s="74" t="s">
        <v>279</v>
      </c>
      <c r="C65" s="35" t="s">
        <v>13</v>
      </c>
      <c r="D65" s="35" t="s">
        <v>10</v>
      </c>
      <c r="E65" s="35" t="s">
        <v>100</v>
      </c>
      <c r="F65" s="35" t="s">
        <v>314</v>
      </c>
      <c r="G65" s="36"/>
      <c r="H65" s="61">
        <f>H66</f>
        <v>175201300</v>
      </c>
      <c r="I65" s="61">
        <f t="shared" ref="I65:M66" si="131">I66</f>
        <v>178867600</v>
      </c>
      <c r="J65" s="61">
        <f t="shared" si="131"/>
        <v>180069800</v>
      </c>
      <c r="K65" s="61">
        <f t="shared" si="131"/>
        <v>0</v>
      </c>
      <c r="L65" s="61">
        <f t="shared" si="131"/>
        <v>0</v>
      </c>
      <c r="M65" s="61">
        <f t="shared" si="131"/>
        <v>0</v>
      </c>
      <c r="N65" s="61">
        <f t="shared" si="2"/>
        <v>175201300</v>
      </c>
      <c r="O65" s="61">
        <f t="shared" si="3"/>
        <v>178867600</v>
      </c>
      <c r="P65" s="61">
        <f t="shared" si="4"/>
        <v>180069800</v>
      </c>
      <c r="Q65" s="61">
        <f t="shared" ref="Q65:S66" si="132">Q66</f>
        <v>0</v>
      </c>
      <c r="R65" s="61">
        <f t="shared" si="132"/>
        <v>0</v>
      </c>
      <c r="S65" s="61">
        <f t="shared" si="132"/>
        <v>0</v>
      </c>
      <c r="T65" s="61">
        <f t="shared" si="5"/>
        <v>175201300</v>
      </c>
      <c r="U65" s="61">
        <f t="shared" si="6"/>
        <v>178867600</v>
      </c>
      <c r="V65" s="61">
        <f t="shared" si="7"/>
        <v>180069800</v>
      </c>
      <c r="W65" s="61">
        <f t="shared" ref="W65:Y66" si="133">W66</f>
        <v>2206200</v>
      </c>
      <c r="X65" s="61">
        <f t="shared" si="133"/>
        <v>0</v>
      </c>
      <c r="Y65" s="61">
        <f t="shared" si="133"/>
        <v>0</v>
      </c>
      <c r="Z65" s="61">
        <f t="shared" si="8"/>
        <v>177407500</v>
      </c>
      <c r="AA65" s="61">
        <f t="shared" si="9"/>
        <v>178867600</v>
      </c>
      <c r="AB65" s="61">
        <f t="shared" si="10"/>
        <v>180069800</v>
      </c>
      <c r="AC65" s="61">
        <f t="shared" ref="AC65:AE66" si="134">AC66</f>
        <v>0</v>
      </c>
      <c r="AD65" s="61">
        <f t="shared" si="134"/>
        <v>0</v>
      </c>
      <c r="AE65" s="61">
        <f t="shared" si="134"/>
        <v>0</v>
      </c>
      <c r="AF65" s="61">
        <f t="shared" si="11"/>
        <v>177407500</v>
      </c>
      <c r="AG65" s="61">
        <f t="shared" si="12"/>
        <v>178867600</v>
      </c>
      <c r="AH65" s="61">
        <f t="shared" si="13"/>
        <v>180069800</v>
      </c>
      <c r="AI65" s="61">
        <f t="shared" ref="AI65:AK66" si="135">AI66</f>
        <v>0</v>
      </c>
      <c r="AJ65" s="61">
        <f t="shared" si="135"/>
        <v>0</v>
      </c>
      <c r="AK65" s="61">
        <f t="shared" si="135"/>
        <v>0</v>
      </c>
      <c r="AL65" s="61">
        <f t="shared" si="14"/>
        <v>177407500</v>
      </c>
      <c r="AM65" s="61">
        <f t="shared" si="15"/>
        <v>178867600</v>
      </c>
      <c r="AN65" s="61">
        <f t="shared" si="16"/>
        <v>180069800</v>
      </c>
      <c r="AO65" s="61">
        <f t="shared" ref="AO65:AQ66" si="136">AO66</f>
        <v>0</v>
      </c>
      <c r="AP65" s="61">
        <f t="shared" si="136"/>
        <v>0</v>
      </c>
      <c r="AQ65" s="61">
        <f t="shared" si="136"/>
        <v>0</v>
      </c>
      <c r="AR65" s="61">
        <f t="shared" si="83"/>
        <v>177407500</v>
      </c>
      <c r="AS65" s="61">
        <f t="shared" si="18"/>
        <v>178867600</v>
      </c>
      <c r="AT65" s="61">
        <f t="shared" si="19"/>
        <v>180069800</v>
      </c>
    </row>
    <row r="66" spans="1:46" ht="26.4">
      <c r="A66" s="264"/>
      <c r="B66" s="74" t="s">
        <v>41</v>
      </c>
      <c r="C66" s="35" t="s">
        <v>13</v>
      </c>
      <c r="D66" s="35" t="s">
        <v>10</v>
      </c>
      <c r="E66" s="35" t="s">
        <v>100</v>
      </c>
      <c r="F66" s="35" t="s">
        <v>314</v>
      </c>
      <c r="G66" s="36" t="s">
        <v>39</v>
      </c>
      <c r="H66" s="61">
        <f>H67</f>
        <v>175201300</v>
      </c>
      <c r="I66" s="61">
        <f t="shared" si="131"/>
        <v>178867600</v>
      </c>
      <c r="J66" s="61">
        <f t="shared" si="131"/>
        <v>180069800</v>
      </c>
      <c r="K66" s="61">
        <f t="shared" si="131"/>
        <v>0</v>
      </c>
      <c r="L66" s="61">
        <f t="shared" si="131"/>
        <v>0</v>
      </c>
      <c r="M66" s="61">
        <f t="shared" si="131"/>
        <v>0</v>
      </c>
      <c r="N66" s="61">
        <f t="shared" si="2"/>
        <v>175201300</v>
      </c>
      <c r="O66" s="61">
        <f t="shared" si="3"/>
        <v>178867600</v>
      </c>
      <c r="P66" s="61">
        <f t="shared" si="4"/>
        <v>180069800</v>
      </c>
      <c r="Q66" s="61">
        <f t="shared" si="132"/>
        <v>0</v>
      </c>
      <c r="R66" s="61">
        <f t="shared" si="132"/>
        <v>0</v>
      </c>
      <c r="S66" s="61">
        <f t="shared" si="132"/>
        <v>0</v>
      </c>
      <c r="T66" s="61">
        <f t="shared" si="5"/>
        <v>175201300</v>
      </c>
      <c r="U66" s="61">
        <f t="shared" si="6"/>
        <v>178867600</v>
      </c>
      <c r="V66" s="61">
        <f t="shared" si="7"/>
        <v>180069800</v>
      </c>
      <c r="W66" s="61">
        <f t="shared" si="133"/>
        <v>2206200</v>
      </c>
      <c r="X66" s="61">
        <f t="shared" si="133"/>
        <v>0</v>
      </c>
      <c r="Y66" s="61">
        <f t="shared" si="133"/>
        <v>0</v>
      </c>
      <c r="Z66" s="61">
        <f t="shared" si="8"/>
        <v>177407500</v>
      </c>
      <c r="AA66" s="61">
        <f t="shared" si="9"/>
        <v>178867600</v>
      </c>
      <c r="AB66" s="61">
        <f t="shared" si="10"/>
        <v>180069800</v>
      </c>
      <c r="AC66" s="61">
        <f t="shared" si="134"/>
        <v>0</v>
      </c>
      <c r="AD66" s="61">
        <f t="shared" si="134"/>
        <v>0</v>
      </c>
      <c r="AE66" s="61">
        <f t="shared" si="134"/>
        <v>0</v>
      </c>
      <c r="AF66" s="61">
        <f t="shared" si="11"/>
        <v>177407500</v>
      </c>
      <c r="AG66" s="61">
        <f t="shared" si="12"/>
        <v>178867600</v>
      </c>
      <c r="AH66" s="61">
        <f t="shared" si="13"/>
        <v>180069800</v>
      </c>
      <c r="AI66" s="61">
        <f t="shared" si="135"/>
        <v>0</v>
      </c>
      <c r="AJ66" s="61">
        <f t="shared" si="135"/>
        <v>0</v>
      </c>
      <c r="AK66" s="61">
        <f t="shared" si="135"/>
        <v>0</v>
      </c>
      <c r="AL66" s="61">
        <f t="shared" si="14"/>
        <v>177407500</v>
      </c>
      <c r="AM66" s="61">
        <f t="shared" si="15"/>
        <v>178867600</v>
      </c>
      <c r="AN66" s="61">
        <f t="shared" si="16"/>
        <v>180069800</v>
      </c>
      <c r="AO66" s="61">
        <f t="shared" si="136"/>
        <v>0</v>
      </c>
      <c r="AP66" s="61">
        <f t="shared" si="136"/>
        <v>0</v>
      </c>
      <c r="AQ66" s="61">
        <f t="shared" si="136"/>
        <v>0</v>
      </c>
      <c r="AR66" s="61">
        <f t="shared" si="83"/>
        <v>177407500</v>
      </c>
      <c r="AS66" s="61">
        <f t="shared" si="18"/>
        <v>178867600</v>
      </c>
      <c r="AT66" s="61">
        <f t="shared" si="19"/>
        <v>180069800</v>
      </c>
    </row>
    <row r="67" spans="1:46">
      <c r="A67" s="264"/>
      <c r="B67" s="102" t="s">
        <v>42</v>
      </c>
      <c r="C67" s="35" t="s">
        <v>13</v>
      </c>
      <c r="D67" s="35" t="s">
        <v>10</v>
      </c>
      <c r="E67" s="35" t="s">
        <v>100</v>
      </c>
      <c r="F67" s="35" t="s">
        <v>314</v>
      </c>
      <c r="G67" s="36" t="s">
        <v>40</v>
      </c>
      <c r="H67" s="61">
        <v>175201300</v>
      </c>
      <c r="I67" s="61">
        <v>178867600</v>
      </c>
      <c r="J67" s="61">
        <v>180069800</v>
      </c>
      <c r="K67" s="61"/>
      <c r="L67" s="61"/>
      <c r="M67" s="61"/>
      <c r="N67" s="61">
        <f t="shared" si="2"/>
        <v>175201300</v>
      </c>
      <c r="O67" s="61">
        <f t="shared" si="3"/>
        <v>178867600</v>
      </c>
      <c r="P67" s="61">
        <f t="shared" si="4"/>
        <v>180069800</v>
      </c>
      <c r="Q67" s="61"/>
      <c r="R67" s="61"/>
      <c r="S67" s="61"/>
      <c r="T67" s="61">
        <f t="shared" si="5"/>
        <v>175201300</v>
      </c>
      <c r="U67" s="61">
        <f t="shared" si="6"/>
        <v>178867600</v>
      </c>
      <c r="V67" s="61">
        <f t="shared" si="7"/>
        <v>180069800</v>
      </c>
      <c r="W67" s="61">
        <v>2206200</v>
      </c>
      <c r="X67" s="61"/>
      <c r="Y67" s="61"/>
      <c r="Z67" s="61">
        <f t="shared" si="8"/>
        <v>177407500</v>
      </c>
      <c r="AA67" s="61">
        <f t="shared" si="9"/>
        <v>178867600</v>
      </c>
      <c r="AB67" s="61">
        <f t="shared" si="10"/>
        <v>180069800</v>
      </c>
      <c r="AC67" s="61"/>
      <c r="AD67" s="61"/>
      <c r="AE67" s="61"/>
      <c r="AF67" s="61">
        <f t="shared" si="11"/>
        <v>177407500</v>
      </c>
      <c r="AG67" s="61">
        <f t="shared" si="12"/>
        <v>178867600</v>
      </c>
      <c r="AH67" s="61">
        <f t="shared" si="13"/>
        <v>180069800</v>
      </c>
      <c r="AI67" s="61"/>
      <c r="AJ67" s="61"/>
      <c r="AK67" s="61"/>
      <c r="AL67" s="61">
        <f t="shared" si="14"/>
        <v>177407500</v>
      </c>
      <c r="AM67" s="61">
        <f t="shared" si="15"/>
        <v>178867600</v>
      </c>
      <c r="AN67" s="61">
        <f t="shared" si="16"/>
        <v>180069800</v>
      </c>
      <c r="AO67" s="61"/>
      <c r="AP67" s="61"/>
      <c r="AQ67" s="61"/>
      <c r="AR67" s="61">
        <f t="shared" si="83"/>
        <v>177407500</v>
      </c>
      <c r="AS67" s="61">
        <f t="shared" si="18"/>
        <v>178867600</v>
      </c>
      <c r="AT67" s="61">
        <f t="shared" si="19"/>
        <v>180069800</v>
      </c>
    </row>
    <row r="68" spans="1:46" ht="39.6">
      <c r="A68" s="264"/>
      <c r="B68" s="102" t="s">
        <v>443</v>
      </c>
      <c r="C68" s="35" t="s">
        <v>13</v>
      </c>
      <c r="D68" s="35" t="s">
        <v>10</v>
      </c>
      <c r="E68" s="35" t="s">
        <v>100</v>
      </c>
      <c r="F68" s="35" t="s">
        <v>444</v>
      </c>
      <c r="G68" s="36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>
        <f>AC69</f>
        <v>5000000</v>
      </c>
      <c r="AD68" s="61">
        <f t="shared" ref="AD68:AE69" si="137">AD69</f>
        <v>0</v>
      </c>
      <c r="AE68" s="61">
        <f t="shared" si="137"/>
        <v>0</v>
      </c>
      <c r="AF68" s="61">
        <f t="shared" ref="AF68:AF70" si="138">Z68+AC68</f>
        <v>5000000</v>
      </c>
      <c r="AG68" s="61">
        <f t="shared" ref="AG68:AG70" si="139">AA68+AD68</f>
        <v>0</v>
      </c>
      <c r="AH68" s="61">
        <f t="shared" ref="AH68:AH70" si="140">AB68+AE68</f>
        <v>0</v>
      </c>
      <c r="AI68" s="61">
        <f>AI69</f>
        <v>0</v>
      </c>
      <c r="AJ68" s="61">
        <f t="shared" ref="AJ68:AK69" si="141">AJ69</f>
        <v>0</v>
      </c>
      <c r="AK68" s="61">
        <f t="shared" si="141"/>
        <v>0</v>
      </c>
      <c r="AL68" s="61">
        <f t="shared" si="14"/>
        <v>5000000</v>
      </c>
      <c r="AM68" s="61">
        <f t="shared" si="15"/>
        <v>0</v>
      </c>
      <c r="AN68" s="61">
        <f t="shared" si="16"/>
        <v>0</v>
      </c>
      <c r="AO68" s="61">
        <f>AO69</f>
        <v>0</v>
      </c>
      <c r="AP68" s="61">
        <f t="shared" ref="AP68:AQ69" si="142">AP69</f>
        <v>0</v>
      </c>
      <c r="AQ68" s="61">
        <f t="shared" si="142"/>
        <v>0</v>
      </c>
      <c r="AR68" s="61">
        <f t="shared" si="83"/>
        <v>5000000</v>
      </c>
      <c r="AS68" s="61">
        <f t="shared" si="18"/>
        <v>0</v>
      </c>
      <c r="AT68" s="61">
        <f t="shared" si="19"/>
        <v>0</v>
      </c>
    </row>
    <row r="69" spans="1:46" ht="26.4">
      <c r="A69" s="264"/>
      <c r="B69" s="74" t="s">
        <v>41</v>
      </c>
      <c r="C69" s="35" t="s">
        <v>13</v>
      </c>
      <c r="D69" s="35" t="s">
        <v>10</v>
      </c>
      <c r="E69" s="35" t="s">
        <v>100</v>
      </c>
      <c r="F69" s="35" t="s">
        <v>444</v>
      </c>
      <c r="G69" s="36" t="s">
        <v>39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>
        <f>AC70</f>
        <v>5000000</v>
      </c>
      <c r="AD69" s="61">
        <f t="shared" si="137"/>
        <v>0</v>
      </c>
      <c r="AE69" s="61">
        <f t="shared" si="137"/>
        <v>0</v>
      </c>
      <c r="AF69" s="61">
        <f t="shared" si="138"/>
        <v>5000000</v>
      </c>
      <c r="AG69" s="61">
        <f t="shared" si="139"/>
        <v>0</v>
      </c>
      <c r="AH69" s="61">
        <f t="shared" si="140"/>
        <v>0</v>
      </c>
      <c r="AI69" s="61">
        <f>AI70</f>
        <v>0</v>
      </c>
      <c r="AJ69" s="61">
        <f t="shared" si="141"/>
        <v>0</v>
      </c>
      <c r="AK69" s="61">
        <f t="shared" si="141"/>
        <v>0</v>
      </c>
      <c r="AL69" s="61">
        <f t="shared" si="14"/>
        <v>5000000</v>
      </c>
      <c r="AM69" s="61">
        <f t="shared" si="15"/>
        <v>0</v>
      </c>
      <c r="AN69" s="61">
        <f t="shared" si="16"/>
        <v>0</v>
      </c>
      <c r="AO69" s="61">
        <f>AO70</f>
        <v>0</v>
      </c>
      <c r="AP69" s="61">
        <f t="shared" si="142"/>
        <v>0</v>
      </c>
      <c r="AQ69" s="61">
        <f t="shared" si="142"/>
        <v>0</v>
      </c>
      <c r="AR69" s="61">
        <f t="shared" si="83"/>
        <v>5000000</v>
      </c>
      <c r="AS69" s="61">
        <f t="shared" si="18"/>
        <v>0</v>
      </c>
      <c r="AT69" s="61">
        <f t="shared" si="19"/>
        <v>0</v>
      </c>
    </row>
    <row r="70" spans="1:46">
      <c r="A70" s="264"/>
      <c r="B70" s="102" t="s">
        <v>42</v>
      </c>
      <c r="C70" s="35" t="s">
        <v>13</v>
      </c>
      <c r="D70" s="35" t="s">
        <v>10</v>
      </c>
      <c r="E70" s="35" t="s">
        <v>100</v>
      </c>
      <c r="F70" s="35" t="s">
        <v>444</v>
      </c>
      <c r="G70" s="36" t="s">
        <v>40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>
        <v>5000000</v>
      </c>
      <c r="AD70" s="61"/>
      <c r="AE70" s="61"/>
      <c r="AF70" s="61">
        <f t="shared" si="138"/>
        <v>5000000</v>
      </c>
      <c r="AG70" s="61">
        <f t="shared" si="139"/>
        <v>0</v>
      </c>
      <c r="AH70" s="61">
        <f t="shared" si="140"/>
        <v>0</v>
      </c>
      <c r="AI70" s="61"/>
      <c r="AJ70" s="61"/>
      <c r="AK70" s="61"/>
      <c r="AL70" s="61">
        <f t="shared" si="14"/>
        <v>5000000</v>
      </c>
      <c r="AM70" s="61">
        <f t="shared" si="15"/>
        <v>0</v>
      </c>
      <c r="AN70" s="61">
        <f t="shared" si="16"/>
        <v>0</v>
      </c>
      <c r="AO70" s="61"/>
      <c r="AP70" s="61"/>
      <c r="AQ70" s="61"/>
      <c r="AR70" s="61">
        <f t="shared" si="83"/>
        <v>5000000</v>
      </c>
      <c r="AS70" s="61">
        <f t="shared" si="18"/>
        <v>0</v>
      </c>
      <c r="AT70" s="61">
        <f t="shared" si="19"/>
        <v>0</v>
      </c>
    </row>
    <row r="71" spans="1:46" ht="52.8">
      <c r="A71" s="264"/>
      <c r="B71" s="102" t="s">
        <v>431</v>
      </c>
      <c r="C71" s="35" t="s">
        <v>13</v>
      </c>
      <c r="D71" s="35" t="s">
        <v>10</v>
      </c>
      <c r="E71" s="35" t="s">
        <v>100</v>
      </c>
      <c r="F71" s="35" t="s">
        <v>430</v>
      </c>
      <c r="G71" s="36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>
        <f>W72</f>
        <v>0</v>
      </c>
      <c r="X71" s="61">
        <f t="shared" ref="X71:Y72" si="143">X72</f>
        <v>448519.8</v>
      </c>
      <c r="Y71" s="61">
        <f t="shared" si="143"/>
        <v>1337295.69</v>
      </c>
      <c r="Z71" s="61">
        <f t="shared" ref="Z71:Z73" si="144">T71+W71</f>
        <v>0</v>
      </c>
      <c r="AA71" s="61">
        <f t="shared" ref="AA71:AA73" si="145">U71+X71</f>
        <v>448519.8</v>
      </c>
      <c r="AB71" s="61">
        <f t="shared" ref="AB71:AB73" si="146">V71+Y71</f>
        <v>1337295.69</v>
      </c>
      <c r="AC71" s="61">
        <f>AC72</f>
        <v>0</v>
      </c>
      <c r="AD71" s="61">
        <f t="shared" ref="AD71:AE72" si="147">AD72</f>
        <v>0</v>
      </c>
      <c r="AE71" s="61">
        <f t="shared" si="147"/>
        <v>0</v>
      </c>
      <c r="AF71" s="61">
        <f t="shared" si="11"/>
        <v>0</v>
      </c>
      <c r="AG71" s="61">
        <f t="shared" si="12"/>
        <v>448519.8</v>
      </c>
      <c r="AH71" s="61">
        <f t="shared" si="13"/>
        <v>1337295.69</v>
      </c>
      <c r="AI71" s="61">
        <f>AI72</f>
        <v>0</v>
      </c>
      <c r="AJ71" s="61">
        <f t="shared" ref="AJ71:AK72" si="148">AJ72</f>
        <v>0</v>
      </c>
      <c r="AK71" s="61">
        <f t="shared" si="148"/>
        <v>0</v>
      </c>
      <c r="AL71" s="61">
        <f t="shared" si="14"/>
        <v>0</v>
      </c>
      <c r="AM71" s="61">
        <f t="shared" si="15"/>
        <v>448519.8</v>
      </c>
      <c r="AN71" s="61">
        <f t="shared" si="16"/>
        <v>1337295.69</v>
      </c>
      <c r="AO71" s="61">
        <f>AO72</f>
        <v>0</v>
      </c>
      <c r="AP71" s="61">
        <f t="shared" ref="AP71:AQ72" si="149">AP72</f>
        <v>0</v>
      </c>
      <c r="AQ71" s="61">
        <f t="shared" si="149"/>
        <v>0</v>
      </c>
      <c r="AR71" s="61">
        <f t="shared" si="83"/>
        <v>0</v>
      </c>
      <c r="AS71" s="61">
        <f t="shared" si="18"/>
        <v>448519.8</v>
      </c>
      <c r="AT71" s="61">
        <f t="shared" si="19"/>
        <v>1337295.69</v>
      </c>
    </row>
    <row r="72" spans="1:46" ht="26.4">
      <c r="A72" s="264"/>
      <c r="B72" s="74" t="s">
        <v>41</v>
      </c>
      <c r="C72" s="35" t="s">
        <v>13</v>
      </c>
      <c r="D72" s="35" t="s">
        <v>10</v>
      </c>
      <c r="E72" s="35" t="s">
        <v>100</v>
      </c>
      <c r="F72" s="35" t="s">
        <v>430</v>
      </c>
      <c r="G72" s="36" t="s">
        <v>39</v>
      </c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>
        <f>W73</f>
        <v>0</v>
      </c>
      <c r="X72" s="61">
        <f t="shared" si="143"/>
        <v>448519.8</v>
      </c>
      <c r="Y72" s="61">
        <f t="shared" si="143"/>
        <v>1337295.69</v>
      </c>
      <c r="Z72" s="61">
        <f t="shared" si="144"/>
        <v>0</v>
      </c>
      <c r="AA72" s="61">
        <f t="shared" si="145"/>
        <v>448519.8</v>
      </c>
      <c r="AB72" s="61">
        <f t="shared" si="146"/>
        <v>1337295.69</v>
      </c>
      <c r="AC72" s="61">
        <f>AC73</f>
        <v>0</v>
      </c>
      <c r="AD72" s="61">
        <f t="shared" si="147"/>
        <v>0</v>
      </c>
      <c r="AE72" s="61">
        <f t="shared" si="147"/>
        <v>0</v>
      </c>
      <c r="AF72" s="61">
        <f t="shared" si="11"/>
        <v>0</v>
      </c>
      <c r="AG72" s="61">
        <f t="shared" si="12"/>
        <v>448519.8</v>
      </c>
      <c r="AH72" s="61">
        <f t="shared" si="13"/>
        <v>1337295.69</v>
      </c>
      <c r="AI72" s="61">
        <f>AI73</f>
        <v>0</v>
      </c>
      <c r="AJ72" s="61">
        <f t="shared" si="148"/>
        <v>0</v>
      </c>
      <c r="AK72" s="61">
        <f t="shared" si="148"/>
        <v>0</v>
      </c>
      <c r="AL72" s="61">
        <f t="shared" si="14"/>
        <v>0</v>
      </c>
      <c r="AM72" s="61">
        <f t="shared" si="15"/>
        <v>448519.8</v>
      </c>
      <c r="AN72" s="61">
        <f t="shared" si="16"/>
        <v>1337295.69</v>
      </c>
      <c r="AO72" s="61">
        <f>AO73</f>
        <v>0</v>
      </c>
      <c r="AP72" s="61">
        <f t="shared" si="149"/>
        <v>0</v>
      </c>
      <c r="AQ72" s="61">
        <f t="shared" si="149"/>
        <v>0</v>
      </c>
      <c r="AR72" s="61">
        <f t="shared" si="83"/>
        <v>0</v>
      </c>
      <c r="AS72" s="61">
        <f t="shared" si="18"/>
        <v>448519.8</v>
      </c>
      <c r="AT72" s="61">
        <f t="shared" si="19"/>
        <v>1337295.69</v>
      </c>
    </row>
    <row r="73" spans="1:46">
      <c r="A73" s="264"/>
      <c r="B73" s="102" t="s">
        <v>42</v>
      </c>
      <c r="C73" s="35" t="s">
        <v>13</v>
      </c>
      <c r="D73" s="35" t="s">
        <v>10</v>
      </c>
      <c r="E73" s="35" t="s">
        <v>100</v>
      </c>
      <c r="F73" s="35" t="s">
        <v>430</v>
      </c>
      <c r="G73" s="36" t="s">
        <v>40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>
        <v>448519.8</v>
      </c>
      <c r="Y73" s="61">
        <v>1337295.69</v>
      </c>
      <c r="Z73" s="61">
        <f t="shared" si="144"/>
        <v>0</v>
      </c>
      <c r="AA73" s="61">
        <f t="shared" si="145"/>
        <v>448519.8</v>
      </c>
      <c r="AB73" s="61">
        <f t="shared" si="146"/>
        <v>1337295.69</v>
      </c>
      <c r="AC73" s="61"/>
      <c r="AD73" s="61"/>
      <c r="AE73" s="61"/>
      <c r="AF73" s="61">
        <f t="shared" si="11"/>
        <v>0</v>
      </c>
      <c r="AG73" s="61">
        <f t="shared" si="12"/>
        <v>448519.8</v>
      </c>
      <c r="AH73" s="61">
        <f t="shared" si="13"/>
        <v>1337295.69</v>
      </c>
      <c r="AI73" s="61"/>
      <c r="AJ73" s="61"/>
      <c r="AK73" s="61"/>
      <c r="AL73" s="61">
        <f t="shared" si="14"/>
        <v>0</v>
      </c>
      <c r="AM73" s="61">
        <f t="shared" si="15"/>
        <v>448519.8</v>
      </c>
      <c r="AN73" s="61">
        <f t="shared" si="16"/>
        <v>1337295.69</v>
      </c>
      <c r="AO73" s="61"/>
      <c r="AP73" s="61"/>
      <c r="AQ73" s="61"/>
      <c r="AR73" s="61">
        <f t="shared" si="83"/>
        <v>0</v>
      </c>
      <c r="AS73" s="61">
        <f t="shared" si="18"/>
        <v>448519.8</v>
      </c>
      <c r="AT73" s="61">
        <f t="shared" si="19"/>
        <v>1337295.69</v>
      </c>
    </row>
    <row r="74" spans="1:46" ht="145.19999999999999">
      <c r="A74" s="264"/>
      <c r="B74" s="102" t="s">
        <v>362</v>
      </c>
      <c r="C74" s="35" t="s">
        <v>13</v>
      </c>
      <c r="D74" s="140" t="s">
        <v>10</v>
      </c>
      <c r="E74" s="35" t="s">
        <v>100</v>
      </c>
      <c r="F74" s="194" t="s">
        <v>361</v>
      </c>
      <c r="G74" s="195"/>
      <c r="H74" s="61"/>
      <c r="I74" s="61"/>
      <c r="J74" s="61"/>
      <c r="K74" s="61">
        <f>K75</f>
        <v>210000</v>
      </c>
      <c r="L74" s="61">
        <f t="shared" ref="L74:M75" si="150">L75</f>
        <v>0</v>
      </c>
      <c r="M74" s="61">
        <f t="shared" si="150"/>
        <v>0</v>
      </c>
      <c r="N74" s="61">
        <f t="shared" ref="N74:N76" si="151">H74+K74</f>
        <v>210000</v>
      </c>
      <c r="O74" s="61">
        <f t="shared" ref="O74:O76" si="152">I74+L74</f>
        <v>0</v>
      </c>
      <c r="P74" s="61">
        <f t="shared" ref="P74:P76" si="153">J74+M74</f>
        <v>0</v>
      </c>
      <c r="Q74" s="61">
        <f>Q75</f>
        <v>0</v>
      </c>
      <c r="R74" s="61">
        <f t="shared" ref="R74:S75" si="154">R75</f>
        <v>0</v>
      </c>
      <c r="S74" s="61">
        <f t="shared" si="154"/>
        <v>0</v>
      </c>
      <c r="T74" s="61">
        <f t="shared" si="5"/>
        <v>210000</v>
      </c>
      <c r="U74" s="61">
        <f t="shared" si="6"/>
        <v>0</v>
      </c>
      <c r="V74" s="61">
        <f t="shared" si="7"/>
        <v>0</v>
      </c>
      <c r="W74" s="61">
        <f>W75</f>
        <v>0</v>
      </c>
      <c r="X74" s="61">
        <f t="shared" ref="X74:Y75" si="155">X75</f>
        <v>0</v>
      </c>
      <c r="Y74" s="61">
        <f t="shared" si="155"/>
        <v>0</v>
      </c>
      <c r="Z74" s="61">
        <f t="shared" si="8"/>
        <v>210000</v>
      </c>
      <c r="AA74" s="61">
        <f t="shared" si="9"/>
        <v>0</v>
      </c>
      <c r="AB74" s="61">
        <f t="shared" si="10"/>
        <v>0</v>
      </c>
      <c r="AC74" s="61">
        <f>AC75</f>
        <v>0</v>
      </c>
      <c r="AD74" s="61">
        <f t="shared" ref="AD74:AE75" si="156">AD75</f>
        <v>0</v>
      </c>
      <c r="AE74" s="61">
        <f t="shared" si="156"/>
        <v>0</v>
      </c>
      <c r="AF74" s="61">
        <f t="shared" si="11"/>
        <v>210000</v>
      </c>
      <c r="AG74" s="61">
        <f t="shared" si="12"/>
        <v>0</v>
      </c>
      <c r="AH74" s="61">
        <f t="shared" si="13"/>
        <v>0</v>
      </c>
      <c r="AI74" s="61">
        <f>AI75</f>
        <v>0</v>
      </c>
      <c r="AJ74" s="61">
        <f t="shared" ref="AJ74:AK75" si="157">AJ75</f>
        <v>0</v>
      </c>
      <c r="AK74" s="61">
        <f t="shared" si="157"/>
        <v>0</v>
      </c>
      <c r="AL74" s="61">
        <f t="shared" si="14"/>
        <v>210000</v>
      </c>
      <c r="AM74" s="61">
        <f t="shared" si="15"/>
        <v>0</v>
      </c>
      <c r="AN74" s="61">
        <f t="shared" si="16"/>
        <v>0</v>
      </c>
      <c r="AO74" s="61">
        <f>AO75</f>
        <v>249577.02</v>
      </c>
      <c r="AP74" s="61">
        <f t="shared" ref="AP74:AQ75" si="158">AP75</f>
        <v>0</v>
      </c>
      <c r="AQ74" s="61">
        <f t="shared" si="158"/>
        <v>0</v>
      </c>
      <c r="AR74" s="61">
        <f t="shared" si="83"/>
        <v>459577.02</v>
      </c>
      <c r="AS74" s="61">
        <f t="shared" si="18"/>
        <v>0</v>
      </c>
      <c r="AT74" s="61">
        <f t="shared" si="19"/>
        <v>0</v>
      </c>
    </row>
    <row r="75" spans="1:46" ht="26.4">
      <c r="A75" s="264"/>
      <c r="B75" s="74" t="s">
        <v>41</v>
      </c>
      <c r="C75" s="35" t="s">
        <v>13</v>
      </c>
      <c r="D75" s="35" t="s">
        <v>10</v>
      </c>
      <c r="E75" s="35" t="s">
        <v>100</v>
      </c>
      <c r="F75" s="194" t="s">
        <v>361</v>
      </c>
      <c r="G75" s="196" t="s">
        <v>39</v>
      </c>
      <c r="H75" s="61"/>
      <c r="I75" s="61"/>
      <c r="J75" s="61"/>
      <c r="K75" s="61">
        <f>K76</f>
        <v>210000</v>
      </c>
      <c r="L75" s="61">
        <f t="shared" si="150"/>
        <v>0</v>
      </c>
      <c r="M75" s="61">
        <f t="shared" si="150"/>
        <v>0</v>
      </c>
      <c r="N75" s="61">
        <f t="shared" si="151"/>
        <v>210000</v>
      </c>
      <c r="O75" s="61">
        <f t="shared" si="152"/>
        <v>0</v>
      </c>
      <c r="P75" s="61">
        <f t="shared" si="153"/>
        <v>0</v>
      </c>
      <c r="Q75" s="61">
        <f>Q76</f>
        <v>0</v>
      </c>
      <c r="R75" s="61">
        <f t="shared" si="154"/>
        <v>0</v>
      </c>
      <c r="S75" s="61">
        <f t="shared" si="154"/>
        <v>0</v>
      </c>
      <c r="T75" s="61">
        <f t="shared" si="5"/>
        <v>210000</v>
      </c>
      <c r="U75" s="61">
        <f t="shared" si="6"/>
        <v>0</v>
      </c>
      <c r="V75" s="61">
        <f t="shared" si="7"/>
        <v>0</v>
      </c>
      <c r="W75" s="61">
        <f>W76</f>
        <v>0</v>
      </c>
      <c r="X75" s="61">
        <f t="shared" si="155"/>
        <v>0</v>
      </c>
      <c r="Y75" s="61">
        <f t="shared" si="155"/>
        <v>0</v>
      </c>
      <c r="Z75" s="61">
        <f t="shared" si="8"/>
        <v>210000</v>
      </c>
      <c r="AA75" s="61">
        <f t="shared" si="9"/>
        <v>0</v>
      </c>
      <c r="AB75" s="61">
        <f t="shared" si="10"/>
        <v>0</v>
      </c>
      <c r="AC75" s="61">
        <f>AC76</f>
        <v>0</v>
      </c>
      <c r="AD75" s="61">
        <f t="shared" si="156"/>
        <v>0</v>
      </c>
      <c r="AE75" s="61">
        <f t="shared" si="156"/>
        <v>0</v>
      </c>
      <c r="AF75" s="61">
        <f t="shared" si="11"/>
        <v>210000</v>
      </c>
      <c r="AG75" s="61">
        <f t="shared" si="12"/>
        <v>0</v>
      </c>
      <c r="AH75" s="61">
        <f t="shared" si="13"/>
        <v>0</v>
      </c>
      <c r="AI75" s="61">
        <f>AI76</f>
        <v>0</v>
      </c>
      <c r="AJ75" s="61">
        <f t="shared" si="157"/>
        <v>0</v>
      </c>
      <c r="AK75" s="61">
        <f t="shared" si="157"/>
        <v>0</v>
      </c>
      <c r="AL75" s="61">
        <f t="shared" si="14"/>
        <v>210000</v>
      </c>
      <c r="AM75" s="61">
        <f t="shared" si="15"/>
        <v>0</v>
      </c>
      <c r="AN75" s="61">
        <f t="shared" si="16"/>
        <v>0</v>
      </c>
      <c r="AO75" s="61">
        <f>AO76</f>
        <v>249577.02</v>
      </c>
      <c r="AP75" s="61">
        <f t="shared" si="158"/>
        <v>0</v>
      </c>
      <c r="AQ75" s="61">
        <f t="shared" si="158"/>
        <v>0</v>
      </c>
      <c r="AR75" s="61">
        <f t="shared" si="83"/>
        <v>459577.02</v>
      </c>
      <c r="AS75" s="61">
        <f t="shared" si="18"/>
        <v>0</v>
      </c>
      <c r="AT75" s="61">
        <f t="shared" si="19"/>
        <v>0</v>
      </c>
    </row>
    <row r="76" spans="1:46">
      <c r="A76" s="264"/>
      <c r="B76" s="102" t="s">
        <v>42</v>
      </c>
      <c r="C76" s="35" t="s">
        <v>13</v>
      </c>
      <c r="D76" s="35" t="s">
        <v>10</v>
      </c>
      <c r="E76" s="35" t="s">
        <v>100</v>
      </c>
      <c r="F76" s="194" t="s">
        <v>361</v>
      </c>
      <c r="G76" s="196" t="s">
        <v>40</v>
      </c>
      <c r="H76" s="61"/>
      <c r="I76" s="61"/>
      <c r="J76" s="61"/>
      <c r="K76" s="178">
        <v>210000</v>
      </c>
      <c r="L76" s="61"/>
      <c r="M76" s="61"/>
      <c r="N76" s="61">
        <f t="shared" si="151"/>
        <v>210000</v>
      </c>
      <c r="O76" s="61">
        <f t="shared" si="152"/>
        <v>0</v>
      </c>
      <c r="P76" s="61">
        <f t="shared" si="153"/>
        <v>0</v>
      </c>
      <c r="Q76" s="178"/>
      <c r="R76" s="61"/>
      <c r="S76" s="61"/>
      <c r="T76" s="61">
        <f t="shared" si="5"/>
        <v>210000</v>
      </c>
      <c r="U76" s="61">
        <f t="shared" si="6"/>
        <v>0</v>
      </c>
      <c r="V76" s="61">
        <f t="shared" si="7"/>
        <v>0</v>
      </c>
      <c r="W76" s="178"/>
      <c r="X76" s="61"/>
      <c r="Y76" s="61"/>
      <c r="Z76" s="61">
        <f t="shared" si="8"/>
        <v>210000</v>
      </c>
      <c r="AA76" s="61">
        <f t="shared" si="9"/>
        <v>0</v>
      </c>
      <c r="AB76" s="61">
        <f t="shared" si="10"/>
        <v>0</v>
      </c>
      <c r="AC76" s="178"/>
      <c r="AD76" s="61"/>
      <c r="AE76" s="61"/>
      <c r="AF76" s="61">
        <f t="shared" si="11"/>
        <v>210000</v>
      </c>
      <c r="AG76" s="61">
        <f t="shared" si="12"/>
        <v>0</v>
      </c>
      <c r="AH76" s="61">
        <f t="shared" si="13"/>
        <v>0</v>
      </c>
      <c r="AI76" s="178"/>
      <c r="AJ76" s="61"/>
      <c r="AK76" s="61"/>
      <c r="AL76" s="61">
        <f t="shared" si="14"/>
        <v>210000</v>
      </c>
      <c r="AM76" s="61">
        <f t="shared" si="15"/>
        <v>0</v>
      </c>
      <c r="AN76" s="61">
        <f t="shared" si="16"/>
        <v>0</v>
      </c>
      <c r="AO76" s="178">
        <v>249577.02</v>
      </c>
      <c r="AP76" s="61"/>
      <c r="AQ76" s="61"/>
      <c r="AR76" s="61">
        <f t="shared" si="83"/>
        <v>459577.02</v>
      </c>
      <c r="AS76" s="61">
        <f t="shared" si="18"/>
        <v>0</v>
      </c>
      <c r="AT76" s="61">
        <f t="shared" si="19"/>
        <v>0</v>
      </c>
    </row>
    <row r="77" spans="1:46" ht="26.4">
      <c r="A77" s="264"/>
      <c r="B77" s="102" t="s">
        <v>221</v>
      </c>
      <c r="C77" s="35" t="s">
        <v>13</v>
      </c>
      <c r="D77" s="35" t="s">
        <v>10</v>
      </c>
      <c r="E77" s="35" t="s">
        <v>100</v>
      </c>
      <c r="F77" s="73" t="s">
        <v>320</v>
      </c>
      <c r="G77" s="38"/>
      <c r="H77" s="61"/>
      <c r="I77" s="61"/>
      <c r="J77" s="61"/>
      <c r="K77" s="178">
        <f>K78</f>
        <v>3827400</v>
      </c>
      <c r="L77" s="178">
        <f t="shared" ref="L77:M78" si="159">L78</f>
        <v>0</v>
      </c>
      <c r="M77" s="178">
        <f t="shared" si="159"/>
        <v>0</v>
      </c>
      <c r="N77" s="61">
        <f t="shared" ref="N77:N79" si="160">H77+K77</f>
        <v>3827400</v>
      </c>
      <c r="O77" s="61">
        <f t="shared" ref="O77:O79" si="161">I77+L77</f>
        <v>0</v>
      </c>
      <c r="P77" s="61">
        <f t="shared" ref="P77:P79" si="162">J77+M77</f>
        <v>0</v>
      </c>
      <c r="Q77" s="178">
        <f>Q78</f>
        <v>0</v>
      </c>
      <c r="R77" s="178">
        <f t="shared" ref="R77:S78" si="163">R78</f>
        <v>0</v>
      </c>
      <c r="S77" s="178">
        <f t="shared" si="163"/>
        <v>0</v>
      </c>
      <c r="T77" s="61">
        <f t="shared" si="5"/>
        <v>3827400</v>
      </c>
      <c r="U77" s="61">
        <f t="shared" si="6"/>
        <v>0</v>
      </c>
      <c r="V77" s="61">
        <f t="shared" si="7"/>
        <v>0</v>
      </c>
      <c r="W77" s="178">
        <f>W78</f>
        <v>0</v>
      </c>
      <c r="X77" s="178">
        <f t="shared" ref="X77:Y78" si="164">X78</f>
        <v>0</v>
      </c>
      <c r="Y77" s="178">
        <f t="shared" si="164"/>
        <v>0</v>
      </c>
      <c r="Z77" s="61">
        <f t="shared" si="8"/>
        <v>3827400</v>
      </c>
      <c r="AA77" s="61">
        <f t="shared" si="9"/>
        <v>0</v>
      </c>
      <c r="AB77" s="61">
        <f t="shared" si="10"/>
        <v>0</v>
      </c>
      <c r="AC77" s="178">
        <f>AC78</f>
        <v>0</v>
      </c>
      <c r="AD77" s="178">
        <f t="shared" ref="AD77:AE78" si="165">AD78</f>
        <v>0</v>
      </c>
      <c r="AE77" s="178">
        <f t="shared" si="165"/>
        <v>0</v>
      </c>
      <c r="AF77" s="61">
        <f t="shared" si="11"/>
        <v>3827400</v>
      </c>
      <c r="AG77" s="61">
        <f t="shared" si="12"/>
        <v>0</v>
      </c>
      <c r="AH77" s="61">
        <f t="shared" si="13"/>
        <v>0</v>
      </c>
      <c r="AI77" s="178">
        <f>AI78</f>
        <v>0</v>
      </c>
      <c r="AJ77" s="178">
        <f t="shared" ref="AJ77:AK78" si="166">AJ78</f>
        <v>0</v>
      </c>
      <c r="AK77" s="178">
        <f t="shared" si="166"/>
        <v>0</v>
      </c>
      <c r="AL77" s="61">
        <f t="shared" si="14"/>
        <v>3827400</v>
      </c>
      <c r="AM77" s="61">
        <f t="shared" si="15"/>
        <v>0</v>
      </c>
      <c r="AN77" s="61">
        <f t="shared" si="16"/>
        <v>0</v>
      </c>
      <c r="AO77" s="178">
        <f>AO78</f>
        <v>0</v>
      </c>
      <c r="AP77" s="178">
        <f t="shared" ref="AP77:AQ78" si="167">AP78</f>
        <v>0</v>
      </c>
      <c r="AQ77" s="178">
        <f t="shared" si="167"/>
        <v>0</v>
      </c>
      <c r="AR77" s="61">
        <f t="shared" si="83"/>
        <v>3827400</v>
      </c>
      <c r="AS77" s="61">
        <f t="shared" si="18"/>
        <v>0</v>
      </c>
      <c r="AT77" s="61">
        <f t="shared" si="19"/>
        <v>0</v>
      </c>
    </row>
    <row r="78" spans="1:46" ht="26.4">
      <c r="A78" s="264"/>
      <c r="B78" s="74" t="s">
        <v>41</v>
      </c>
      <c r="C78" s="35" t="s">
        <v>13</v>
      </c>
      <c r="D78" s="35" t="s">
        <v>10</v>
      </c>
      <c r="E78" s="35" t="s">
        <v>100</v>
      </c>
      <c r="F78" s="73" t="s">
        <v>320</v>
      </c>
      <c r="G78" s="101" t="s">
        <v>39</v>
      </c>
      <c r="H78" s="61"/>
      <c r="I78" s="61"/>
      <c r="J78" s="61"/>
      <c r="K78" s="178">
        <f>K79</f>
        <v>3827400</v>
      </c>
      <c r="L78" s="178">
        <f t="shared" si="159"/>
        <v>0</v>
      </c>
      <c r="M78" s="178">
        <f t="shared" si="159"/>
        <v>0</v>
      </c>
      <c r="N78" s="61">
        <f t="shared" si="160"/>
        <v>3827400</v>
      </c>
      <c r="O78" s="61">
        <f t="shared" si="161"/>
        <v>0</v>
      </c>
      <c r="P78" s="61">
        <f t="shared" si="162"/>
        <v>0</v>
      </c>
      <c r="Q78" s="178">
        <f>Q79</f>
        <v>0</v>
      </c>
      <c r="R78" s="178">
        <f t="shared" si="163"/>
        <v>0</v>
      </c>
      <c r="S78" s="178">
        <f t="shared" si="163"/>
        <v>0</v>
      </c>
      <c r="T78" s="61">
        <f t="shared" si="5"/>
        <v>3827400</v>
      </c>
      <c r="U78" s="61">
        <f t="shared" si="6"/>
        <v>0</v>
      </c>
      <c r="V78" s="61">
        <f t="shared" si="7"/>
        <v>0</v>
      </c>
      <c r="W78" s="178">
        <f>W79</f>
        <v>0</v>
      </c>
      <c r="X78" s="178">
        <f t="shared" si="164"/>
        <v>0</v>
      </c>
      <c r="Y78" s="178">
        <f t="shared" si="164"/>
        <v>0</v>
      </c>
      <c r="Z78" s="61">
        <f t="shared" si="8"/>
        <v>3827400</v>
      </c>
      <c r="AA78" s="61">
        <f t="shared" si="9"/>
        <v>0</v>
      </c>
      <c r="AB78" s="61">
        <f t="shared" si="10"/>
        <v>0</v>
      </c>
      <c r="AC78" s="178">
        <f>AC79</f>
        <v>0</v>
      </c>
      <c r="AD78" s="178">
        <f t="shared" si="165"/>
        <v>0</v>
      </c>
      <c r="AE78" s="178">
        <f t="shared" si="165"/>
        <v>0</v>
      </c>
      <c r="AF78" s="61">
        <f t="shared" si="11"/>
        <v>3827400</v>
      </c>
      <c r="AG78" s="61">
        <f t="shared" si="12"/>
        <v>0</v>
      </c>
      <c r="AH78" s="61">
        <f t="shared" si="13"/>
        <v>0</v>
      </c>
      <c r="AI78" s="178">
        <f>AI79</f>
        <v>0</v>
      </c>
      <c r="AJ78" s="178">
        <f t="shared" si="166"/>
        <v>0</v>
      </c>
      <c r="AK78" s="178">
        <f t="shared" si="166"/>
        <v>0</v>
      </c>
      <c r="AL78" s="61">
        <f t="shared" si="14"/>
        <v>3827400</v>
      </c>
      <c r="AM78" s="61">
        <f t="shared" si="15"/>
        <v>0</v>
      </c>
      <c r="AN78" s="61">
        <f t="shared" si="16"/>
        <v>0</v>
      </c>
      <c r="AO78" s="178">
        <f>AO79</f>
        <v>0</v>
      </c>
      <c r="AP78" s="178">
        <f t="shared" si="167"/>
        <v>0</v>
      </c>
      <c r="AQ78" s="178">
        <f t="shared" si="167"/>
        <v>0</v>
      </c>
      <c r="AR78" s="61">
        <f t="shared" si="83"/>
        <v>3827400</v>
      </c>
      <c r="AS78" s="61">
        <f t="shared" si="18"/>
        <v>0</v>
      </c>
      <c r="AT78" s="61">
        <f t="shared" si="19"/>
        <v>0</v>
      </c>
    </row>
    <row r="79" spans="1:46">
      <c r="A79" s="264"/>
      <c r="B79" s="102" t="s">
        <v>42</v>
      </c>
      <c r="C79" s="35" t="s">
        <v>13</v>
      </c>
      <c r="D79" s="35" t="s">
        <v>10</v>
      </c>
      <c r="E79" s="35" t="s">
        <v>100</v>
      </c>
      <c r="F79" s="73" t="s">
        <v>320</v>
      </c>
      <c r="G79" s="101" t="s">
        <v>40</v>
      </c>
      <c r="H79" s="61"/>
      <c r="I79" s="61"/>
      <c r="J79" s="61"/>
      <c r="K79" s="61">
        <v>3827400</v>
      </c>
      <c r="L79" s="61"/>
      <c r="M79" s="61"/>
      <c r="N79" s="61">
        <f t="shared" si="160"/>
        <v>3827400</v>
      </c>
      <c r="O79" s="61">
        <f t="shared" si="161"/>
        <v>0</v>
      </c>
      <c r="P79" s="61">
        <f t="shared" si="162"/>
        <v>0</v>
      </c>
      <c r="Q79" s="61"/>
      <c r="R79" s="61"/>
      <c r="S79" s="61"/>
      <c r="T79" s="61">
        <f t="shared" si="5"/>
        <v>3827400</v>
      </c>
      <c r="U79" s="61">
        <f t="shared" si="6"/>
        <v>0</v>
      </c>
      <c r="V79" s="61">
        <f t="shared" si="7"/>
        <v>0</v>
      </c>
      <c r="W79" s="61"/>
      <c r="X79" s="61"/>
      <c r="Y79" s="61"/>
      <c r="Z79" s="61">
        <f t="shared" si="8"/>
        <v>3827400</v>
      </c>
      <c r="AA79" s="61">
        <f t="shared" si="9"/>
        <v>0</v>
      </c>
      <c r="AB79" s="61">
        <f t="shared" si="10"/>
        <v>0</v>
      </c>
      <c r="AC79" s="61"/>
      <c r="AD79" s="61"/>
      <c r="AE79" s="61"/>
      <c r="AF79" s="61">
        <f t="shared" si="11"/>
        <v>3827400</v>
      </c>
      <c r="AG79" s="61">
        <f t="shared" si="12"/>
        <v>0</v>
      </c>
      <c r="AH79" s="61">
        <f t="shared" si="13"/>
        <v>0</v>
      </c>
      <c r="AI79" s="61"/>
      <c r="AJ79" s="61"/>
      <c r="AK79" s="61"/>
      <c r="AL79" s="61">
        <f t="shared" si="14"/>
        <v>3827400</v>
      </c>
      <c r="AM79" s="61">
        <f t="shared" si="15"/>
        <v>0</v>
      </c>
      <c r="AN79" s="61">
        <f t="shared" si="16"/>
        <v>0</v>
      </c>
      <c r="AO79" s="61"/>
      <c r="AP79" s="61"/>
      <c r="AQ79" s="61"/>
      <c r="AR79" s="61">
        <f t="shared" si="83"/>
        <v>3827400</v>
      </c>
      <c r="AS79" s="61">
        <f t="shared" si="18"/>
        <v>0</v>
      </c>
      <c r="AT79" s="61">
        <f t="shared" si="19"/>
        <v>0</v>
      </c>
    </row>
    <row r="80" spans="1:46" ht="52.8">
      <c r="A80" s="264"/>
      <c r="B80" s="102" t="s">
        <v>216</v>
      </c>
      <c r="C80" s="35" t="s">
        <v>13</v>
      </c>
      <c r="D80" s="35" t="s">
        <v>10</v>
      </c>
      <c r="E80" s="35" t="s">
        <v>100</v>
      </c>
      <c r="F80" s="35" t="s">
        <v>180</v>
      </c>
      <c r="G80" s="36"/>
      <c r="H80" s="61"/>
      <c r="I80" s="61"/>
      <c r="J80" s="61"/>
      <c r="K80" s="61">
        <f>K81</f>
        <v>199104</v>
      </c>
      <c r="L80" s="61">
        <f t="shared" ref="L80:M81" si="168">L81</f>
        <v>199104</v>
      </c>
      <c r="M80" s="61">
        <f t="shared" si="168"/>
        <v>199104</v>
      </c>
      <c r="N80" s="61">
        <f t="shared" ref="N80:N82" si="169">H80+K80</f>
        <v>199104</v>
      </c>
      <c r="O80" s="61">
        <f t="shared" ref="O80:O82" si="170">I80+L80</f>
        <v>199104</v>
      </c>
      <c r="P80" s="61">
        <f t="shared" ref="P80:P82" si="171">J80+M80</f>
        <v>199104</v>
      </c>
      <c r="Q80" s="61">
        <f>Q81</f>
        <v>199104</v>
      </c>
      <c r="R80" s="61">
        <f t="shared" ref="R80:S81" si="172">R81</f>
        <v>199104</v>
      </c>
      <c r="S80" s="61">
        <f t="shared" si="172"/>
        <v>199104</v>
      </c>
      <c r="T80" s="61">
        <f t="shared" si="5"/>
        <v>398208</v>
      </c>
      <c r="U80" s="61">
        <f t="shared" si="6"/>
        <v>398208</v>
      </c>
      <c r="V80" s="61">
        <f t="shared" si="7"/>
        <v>398208</v>
      </c>
      <c r="W80" s="61">
        <f>W81</f>
        <v>-398208</v>
      </c>
      <c r="X80" s="61">
        <f t="shared" ref="X80:Y81" si="173">X81</f>
        <v>0</v>
      </c>
      <c r="Y80" s="61">
        <f t="shared" si="173"/>
        <v>0</v>
      </c>
      <c r="Z80" s="61">
        <f t="shared" si="8"/>
        <v>0</v>
      </c>
      <c r="AA80" s="61">
        <f t="shared" si="9"/>
        <v>398208</v>
      </c>
      <c r="AB80" s="61">
        <f t="shared" si="10"/>
        <v>398208</v>
      </c>
      <c r="AC80" s="61">
        <f>AC81</f>
        <v>0</v>
      </c>
      <c r="AD80" s="61">
        <f t="shared" ref="AD80:AE81" si="174">AD81</f>
        <v>-398208</v>
      </c>
      <c r="AE80" s="61">
        <f t="shared" si="174"/>
        <v>-398208</v>
      </c>
      <c r="AF80" s="61">
        <f t="shared" si="11"/>
        <v>0</v>
      </c>
      <c r="AG80" s="61">
        <f t="shared" si="12"/>
        <v>0</v>
      </c>
      <c r="AH80" s="61">
        <f t="shared" si="13"/>
        <v>0</v>
      </c>
      <c r="AI80" s="61">
        <f>AI81</f>
        <v>0</v>
      </c>
      <c r="AJ80" s="61">
        <f t="shared" ref="AJ80:AK81" si="175">AJ81</f>
        <v>0</v>
      </c>
      <c r="AK80" s="61">
        <f t="shared" si="175"/>
        <v>0</v>
      </c>
      <c r="AL80" s="61">
        <f t="shared" si="14"/>
        <v>0</v>
      </c>
      <c r="AM80" s="61">
        <f t="shared" si="15"/>
        <v>0</v>
      </c>
      <c r="AN80" s="61">
        <f t="shared" si="16"/>
        <v>0</v>
      </c>
      <c r="AO80" s="61">
        <f>AO81</f>
        <v>0</v>
      </c>
      <c r="AP80" s="61">
        <f t="shared" ref="AP80:AQ81" si="176">AP81</f>
        <v>0</v>
      </c>
      <c r="AQ80" s="61">
        <f t="shared" si="176"/>
        <v>0</v>
      </c>
      <c r="AR80" s="61">
        <f t="shared" si="83"/>
        <v>0</v>
      </c>
      <c r="AS80" s="61">
        <f t="shared" si="18"/>
        <v>0</v>
      </c>
      <c r="AT80" s="61">
        <f t="shared" si="19"/>
        <v>0</v>
      </c>
    </row>
    <row r="81" spans="1:46" ht="26.4">
      <c r="A81" s="264"/>
      <c r="B81" s="74" t="s">
        <v>41</v>
      </c>
      <c r="C81" s="35" t="s">
        <v>13</v>
      </c>
      <c r="D81" s="35" t="s">
        <v>10</v>
      </c>
      <c r="E81" s="35" t="s">
        <v>100</v>
      </c>
      <c r="F81" s="35" t="s">
        <v>180</v>
      </c>
      <c r="G81" s="36" t="s">
        <v>39</v>
      </c>
      <c r="H81" s="61"/>
      <c r="I81" s="61"/>
      <c r="J81" s="61"/>
      <c r="K81" s="61">
        <f>K82</f>
        <v>199104</v>
      </c>
      <c r="L81" s="61">
        <f t="shared" si="168"/>
        <v>199104</v>
      </c>
      <c r="M81" s="61">
        <f t="shared" si="168"/>
        <v>199104</v>
      </c>
      <c r="N81" s="61">
        <f t="shared" si="169"/>
        <v>199104</v>
      </c>
      <c r="O81" s="61">
        <f t="shared" si="170"/>
        <v>199104</v>
      </c>
      <c r="P81" s="61">
        <f t="shared" si="171"/>
        <v>199104</v>
      </c>
      <c r="Q81" s="61">
        <f>Q82</f>
        <v>199104</v>
      </c>
      <c r="R81" s="61">
        <f t="shared" si="172"/>
        <v>199104</v>
      </c>
      <c r="S81" s="61">
        <f t="shared" si="172"/>
        <v>199104</v>
      </c>
      <c r="T81" s="61">
        <f t="shared" si="5"/>
        <v>398208</v>
      </c>
      <c r="U81" s="61">
        <f t="shared" si="6"/>
        <v>398208</v>
      </c>
      <c r="V81" s="61">
        <f t="shared" si="7"/>
        <v>398208</v>
      </c>
      <c r="W81" s="61">
        <f>W82</f>
        <v>-398208</v>
      </c>
      <c r="X81" s="61">
        <f t="shared" si="173"/>
        <v>0</v>
      </c>
      <c r="Y81" s="61">
        <f t="shared" si="173"/>
        <v>0</v>
      </c>
      <c r="Z81" s="61">
        <f t="shared" si="8"/>
        <v>0</v>
      </c>
      <c r="AA81" s="61">
        <f t="shared" si="9"/>
        <v>398208</v>
      </c>
      <c r="AB81" s="61">
        <f t="shared" si="10"/>
        <v>398208</v>
      </c>
      <c r="AC81" s="61">
        <f>AC82</f>
        <v>0</v>
      </c>
      <c r="AD81" s="61">
        <f t="shared" si="174"/>
        <v>-398208</v>
      </c>
      <c r="AE81" s="61">
        <f t="shared" si="174"/>
        <v>-398208</v>
      </c>
      <c r="AF81" s="61">
        <f t="shared" si="11"/>
        <v>0</v>
      </c>
      <c r="AG81" s="61">
        <f t="shared" si="12"/>
        <v>0</v>
      </c>
      <c r="AH81" s="61">
        <f t="shared" si="13"/>
        <v>0</v>
      </c>
      <c r="AI81" s="61">
        <f>AI82</f>
        <v>0</v>
      </c>
      <c r="AJ81" s="61">
        <f t="shared" si="175"/>
        <v>0</v>
      </c>
      <c r="AK81" s="61">
        <f t="shared" si="175"/>
        <v>0</v>
      </c>
      <c r="AL81" s="61">
        <f t="shared" si="14"/>
        <v>0</v>
      </c>
      <c r="AM81" s="61">
        <f t="shared" si="15"/>
        <v>0</v>
      </c>
      <c r="AN81" s="61">
        <f t="shared" si="16"/>
        <v>0</v>
      </c>
      <c r="AO81" s="61">
        <f>AO82</f>
        <v>0</v>
      </c>
      <c r="AP81" s="61">
        <f t="shared" si="176"/>
        <v>0</v>
      </c>
      <c r="AQ81" s="61">
        <f t="shared" si="176"/>
        <v>0</v>
      </c>
      <c r="AR81" s="61">
        <f t="shared" si="83"/>
        <v>0</v>
      </c>
      <c r="AS81" s="61">
        <f t="shared" si="18"/>
        <v>0</v>
      </c>
      <c r="AT81" s="61">
        <f t="shared" si="19"/>
        <v>0</v>
      </c>
    </row>
    <row r="82" spans="1:46">
      <c r="A82" s="264"/>
      <c r="B82" s="102" t="s">
        <v>42</v>
      </c>
      <c r="C82" s="35" t="s">
        <v>13</v>
      </c>
      <c r="D82" s="35" t="s">
        <v>10</v>
      </c>
      <c r="E82" s="35" t="s">
        <v>100</v>
      </c>
      <c r="F82" s="35" t="s">
        <v>180</v>
      </c>
      <c r="G82" s="36" t="s">
        <v>40</v>
      </c>
      <c r="H82" s="61"/>
      <c r="I82" s="61"/>
      <c r="J82" s="61"/>
      <c r="K82" s="61">
        <v>199104</v>
      </c>
      <c r="L82" s="61">
        <v>199104</v>
      </c>
      <c r="M82" s="61">
        <v>199104</v>
      </c>
      <c r="N82" s="61">
        <f t="shared" si="169"/>
        <v>199104</v>
      </c>
      <c r="O82" s="61">
        <f t="shared" si="170"/>
        <v>199104</v>
      </c>
      <c r="P82" s="61">
        <f t="shared" si="171"/>
        <v>199104</v>
      </c>
      <c r="Q82" s="61">
        <v>199104</v>
      </c>
      <c r="R82" s="61">
        <v>199104</v>
      </c>
      <c r="S82" s="61">
        <v>199104</v>
      </c>
      <c r="T82" s="61">
        <f t="shared" si="5"/>
        <v>398208</v>
      </c>
      <c r="U82" s="61">
        <f t="shared" si="6"/>
        <v>398208</v>
      </c>
      <c r="V82" s="61">
        <f t="shared" si="7"/>
        <v>398208</v>
      </c>
      <c r="W82" s="61">
        <f>-199104-199104</f>
        <v>-398208</v>
      </c>
      <c r="X82" s="61"/>
      <c r="Y82" s="61"/>
      <c r="Z82" s="61">
        <f t="shared" si="8"/>
        <v>0</v>
      </c>
      <c r="AA82" s="61">
        <f t="shared" si="9"/>
        <v>398208</v>
      </c>
      <c r="AB82" s="61">
        <f t="shared" si="10"/>
        <v>398208</v>
      </c>
      <c r="AC82" s="61"/>
      <c r="AD82" s="61">
        <v>-398208</v>
      </c>
      <c r="AE82" s="61">
        <v>-398208</v>
      </c>
      <c r="AF82" s="61">
        <f t="shared" si="11"/>
        <v>0</v>
      </c>
      <c r="AG82" s="61">
        <f t="shared" si="12"/>
        <v>0</v>
      </c>
      <c r="AH82" s="61">
        <f t="shared" si="13"/>
        <v>0</v>
      </c>
      <c r="AI82" s="61"/>
      <c r="AJ82" s="61"/>
      <c r="AK82" s="61"/>
      <c r="AL82" s="61">
        <f t="shared" si="14"/>
        <v>0</v>
      </c>
      <c r="AM82" s="61">
        <f t="shared" si="15"/>
        <v>0</v>
      </c>
      <c r="AN82" s="61">
        <f t="shared" si="16"/>
        <v>0</v>
      </c>
      <c r="AO82" s="61"/>
      <c r="AP82" s="61"/>
      <c r="AQ82" s="61"/>
      <c r="AR82" s="61">
        <f t="shared" si="83"/>
        <v>0</v>
      </c>
      <c r="AS82" s="61">
        <f t="shared" si="18"/>
        <v>0</v>
      </c>
      <c r="AT82" s="61">
        <f t="shared" si="19"/>
        <v>0</v>
      </c>
    </row>
    <row r="83" spans="1:46" ht="39.6">
      <c r="A83" s="264"/>
      <c r="B83" s="102" t="s">
        <v>400</v>
      </c>
      <c r="C83" s="35" t="s">
        <v>13</v>
      </c>
      <c r="D83" s="35" t="s">
        <v>10</v>
      </c>
      <c r="E83" s="35" t="s">
        <v>100</v>
      </c>
      <c r="F83" s="35" t="s">
        <v>401</v>
      </c>
      <c r="G83" s="36"/>
      <c r="H83" s="61"/>
      <c r="I83" s="61"/>
      <c r="J83" s="61"/>
      <c r="K83" s="61"/>
      <c r="L83" s="61"/>
      <c r="M83" s="61"/>
      <c r="N83" s="61"/>
      <c r="O83" s="61"/>
      <c r="P83" s="61"/>
      <c r="Q83" s="61">
        <f>Q84</f>
        <v>791624</v>
      </c>
      <c r="R83" s="61">
        <f t="shared" ref="R83:S84" si="177">R84</f>
        <v>648872</v>
      </c>
      <c r="S83" s="61">
        <f t="shared" si="177"/>
        <v>648872</v>
      </c>
      <c r="T83" s="61">
        <f t="shared" ref="T83:T85" si="178">N83+Q83</f>
        <v>791624</v>
      </c>
      <c r="U83" s="61">
        <f t="shared" ref="U83:U85" si="179">O83+R83</f>
        <v>648872</v>
      </c>
      <c r="V83" s="61">
        <f t="shared" ref="V83:V85" si="180">P83+S83</f>
        <v>648872</v>
      </c>
      <c r="W83" s="61">
        <f>W84</f>
        <v>0</v>
      </c>
      <c r="X83" s="61">
        <f t="shared" ref="X83:Y84" si="181">X84</f>
        <v>0</v>
      </c>
      <c r="Y83" s="61">
        <f t="shared" si="181"/>
        <v>-648872</v>
      </c>
      <c r="Z83" s="61">
        <f t="shared" si="8"/>
        <v>791624</v>
      </c>
      <c r="AA83" s="61">
        <f t="shared" si="9"/>
        <v>648872</v>
      </c>
      <c r="AB83" s="61">
        <f t="shared" si="10"/>
        <v>0</v>
      </c>
      <c r="AC83" s="61">
        <f>AC84</f>
        <v>40263.18</v>
      </c>
      <c r="AD83" s="61">
        <f t="shared" ref="AD83:AE84" si="182">AD84</f>
        <v>0</v>
      </c>
      <c r="AE83" s="61">
        <f t="shared" si="182"/>
        <v>0</v>
      </c>
      <c r="AF83" s="61">
        <f t="shared" si="11"/>
        <v>831887.18</v>
      </c>
      <c r="AG83" s="61">
        <f t="shared" si="12"/>
        <v>648872</v>
      </c>
      <c r="AH83" s="61">
        <f t="shared" si="13"/>
        <v>0</v>
      </c>
      <c r="AI83" s="61">
        <f>AI84</f>
        <v>0</v>
      </c>
      <c r="AJ83" s="61">
        <f t="shared" ref="AJ83:AK84" si="183">AJ84</f>
        <v>0</v>
      </c>
      <c r="AK83" s="61">
        <f t="shared" si="183"/>
        <v>0</v>
      </c>
      <c r="AL83" s="61">
        <f t="shared" si="14"/>
        <v>831887.18</v>
      </c>
      <c r="AM83" s="61">
        <f t="shared" si="15"/>
        <v>648872</v>
      </c>
      <c r="AN83" s="61">
        <f t="shared" si="16"/>
        <v>0</v>
      </c>
      <c r="AO83" s="61">
        <f>AO84</f>
        <v>0</v>
      </c>
      <c r="AP83" s="61">
        <f t="shared" ref="AP83:AQ84" si="184">AP84</f>
        <v>0</v>
      </c>
      <c r="AQ83" s="61">
        <f t="shared" si="184"/>
        <v>0</v>
      </c>
      <c r="AR83" s="61">
        <f t="shared" si="83"/>
        <v>831887.18</v>
      </c>
      <c r="AS83" s="61">
        <f t="shared" si="18"/>
        <v>648872</v>
      </c>
      <c r="AT83" s="61">
        <f t="shared" si="19"/>
        <v>0</v>
      </c>
    </row>
    <row r="84" spans="1:46" ht="26.4">
      <c r="A84" s="264"/>
      <c r="B84" s="102" t="s">
        <v>41</v>
      </c>
      <c r="C84" s="35" t="s">
        <v>13</v>
      </c>
      <c r="D84" s="35" t="s">
        <v>10</v>
      </c>
      <c r="E84" s="35" t="s">
        <v>100</v>
      </c>
      <c r="F84" s="35" t="s">
        <v>401</v>
      </c>
      <c r="G84" s="36" t="s">
        <v>39</v>
      </c>
      <c r="H84" s="61"/>
      <c r="I84" s="61"/>
      <c r="J84" s="61"/>
      <c r="K84" s="61"/>
      <c r="L84" s="61"/>
      <c r="M84" s="61"/>
      <c r="N84" s="61"/>
      <c r="O84" s="61"/>
      <c r="P84" s="61"/>
      <c r="Q84" s="61">
        <f>Q85</f>
        <v>791624</v>
      </c>
      <c r="R84" s="61">
        <f t="shared" si="177"/>
        <v>648872</v>
      </c>
      <c r="S84" s="61">
        <f t="shared" si="177"/>
        <v>648872</v>
      </c>
      <c r="T84" s="61">
        <f t="shared" si="178"/>
        <v>791624</v>
      </c>
      <c r="U84" s="61">
        <f t="shared" si="179"/>
        <v>648872</v>
      </c>
      <c r="V84" s="61">
        <f t="shared" si="180"/>
        <v>648872</v>
      </c>
      <c r="W84" s="61">
        <f>W85</f>
        <v>0</v>
      </c>
      <c r="X84" s="61">
        <f t="shared" si="181"/>
        <v>0</v>
      </c>
      <c r="Y84" s="61">
        <f t="shared" si="181"/>
        <v>-648872</v>
      </c>
      <c r="Z84" s="61">
        <f t="shared" si="8"/>
        <v>791624</v>
      </c>
      <c r="AA84" s="61">
        <f t="shared" si="9"/>
        <v>648872</v>
      </c>
      <c r="AB84" s="61">
        <f t="shared" si="10"/>
        <v>0</v>
      </c>
      <c r="AC84" s="61">
        <f>AC85</f>
        <v>40263.18</v>
      </c>
      <c r="AD84" s="61">
        <f t="shared" si="182"/>
        <v>0</v>
      </c>
      <c r="AE84" s="61">
        <f t="shared" si="182"/>
        <v>0</v>
      </c>
      <c r="AF84" s="61">
        <f t="shared" si="11"/>
        <v>831887.18</v>
      </c>
      <c r="AG84" s="61">
        <f t="shared" si="12"/>
        <v>648872</v>
      </c>
      <c r="AH84" s="61">
        <f t="shared" si="13"/>
        <v>0</v>
      </c>
      <c r="AI84" s="61">
        <f>AI85</f>
        <v>0</v>
      </c>
      <c r="AJ84" s="61">
        <f t="shared" si="183"/>
        <v>0</v>
      </c>
      <c r="AK84" s="61">
        <f t="shared" si="183"/>
        <v>0</v>
      </c>
      <c r="AL84" s="61">
        <f t="shared" si="14"/>
        <v>831887.18</v>
      </c>
      <c r="AM84" s="61">
        <f t="shared" si="15"/>
        <v>648872</v>
      </c>
      <c r="AN84" s="61">
        <f t="shared" si="16"/>
        <v>0</v>
      </c>
      <c r="AO84" s="61">
        <f>AO85</f>
        <v>0</v>
      </c>
      <c r="AP84" s="61">
        <f t="shared" si="184"/>
        <v>0</v>
      </c>
      <c r="AQ84" s="61">
        <f t="shared" si="184"/>
        <v>0</v>
      </c>
      <c r="AR84" s="61">
        <f t="shared" si="83"/>
        <v>831887.18</v>
      </c>
      <c r="AS84" s="61">
        <f t="shared" si="18"/>
        <v>648872</v>
      </c>
      <c r="AT84" s="61">
        <f t="shared" si="19"/>
        <v>0</v>
      </c>
    </row>
    <row r="85" spans="1:46">
      <c r="A85" s="264"/>
      <c r="B85" s="102" t="s">
        <v>42</v>
      </c>
      <c r="C85" s="35" t="s">
        <v>13</v>
      </c>
      <c r="D85" s="35" t="s">
        <v>10</v>
      </c>
      <c r="E85" s="35" t="s">
        <v>100</v>
      </c>
      <c r="F85" s="35" t="s">
        <v>401</v>
      </c>
      <c r="G85" s="36" t="s">
        <v>40</v>
      </c>
      <c r="H85" s="61"/>
      <c r="I85" s="61"/>
      <c r="J85" s="61"/>
      <c r="K85" s="61"/>
      <c r="L85" s="61"/>
      <c r="M85" s="61"/>
      <c r="N85" s="61"/>
      <c r="O85" s="61"/>
      <c r="P85" s="61"/>
      <c r="Q85" s="61">
        <f>648872+142752</f>
        <v>791624</v>
      </c>
      <c r="R85" s="61">
        <v>648872</v>
      </c>
      <c r="S85" s="61">
        <v>648872</v>
      </c>
      <c r="T85" s="61">
        <f t="shared" si="178"/>
        <v>791624</v>
      </c>
      <c r="U85" s="61">
        <f t="shared" si="179"/>
        <v>648872</v>
      </c>
      <c r="V85" s="61">
        <f t="shared" si="180"/>
        <v>648872</v>
      </c>
      <c r="W85" s="61"/>
      <c r="X85" s="61"/>
      <c r="Y85" s="61">
        <v>-648872</v>
      </c>
      <c r="Z85" s="61">
        <f t="shared" si="8"/>
        <v>791624</v>
      </c>
      <c r="AA85" s="61">
        <f t="shared" si="9"/>
        <v>648872</v>
      </c>
      <c r="AB85" s="61">
        <f t="shared" si="10"/>
        <v>0</v>
      </c>
      <c r="AC85" s="61">
        <v>40263.18</v>
      </c>
      <c r="AD85" s="61"/>
      <c r="AE85" s="61"/>
      <c r="AF85" s="61">
        <f t="shared" si="11"/>
        <v>831887.18</v>
      </c>
      <c r="AG85" s="61">
        <f t="shared" si="12"/>
        <v>648872</v>
      </c>
      <c r="AH85" s="61">
        <f t="shared" si="13"/>
        <v>0</v>
      </c>
      <c r="AI85" s="61"/>
      <c r="AJ85" s="61"/>
      <c r="AK85" s="61"/>
      <c r="AL85" s="61">
        <f t="shared" si="14"/>
        <v>831887.18</v>
      </c>
      <c r="AM85" s="61">
        <f t="shared" si="15"/>
        <v>648872</v>
      </c>
      <c r="AN85" s="61">
        <f t="shared" si="16"/>
        <v>0</v>
      </c>
      <c r="AO85" s="61"/>
      <c r="AP85" s="61"/>
      <c r="AQ85" s="61"/>
      <c r="AR85" s="61">
        <f t="shared" si="83"/>
        <v>831887.18</v>
      </c>
      <c r="AS85" s="61">
        <f t="shared" si="18"/>
        <v>648872</v>
      </c>
      <c r="AT85" s="61">
        <f t="shared" si="19"/>
        <v>0</v>
      </c>
    </row>
    <row r="86" spans="1:46" ht="39.6">
      <c r="A86" s="264"/>
      <c r="B86" s="104" t="s">
        <v>133</v>
      </c>
      <c r="C86" s="5" t="s">
        <v>13</v>
      </c>
      <c r="D86" s="5" t="s">
        <v>10</v>
      </c>
      <c r="E86" s="5" t="s">
        <v>100</v>
      </c>
      <c r="F86" s="54" t="s">
        <v>150</v>
      </c>
      <c r="G86" s="17"/>
      <c r="H86" s="57">
        <f>H87</f>
        <v>657548.56000000006</v>
      </c>
      <c r="I86" s="57">
        <f t="shared" ref="I86:M87" si="185">I87</f>
        <v>657299.92000000004</v>
      </c>
      <c r="J86" s="57">
        <f t="shared" si="185"/>
        <v>643121.89</v>
      </c>
      <c r="K86" s="57">
        <f t="shared" si="185"/>
        <v>0</v>
      </c>
      <c r="L86" s="57">
        <f t="shared" si="185"/>
        <v>0</v>
      </c>
      <c r="M86" s="57">
        <f t="shared" si="185"/>
        <v>0</v>
      </c>
      <c r="N86" s="57">
        <f t="shared" si="2"/>
        <v>657548.56000000006</v>
      </c>
      <c r="O86" s="57">
        <f t="shared" si="3"/>
        <v>657299.92000000004</v>
      </c>
      <c r="P86" s="57">
        <f t="shared" si="4"/>
        <v>643121.89</v>
      </c>
      <c r="Q86" s="57">
        <f t="shared" ref="Q86:S87" si="186">Q87</f>
        <v>0</v>
      </c>
      <c r="R86" s="57">
        <f t="shared" si="186"/>
        <v>0</v>
      </c>
      <c r="S86" s="57">
        <f t="shared" si="186"/>
        <v>0</v>
      </c>
      <c r="T86" s="57">
        <f t="shared" si="5"/>
        <v>657548.56000000006</v>
      </c>
      <c r="U86" s="57">
        <f t="shared" si="6"/>
        <v>657299.92000000004</v>
      </c>
      <c r="V86" s="57">
        <f t="shared" si="7"/>
        <v>643121.89</v>
      </c>
      <c r="W86" s="57">
        <f t="shared" ref="W86:Y87" si="187">W87</f>
        <v>0</v>
      </c>
      <c r="X86" s="57">
        <f t="shared" si="187"/>
        <v>0</v>
      </c>
      <c r="Y86" s="57">
        <f t="shared" si="187"/>
        <v>0</v>
      </c>
      <c r="Z86" s="57">
        <f t="shared" si="8"/>
        <v>657548.56000000006</v>
      </c>
      <c r="AA86" s="57">
        <f t="shared" si="9"/>
        <v>657299.92000000004</v>
      </c>
      <c r="AB86" s="57">
        <f t="shared" si="10"/>
        <v>643121.89</v>
      </c>
      <c r="AC86" s="57">
        <f t="shared" ref="AC86:AE87" si="188">AC87</f>
        <v>0</v>
      </c>
      <c r="AD86" s="57">
        <f t="shared" si="188"/>
        <v>0</v>
      </c>
      <c r="AE86" s="57">
        <f t="shared" si="188"/>
        <v>0</v>
      </c>
      <c r="AF86" s="57">
        <f t="shared" si="11"/>
        <v>657548.56000000006</v>
      </c>
      <c r="AG86" s="57">
        <f t="shared" si="12"/>
        <v>657299.92000000004</v>
      </c>
      <c r="AH86" s="57">
        <f t="shared" si="13"/>
        <v>643121.89</v>
      </c>
      <c r="AI86" s="57">
        <f t="shared" ref="AI86:AK87" si="189">AI87</f>
        <v>0</v>
      </c>
      <c r="AJ86" s="57">
        <f t="shared" si="189"/>
        <v>0</v>
      </c>
      <c r="AK86" s="57">
        <f t="shared" si="189"/>
        <v>0</v>
      </c>
      <c r="AL86" s="57">
        <f t="shared" si="14"/>
        <v>657548.56000000006</v>
      </c>
      <c r="AM86" s="57">
        <f t="shared" si="15"/>
        <v>657299.92000000004</v>
      </c>
      <c r="AN86" s="57">
        <f t="shared" si="16"/>
        <v>643121.89</v>
      </c>
      <c r="AO86" s="57">
        <f t="shared" ref="AO86:AQ87" si="190">AO87</f>
        <v>0</v>
      </c>
      <c r="AP86" s="57">
        <f t="shared" si="190"/>
        <v>0</v>
      </c>
      <c r="AQ86" s="57">
        <f t="shared" si="190"/>
        <v>0</v>
      </c>
      <c r="AR86" s="57">
        <f t="shared" si="83"/>
        <v>657548.56000000006</v>
      </c>
      <c r="AS86" s="57">
        <f t="shared" si="18"/>
        <v>657299.92000000004</v>
      </c>
      <c r="AT86" s="57">
        <f t="shared" si="19"/>
        <v>643121.89</v>
      </c>
    </row>
    <row r="87" spans="1:46" ht="26.4">
      <c r="A87" s="264"/>
      <c r="B87" s="74" t="s">
        <v>41</v>
      </c>
      <c r="C87" s="5" t="s">
        <v>13</v>
      </c>
      <c r="D87" s="5" t="s">
        <v>10</v>
      </c>
      <c r="E87" s="5" t="s">
        <v>100</v>
      </c>
      <c r="F87" s="54" t="s">
        <v>150</v>
      </c>
      <c r="G87" s="55" t="s">
        <v>39</v>
      </c>
      <c r="H87" s="57">
        <f>H88</f>
        <v>657548.56000000006</v>
      </c>
      <c r="I87" s="57">
        <f t="shared" si="185"/>
        <v>657299.92000000004</v>
      </c>
      <c r="J87" s="57">
        <f t="shared" si="185"/>
        <v>643121.89</v>
      </c>
      <c r="K87" s="57">
        <f t="shared" si="185"/>
        <v>0</v>
      </c>
      <c r="L87" s="57">
        <f t="shared" si="185"/>
        <v>0</v>
      </c>
      <c r="M87" s="57">
        <f t="shared" si="185"/>
        <v>0</v>
      </c>
      <c r="N87" s="57">
        <f t="shared" si="2"/>
        <v>657548.56000000006</v>
      </c>
      <c r="O87" s="57">
        <f t="shared" si="3"/>
        <v>657299.92000000004</v>
      </c>
      <c r="P87" s="57">
        <f t="shared" si="4"/>
        <v>643121.89</v>
      </c>
      <c r="Q87" s="57">
        <f t="shared" si="186"/>
        <v>0</v>
      </c>
      <c r="R87" s="57">
        <f t="shared" si="186"/>
        <v>0</v>
      </c>
      <c r="S87" s="57">
        <f t="shared" si="186"/>
        <v>0</v>
      </c>
      <c r="T87" s="57">
        <f t="shared" si="5"/>
        <v>657548.56000000006</v>
      </c>
      <c r="U87" s="57">
        <f t="shared" si="6"/>
        <v>657299.92000000004</v>
      </c>
      <c r="V87" s="57">
        <f t="shared" si="7"/>
        <v>643121.89</v>
      </c>
      <c r="W87" s="57">
        <f t="shared" si="187"/>
        <v>0</v>
      </c>
      <c r="X87" s="57">
        <f t="shared" si="187"/>
        <v>0</v>
      </c>
      <c r="Y87" s="57">
        <f t="shared" si="187"/>
        <v>0</v>
      </c>
      <c r="Z87" s="57">
        <f t="shared" si="8"/>
        <v>657548.56000000006</v>
      </c>
      <c r="AA87" s="57">
        <f t="shared" si="9"/>
        <v>657299.92000000004</v>
      </c>
      <c r="AB87" s="57">
        <f t="shared" si="10"/>
        <v>643121.89</v>
      </c>
      <c r="AC87" s="57">
        <f t="shared" si="188"/>
        <v>0</v>
      </c>
      <c r="AD87" s="57">
        <f t="shared" si="188"/>
        <v>0</v>
      </c>
      <c r="AE87" s="57">
        <f t="shared" si="188"/>
        <v>0</v>
      </c>
      <c r="AF87" s="57">
        <f t="shared" si="11"/>
        <v>657548.56000000006</v>
      </c>
      <c r="AG87" s="57">
        <f t="shared" si="12"/>
        <v>657299.92000000004</v>
      </c>
      <c r="AH87" s="57">
        <f t="shared" si="13"/>
        <v>643121.89</v>
      </c>
      <c r="AI87" s="57">
        <f t="shared" si="189"/>
        <v>0</v>
      </c>
      <c r="AJ87" s="57">
        <f t="shared" si="189"/>
        <v>0</v>
      </c>
      <c r="AK87" s="57">
        <f t="shared" si="189"/>
        <v>0</v>
      </c>
      <c r="AL87" s="57">
        <f t="shared" si="14"/>
        <v>657548.56000000006</v>
      </c>
      <c r="AM87" s="57">
        <f t="shared" si="15"/>
        <v>657299.92000000004</v>
      </c>
      <c r="AN87" s="57">
        <f t="shared" si="16"/>
        <v>643121.89</v>
      </c>
      <c r="AO87" s="57">
        <f t="shared" si="190"/>
        <v>0</v>
      </c>
      <c r="AP87" s="57">
        <f t="shared" si="190"/>
        <v>0</v>
      </c>
      <c r="AQ87" s="57">
        <f t="shared" si="190"/>
        <v>0</v>
      </c>
      <c r="AR87" s="57">
        <f t="shared" si="83"/>
        <v>657548.56000000006</v>
      </c>
      <c r="AS87" s="57">
        <f t="shared" si="18"/>
        <v>657299.92000000004</v>
      </c>
      <c r="AT87" s="57">
        <f t="shared" si="19"/>
        <v>643121.89</v>
      </c>
    </row>
    <row r="88" spans="1:46">
      <c r="A88" s="264"/>
      <c r="B88" s="85" t="s">
        <v>42</v>
      </c>
      <c r="C88" s="5" t="s">
        <v>13</v>
      </c>
      <c r="D88" s="5" t="s">
        <v>10</v>
      </c>
      <c r="E88" s="5" t="s">
        <v>100</v>
      </c>
      <c r="F88" s="54" t="s">
        <v>150</v>
      </c>
      <c r="G88" s="55" t="s">
        <v>40</v>
      </c>
      <c r="H88" s="178">
        <f>157548.56+500000</f>
        <v>657548.56000000006</v>
      </c>
      <c r="I88" s="178">
        <f>157299.92+500000</f>
        <v>657299.92000000004</v>
      </c>
      <c r="J88" s="178">
        <f>143121.89+500000</f>
        <v>643121.89</v>
      </c>
      <c r="K88" s="178"/>
      <c r="L88" s="178"/>
      <c r="M88" s="178"/>
      <c r="N88" s="178">
        <f t="shared" si="2"/>
        <v>657548.56000000006</v>
      </c>
      <c r="O88" s="178">
        <f t="shared" si="3"/>
        <v>657299.92000000004</v>
      </c>
      <c r="P88" s="178">
        <f t="shared" si="4"/>
        <v>643121.89</v>
      </c>
      <c r="Q88" s="178"/>
      <c r="R88" s="178"/>
      <c r="S88" s="178"/>
      <c r="T88" s="178">
        <f t="shared" si="5"/>
        <v>657548.56000000006</v>
      </c>
      <c r="U88" s="178">
        <f t="shared" si="6"/>
        <v>657299.92000000004</v>
      </c>
      <c r="V88" s="178">
        <f t="shared" si="7"/>
        <v>643121.89</v>
      </c>
      <c r="W88" s="178"/>
      <c r="X88" s="178"/>
      <c r="Y88" s="178"/>
      <c r="Z88" s="178">
        <f t="shared" si="8"/>
        <v>657548.56000000006</v>
      </c>
      <c r="AA88" s="178">
        <f t="shared" si="9"/>
        <v>657299.92000000004</v>
      </c>
      <c r="AB88" s="178">
        <f t="shared" si="10"/>
        <v>643121.89</v>
      </c>
      <c r="AC88" s="178"/>
      <c r="AD88" s="178"/>
      <c r="AE88" s="178"/>
      <c r="AF88" s="178">
        <f t="shared" si="11"/>
        <v>657548.56000000006</v>
      </c>
      <c r="AG88" s="178">
        <f t="shared" si="12"/>
        <v>657299.92000000004</v>
      </c>
      <c r="AH88" s="178">
        <f t="shared" si="13"/>
        <v>643121.89</v>
      </c>
      <c r="AI88" s="178"/>
      <c r="AJ88" s="178"/>
      <c r="AK88" s="178"/>
      <c r="AL88" s="178">
        <f t="shared" si="14"/>
        <v>657548.56000000006</v>
      </c>
      <c r="AM88" s="178">
        <f t="shared" si="15"/>
        <v>657299.92000000004</v>
      </c>
      <c r="AN88" s="178">
        <f t="shared" si="16"/>
        <v>643121.89</v>
      </c>
      <c r="AO88" s="178"/>
      <c r="AP88" s="178"/>
      <c r="AQ88" s="178"/>
      <c r="AR88" s="178">
        <f t="shared" si="83"/>
        <v>657548.56000000006</v>
      </c>
      <c r="AS88" s="178">
        <f t="shared" si="18"/>
        <v>657299.92000000004</v>
      </c>
      <c r="AT88" s="178">
        <f t="shared" si="19"/>
        <v>643121.89</v>
      </c>
    </row>
    <row r="89" spans="1:46" ht="39.6">
      <c r="A89" s="264"/>
      <c r="B89" s="181" t="s">
        <v>217</v>
      </c>
      <c r="C89" s="35" t="s">
        <v>13</v>
      </c>
      <c r="D89" s="35" t="s">
        <v>10</v>
      </c>
      <c r="E89" s="35" t="s">
        <v>100</v>
      </c>
      <c r="F89" s="35" t="s">
        <v>168</v>
      </c>
      <c r="G89" s="113"/>
      <c r="H89" s="61">
        <f>H90</f>
        <v>4724184.6999999993</v>
      </c>
      <c r="I89" s="61">
        <f t="shared" ref="I89:M90" si="191">I90</f>
        <v>4372986.38</v>
      </c>
      <c r="J89" s="61">
        <f t="shared" si="191"/>
        <v>4026732</v>
      </c>
      <c r="K89" s="61">
        <f t="shared" si="191"/>
        <v>-50154.91</v>
      </c>
      <c r="L89" s="61">
        <f t="shared" si="191"/>
        <v>-233860.77</v>
      </c>
      <c r="M89" s="61">
        <f t="shared" si="191"/>
        <v>-324425.31</v>
      </c>
      <c r="N89" s="61">
        <f t="shared" si="2"/>
        <v>4674029.7899999991</v>
      </c>
      <c r="O89" s="61">
        <f t="shared" si="3"/>
        <v>4139125.61</v>
      </c>
      <c r="P89" s="61">
        <f t="shared" si="4"/>
        <v>3702306.69</v>
      </c>
      <c r="Q89" s="61">
        <f t="shared" ref="Q89:S90" si="192">Q90</f>
        <v>0</v>
      </c>
      <c r="R89" s="61">
        <f t="shared" si="192"/>
        <v>0</v>
      </c>
      <c r="S89" s="61">
        <f t="shared" si="192"/>
        <v>0</v>
      </c>
      <c r="T89" s="61">
        <f t="shared" si="5"/>
        <v>4674029.7899999991</v>
      </c>
      <c r="U89" s="61">
        <f t="shared" si="6"/>
        <v>4139125.61</v>
      </c>
      <c r="V89" s="61">
        <f t="shared" si="7"/>
        <v>3702306.69</v>
      </c>
      <c r="W89" s="61">
        <f t="shared" ref="W89:Y90" si="193">W90</f>
        <v>0</v>
      </c>
      <c r="X89" s="61">
        <f t="shared" si="193"/>
        <v>0</v>
      </c>
      <c r="Y89" s="61">
        <f t="shared" si="193"/>
        <v>0</v>
      </c>
      <c r="Z89" s="61">
        <f t="shared" si="8"/>
        <v>4674029.7899999991</v>
      </c>
      <c r="AA89" s="61">
        <f t="shared" si="9"/>
        <v>4139125.61</v>
      </c>
      <c r="AB89" s="61">
        <f t="shared" si="10"/>
        <v>3702306.69</v>
      </c>
      <c r="AC89" s="61">
        <f t="shared" ref="AC89:AE90" si="194">AC90</f>
        <v>0</v>
      </c>
      <c r="AD89" s="61">
        <f t="shared" si="194"/>
        <v>0</v>
      </c>
      <c r="AE89" s="61">
        <f t="shared" si="194"/>
        <v>0</v>
      </c>
      <c r="AF89" s="61">
        <f t="shared" si="11"/>
        <v>4674029.7899999991</v>
      </c>
      <c r="AG89" s="61">
        <f t="shared" si="12"/>
        <v>4139125.61</v>
      </c>
      <c r="AH89" s="61">
        <f t="shared" si="13"/>
        <v>3702306.69</v>
      </c>
      <c r="AI89" s="61">
        <f t="shared" ref="AI89:AK90" si="195">AI90</f>
        <v>0</v>
      </c>
      <c r="AJ89" s="61">
        <f t="shared" si="195"/>
        <v>0</v>
      </c>
      <c r="AK89" s="61">
        <f t="shared" si="195"/>
        <v>0</v>
      </c>
      <c r="AL89" s="61">
        <f t="shared" si="14"/>
        <v>4674029.7899999991</v>
      </c>
      <c r="AM89" s="61">
        <f t="shared" si="15"/>
        <v>4139125.61</v>
      </c>
      <c r="AN89" s="61">
        <f t="shared" si="16"/>
        <v>3702306.69</v>
      </c>
      <c r="AO89" s="61">
        <f t="shared" ref="AO89:AQ90" si="196">AO90</f>
        <v>-550550.54</v>
      </c>
      <c r="AP89" s="61">
        <f t="shared" si="196"/>
        <v>0</v>
      </c>
      <c r="AQ89" s="61">
        <f t="shared" si="196"/>
        <v>0</v>
      </c>
      <c r="AR89" s="61">
        <f t="shared" si="83"/>
        <v>4123479.2499999991</v>
      </c>
      <c r="AS89" s="61">
        <f t="shared" si="18"/>
        <v>4139125.61</v>
      </c>
      <c r="AT89" s="61">
        <f t="shared" si="19"/>
        <v>3702306.69</v>
      </c>
    </row>
    <row r="90" spans="1:46" ht="26.4">
      <c r="A90" s="264"/>
      <c r="B90" s="74" t="s">
        <v>41</v>
      </c>
      <c r="C90" s="35" t="s">
        <v>13</v>
      </c>
      <c r="D90" s="35" t="s">
        <v>10</v>
      </c>
      <c r="E90" s="35" t="s">
        <v>100</v>
      </c>
      <c r="F90" s="35" t="s">
        <v>168</v>
      </c>
      <c r="G90" s="113" t="s">
        <v>39</v>
      </c>
      <c r="H90" s="61">
        <f>H91</f>
        <v>4724184.6999999993</v>
      </c>
      <c r="I90" s="61">
        <f t="shared" si="191"/>
        <v>4372986.38</v>
      </c>
      <c r="J90" s="61">
        <f t="shared" si="191"/>
        <v>4026732</v>
      </c>
      <c r="K90" s="61">
        <f t="shared" si="191"/>
        <v>-50154.91</v>
      </c>
      <c r="L90" s="61">
        <f t="shared" si="191"/>
        <v>-233860.77</v>
      </c>
      <c r="M90" s="61">
        <f t="shared" si="191"/>
        <v>-324425.31</v>
      </c>
      <c r="N90" s="61">
        <f t="shared" si="2"/>
        <v>4674029.7899999991</v>
      </c>
      <c r="O90" s="61">
        <f t="shared" si="3"/>
        <v>4139125.61</v>
      </c>
      <c r="P90" s="61">
        <f t="shared" si="4"/>
        <v>3702306.69</v>
      </c>
      <c r="Q90" s="61">
        <f t="shared" si="192"/>
        <v>0</v>
      </c>
      <c r="R90" s="61">
        <f t="shared" si="192"/>
        <v>0</v>
      </c>
      <c r="S90" s="61">
        <f t="shared" si="192"/>
        <v>0</v>
      </c>
      <c r="T90" s="61">
        <f t="shared" si="5"/>
        <v>4674029.7899999991</v>
      </c>
      <c r="U90" s="61">
        <f t="shared" si="6"/>
        <v>4139125.61</v>
      </c>
      <c r="V90" s="61">
        <f t="shared" si="7"/>
        <v>3702306.69</v>
      </c>
      <c r="W90" s="61">
        <f t="shared" si="193"/>
        <v>0</v>
      </c>
      <c r="X90" s="61">
        <f t="shared" si="193"/>
        <v>0</v>
      </c>
      <c r="Y90" s="61">
        <f t="shared" si="193"/>
        <v>0</v>
      </c>
      <c r="Z90" s="61">
        <f t="shared" si="8"/>
        <v>4674029.7899999991</v>
      </c>
      <c r="AA90" s="61">
        <f t="shared" si="9"/>
        <v>4139125.61</v>
      </c>
      <c r="AB90" s="61">
        <f t="shared" si="10"/>
        <v>3702306.69</v>
      </c>
      <c r="AC90" s="61">
        <f t="shared" si="194"/>
        <v>0</v>
      </c>
      <c r="AD90" s="61">
        <f t="shared" si="194"/>
        <v>0</v>
      </c>
      <c r="AE90" s="61">
        <f t="shared" si="194"/>
        <v>0</v>
      </c>
      <c r="AF90" s="61">
        <f t="shared" si="11"/>
        <v>4674029.7899999991</v>
      </c>
      <c r="AG90" s="61">
        <f t="shared" si="12"/>
        <v>4139125.61</v>
      </c>
      <c r="AH90" s="61">
        <f t="shared" si="13"/>
        <v>3702306.69</v>
      </c>
      <c r="AI90" s="61">
        <f t="shared" si="195"/>
        <v>0</v>
      </c>
      <c r="AJ90" s="61">
        <f t="shared" si="195"/>
        <v>0</v>
      </c>
      <c r="AK90" s="61">
        <f t="shared" si="195"/>
        <v>0</v>
      </c>
      <c r="AL90" s="61">
        <f t="shared" si="14"/>
        <v>4674029.7899999991</v>
      </c>
      <c r="AM90" s="61">
        <f t="shared" si="15"/>
        <v>4139125.61</v>
      </c>
      <c r="AN90" s="61">
        <f t="shared" si="16"/>
        <v>3702306.69</v>
      </c>
      <c r="AO90" s="61">
        <f t="shared" si="196"/>
        <v>-550550.54</v>
      </c>
      <c r="AP90" s="61">
        <f t="shared" si="196"/>
        <v>0</v>
      </c>
      <c r="AQ90" s="61">
        <f t="shared" si="196"/>
        <v>0</v>
      </c>
      <c r="AR90" s="61">
        <f t="shared" si="83"/>
        <v>4123479.2499999991</v>
      </c>
      <c r="AS90" s="61">
        <f t="shared" si="18"/>
        <v>4139125.61</v>
      </c>
      <c r="AT90" s="61">
        <f t="shared" si="19"/>
        <v>3702306.69</v>
      </c>
    </row>
    <row r="91" spans="1:46">
      <c r="A91" s="264"/>
      <c r="B91" s="102" t="s">
        <v>42</v>
      </c>
      <c r="C91" s="35" t="s">
        <v>13</v>
      </c>
      <c r="D91" s="35" t="s">
        <v>10</v>
      </c>
      <c r="E91" s="35" t="s">
        <v>100</v>
      </c>
      <c r="F91" s="35" t="s">
        <v>168</v>
      </c>
      <c r="G91" s="113" t="s">
        <v>40</v>
      </c>
      <c r="H91" s="178">
        <f>4719460.52+4724.18</f>
        <v>4724184.6999999993</v>
      </c>
      <c r="I91" s="178">
        <f>4368262.2+4724.18</f>
        <v>4372986.38</v>
      </c>
      <c r="J91" s="178">
        <f>4022007.82+4724.18</f>
        <v>4026732</v>
      </c>
      <c r="K91" s="178">
        <f>-50104.75-50.16</f>
        <v>-50154.91</v>
      </c>
      <c r="L91" s="178">
        <f>-233275.71-585.06</f>
        <v>-233860.77</v>
      </c>
      <c r="M91" s="178">
        <f>-323403.43-1021.88</f>
        <v>-324425.31</v>
      </c>
      <c r="N91" s="178">
        <f t="shared" si="2"/>
        <v>4674029.7899999991</v>
      </c>
      <c r="O91" s="178">
        <f t="shared" si="3"/>
        <v>4139125.61</v>
      </c>
      <c r="P91" s="178">
        <f t="shared" si="4"/>
        <v>3702306.69</v>
      </c>
      <c r="Q91" s="178"/>
      <c r="R91" s="178"/>
      <c r="S91" s="178"/>
      <c r="T91" s="178">
        <f t="shared" si="5"/>
        <v>4674029.7899999991</v>
      </c>
      <c r="U91" s="178">
        <f t="shared" si="6"/>
        <v>4139125.61</v>
      </c>
      <c r="V91" s="178">
        <f t="shared" si="7"/>
        <v>3702306.69</v>
      </c>
      <c r="W91" s="178"/>
      <c r="X91" s="178"/>
      <c r="Y91" s="178"/>
      <c r="Z91" s="178">
        <f t="shared" si="8"/>
        <v>4674029.7899999991</v>
      </c>
      <c r="AA91" s="178">
        <f t="shared" si="9"/>
        <v>4139125.61</v>
      </c>
      <c r="AB91" s="178">
        <f t="shared" si="10"/>
        <v>3702306.69</v>
      </c>
      <c r="AC91" s="178"/>
      <c r="AD91" s="178"/>
      <c r="AE91" s="178"/>
      <c r="AF91" s="178">
        <f t="shared" si="11"/>
        <v>4674029.7899999991</v>
      </c>
      <c r="AG91" s="178">
        <f t="shared" si="12"/>
        <v>4139125.61</v>
      </c>
      <c r="AH91" s="178">
        <f t="shared" si="13"/>
        <v>3702306.69</v>
      </c>
      <c r="AI91" s="178"/>
      <c r="AJ91" s="178"/>
      <c r="AK91" s="178"/>
      <c r="AL91" s="178">
        <f t="shared" si="14"/>
        <v>4674029.7899999991</v>
      </c>
      <c r="AM91" s="178">
        <f t="shared" si="15"/>
        <v>4139125.61</v>
      </c>
      <c r="AN91" s="178">
        <f t="shared" si="16"/>
        <v>3702306.69</v>
      </c>
      <c r="AO91" s="178">
        <v>-550550.54</v>
      </c>
      <c r="AP91" s="178"/>
      <c r="AQ91" s="178"/>
      <c r="AR91" s="178">
        <f t="shared" si="83"/>
        <v>4123479.2499999991</v>
      </c>
      <c r="AS91" s="178">
        <f t="shared" si="18"/>
        <v>4139125.61</v>
      </c>
      <c r="AT91" s="178">
        <f t="shared" si="19"/>
        <v>3702306.69</v>
      </c>
    </row>
    <row r="92" spans="1:46">
      <c r="A92" s="264"/>
      <c r="B92" s="102" t="s">
        <v>367</v>
      </c>
      <c r="C92" s="35" t="s">
        <v>13</v>
      </c>
      <c r="D92" s="35" t="s">
        <v>10</v>
      </c>
      <c r="E92" s="35" t="s">
        <v>100</v>
      </c>
      <c r="F92" s="35" t="s">
        <v>366</v>
      </c>
      <c r="G92" s="36"/>
      <c r="H92" s="178"/>
      <c r="I92" s="178"/>
      <c r="J92" s="178"/>
      <c r="K92" s="178">
        <f>K93</f>
        <v>0</v>
      </c>
      <c r="L92" s="178">
        <f t="shared" ref="L92:M93" si="197">L93</f>
        <v>0</v>
      </c>
      <c r="M92" s="178">
        <f t="shared" si="197"/>
        <v>79629534.879999995</v>
      </c>
      <c r="N92" s="178">
        <f t="shared" ref="N92:N94" si="198">H92+K92</f>
        <v>0</v>
      </c>
      <c r="O92" s="178">
        <f t="shared" ref="O92:O94" si="199">I92+L92</f>
        <v>0</v>
      </c>
      <c r="P92" s="178">
        <f t="shared" ref="P92:P94" si="200">J92+M92</f>
        <v>79629534.879999995</v>
      </c>
      <c r="Q92" s="178">
        <f>Q93</f>
        <v>0</v>
      </c>
      <c r="R92" s="178">
        <f t="shared" ref="R92:S93" si="201">R93</f>
        <v>0</v>
      </c>
      <c r="S92" s="178">
        <f t="shared" si="201"/>
        <v>0</v>
      </c>
      <c r="T92" s="178">
        <f t="shared" si="5"/>
        <v>0</v>
      </c>
      <c r="U92" s="178">
        <f t="shared" si="6"/>
        <v>0</v>
      </c>
      <c r="V92" s="178">
        <f t="shared" si="7"/>
        <v>79629534.879999995</v>
      </c>
      <c r="W92" s="178">
        <f>W93</f>
        <v>0</v>
      </c>
      <c r="X92" s="178">
        <f t="shared" ref="X92:Y93" si="202">X93</f>
        <v>0</v>
      </c>
      <c r="Y92" s="178">
        <f t="shared" si="202"/>
        <v>0</v>
      </c>
      <c r="Z92" s="178">
        <f t="shared" si="8"/>
        <v>0</v>
      </c>
      <c r="AA92" s="178">
        <f t="shared" si="9"/>
        <v>0</v>
      </c>
      <c r="AB92" s="178">
        <f t="shared" si="10"/>
        <v>79629534.879999995</v>
      </c>
      <c r="AC92" s="178">
        <f>AC93</f>
        <v>0</v>
      </c>
      <c r="AD92" s="178">
        <f t="shared" ref="AD92:AE93" si="203">AD93</f>
        <v>0</v>
      </c>
      <c r="AE92" s="178">
        <f t="shared" si="203"/>
        <v>0</v>
      </c>
      <c r="AF92" s="178">
        <f t="shared" si="11"/>
        <v>0</v>
      </c>
      <c r="AG92" s="178">
        <f t="shared" si="12"/>
        <v>0</v>
      </c>
      <c r="AH92" s="178">
        <f t="shared" si="13"/>
        <v>79629534.879999995</v>
      </c>
      <c r="AI92" s="178">
        <f>AI93</f>
        <v>0</v>
      </c>
      <c r="AJ92" s="178">
        <f t="shared" ref="AJ92:AK93" si="204">AJ93</f>
        <v>0</v>
      </c>
      <c r="AK92" s="178">
        <f t="shared" si="204"/>
        <v>0</v>
      </c>
      <c r="AL92" s="178">
        <f t="shared" si="14"/>
        <v>0</v>
      </c>
      <c r="AM92" s="178">
        <f t="shared" si="15"/>
        <v>0</v>
      </c>
      <c r="AN92" s="178">
        <f t="shared" si="16"/>
        <v>79629534.879999995</v>
      </c>
      <c r="AO92" s="178">
        <f>AO93</f>
        <v>0</v>
      </c>
      <c r="AP92" s="178">
        <f t="shared" ref="AP92:AQ93" si="205">AP93</f>
        <v>0</v>
      </c>
      <c r="AQ92" s="178">
        <f t="shared" si="205"/>
        <v>0</v>
      </c>
      <c r="AR92" s="178">
        <f t="shared" si="83"/>
        <v>0</v>
      </c>
      <c r="AS92" s="178">
        <f t="shared" si="18"/>
        <v>0</v>
      </c>
      <c r="AT92" s="178">
        <f t="shared" si="19"/>
        <v>79629534.879999995</v>
      </c>
    </row>
    <row r="93" spans="1:46" ht="26.4">
      <c r="A93" s="264"/>
      <c r="B93" s="74" t="s">
        <v>41</v>
      </c>
      <c r="C93" s="35" t="s">
        <v>13</v>
      </c>
      <c r="D93" s="35" t="s">
        <v>10</v>
      </c>
      <c r="E93" s="35" t="s">
        <v>100</v>
      </c>
      <c r="F93" s="35" t="s">
        <v>366</v>
      </c>
      <c r="G93" s="36" t="s">
        <v>39</v>
      </c>
      <c r="H93" s="178"/>
      <c r="I93" s="178"/>
      <c r="J93" s="178"/>
      <c r="K93" s="178">
        <f>K94</f>
        <v>0</v>
      </c>
      <c r="L93" s="178">
        <f t="shared" si="197"/>
        <v>0</v>
      </c>
      <c r="M93" s="178">
        <f t="shared" si="197"/>
        <v>79629534.879999995</v>
      </c>
      <c r="N93" s="178">
        <f t="shared" si="198"/>
        <v>0</v>
      </c>
      <c r="O93" s="178">
        <f t="shared" si="199"/>
        <v>0</v>
      </c>
      <c r="P93" s="178">
        <f t="shared" si="200"/>
        <v>79629534.879999995</v>
      </c>
      <c r="Q93" s="178">
        <f>Q94</f>
        <v>0</v>
      </c>
      <c r="R93" s="178">
        <f t="shared" si="201"/>
        <v>0</v>
      </c>
      <c r="S93" s="178">
        <f t="shared" si="201"/>
        <v>0</v>
      </c>
      <c r="T93" s="178">
        <f t="shared" si="5"/>
        <v>0</v>
      </c>
      <c r="U93" s="178">
        <f t="shared" si="6"/>
        <v>0</v>
      </c>
      <c r="V93" s="178">
        <f t="shared" si="7"/>
        <v>79629534.879999995</v>
      </c>
      <c r="W93" s="178">
        <f>W94</f>
        <v>0</v>
      </c>
      <c r="X93" s="178">
        <f t="shared" si="202"/>
        <v>0</v>
      </c>
      <c r="Y93" s="178">
        <f t="shared" si="202"/>
        <v>0</v>
      </c>
      <c r="Z93" s="178">
        <f t="shared" si="8"/>
        <v>0</v>
      </c>
      <c r="AA93" s="178">
        <f t="shared" si="9"/>
        <v>0</v>
      </c>
      <c r="AB93" s="178">
        <f t="shared" si="10"/>
        <v>79629534.879999995</v>
      </c>
      <c r="AC93" s="178">
        <f>AC94</f>
        <v>0</v>
      </c>
      <c r="AD93" s="178">
        <f t="shared" si="203"/>
        <v>0</v>
      </c>
      <c r="AE93" s="178">
        <f t="shared" si="203"/>
        <v>0</v>
      </c>
      <c r="AF93" s="178">
        <f t="shared" si="11"/>
        <v>0</v>
      </c>
      <c r="AG93" s="178">
        <f t="shared" si="12"/>
        <v>0</v>
      </c>
      <c r="AH93" s="178">
        <f t="shared" si="13"/>
        <v>79629534.879999995</v>
      </c>
      <c r="AI93" s="178">
        <f>AI94</f>
        <v>0</v>
      </c>
      <c r="AJ93" s="178">
        <f t="shared" si="204"/>
        <v>0</v>
      </c>
      <c r="AK93" s="178">
        <f t="shared" si="204"/>
        <v>0</v>
      </c>
      <c r="AL93" s="178">
        <f t="shared" si="14"/>
        <v>0</v>
      </c>
      <c r="AM93" s="178">
        <f t="shared" si="15"/>
        <v>0</v>
      </c>
      <c r="AN93" s="178">
        <f t="shared" si="16"/>
        <v>79629534.879999995</v>
      </c>
      <c r="AO93" s="178">
        <f>AO94</f>
        <v>0</v>
      </c>
      <c r="AP93" s="178">
        <f t="shared" si="205"/>
        <v>0</v>
      </c>
      <c r="AQ93" s="178">
        <f t="shared" si="205"/>
        <v>0</v>
      </c>
      <c r="AR93" s="178">
        <f t="shared" si="83"/>
        <v>0</v>
      </c>
      <c r="AS93" s="178">
        <f t="shared" si="18"/>
        <v>0</v>
      </c>
      <c r="AT93" s="178">
        <f t="shared" si="19"/>
        <v>79629534.879999995</v>
      </c>
    </row>
    <row r="94" spans="1:46">
      <c r="A94" s="264"/>
      <c r="B94" s="102" t="s">
        <v>42</v>
      </c>
      <c r="C94" s="35" t="s">
        <v>13</v>
      </c>
      <c r="D94" s="35" t="s">
        <v>10</v>
      </c>
      <c r="E94" s="35" t="s">
        <v>100</v>
      </c>
      <c r="F94" s="35" t="s">
        <v>366</v>
      </c>
      <c r="G94" s="36" t="s">
        <v>40</v>
      </c>
      <c r="H94" s="178"/>
      <c r="I94" s="178"/>
      <c r="J94" s="178"/>
      <c r="K94" s="178"/>
      <c r="L94" s="178"/>
      <c r="M94" s="61">
        <v>79629534.879999995</v>
      </c>
      <c r="N94" s="178">
        <f t="shared" si="198"/>
        <v>0</v>
      </c>
      <c r="O94" s="178">
        <f t="shared" si="199"/>
        <v>0</v>
      </c>
      <c r="P94" s="178">
        <f t="shared" si="200"/>
        <v>79629534.879999995</v>
      </c>
      <c r="Q94" s="178"/>
      <c r="R94" s="178"/>
      <c r="S94" s="61"/>
      <c r="T94" s="178">
        <f t="shared" si="5"/>
        <v>0</v>
      </c>
      <c r="U94" s="178">
        <f t="shared" si="6"/>
        <v>0</v>
      </c>
      <c r="V94" s="178">
        <f t="shared" si="7"/>
        <v>79629534.879999995</v>
      </c>
      <c r="W94" s="178"/>
      <c r="X94" s="178"/>
      <c r="Y94" s="61"/>
      <c r="Z94" s="178">
        <f t="shared" si="8"/>
        <v>0</v>
      </c>
      <c r="AA94" s="178">
        <f t="shared" si="9"/>
        <v>0</v>
      </c>
      <c r="AB94" s="178">
        <f t="shared" si="10"/>
        <v>79629534.879999995</v>
      </c>
      <c r="AC94" s="178"/>
      <c r="AD94" s="178"/>
      <c r="AE94" s="61"/>
      <c r="AF94" s="178">
        <f t="shared" si="11"/>
        <v>0</v>
      </c>
      <c r="AG94" s="178">
        <f t="shared" si="12"/>
        <v>0</v>
      </c>
      <c r="AH94" s="178">
        <f t="shared" si="13"/>
        <v>79629534.879999995</v>
      </c>
      <c r="AI94" s="178"/>
      <c r="AJ94" s="178"/>
      <c r="AK94" s="61"/>
      <c r="AL94" s="178">
        <f t="shared" si="14"/>
        <v>0</v>
      </c>
      <c r="AM94" s="178">
        <f t="shared" si="15"/>
        <v>0</v>
      </c>
      <c r="AN94" s="178">
        <f t="shared" si="16"/>
        <v>79629534.879999995</v>
      </c>
      <c r="AO94" s="178"/>
      <c r="AP94" s="178"/>
      <c r="AQ94" s="61"/>
      <c r="AR94" s="178">
        <f t="shared" si="83"/>
        <v>0</v>
      </c>
      <c r="AS94" s="178">
        <f t="shared" si="18"/>
        <v>0</v>
      </c>
      <c r="AT94" s="178">
        <f t="shared" si="19"/>
        <v>79629534.879999995</v>
      </c>
    </row>
    <row r="95" spans="1:46" ht="105.6">
      <c r="A95" s="264"/>
      <c r="B95" s="102" t="s">
        <v>402</v>
      </c>
      <c r="C95" s="35" t="s">
        <v>13</v>
      </c>
      <c r="D95" s="35" t="s">
        <v>10</v>
      </c>
      <c r="E95" s="35" t="s">
        <v>403</v>
      </c>
      <c r="F95" s="35" t="s">
        <v>404</v>
      </c>
      <c r="G95" s="36"/>
      <c r="H95" s="178"/>
      <c r="I95" s="178"/>
      <c r="J95" s="178"/>
      <c r="K95" s="178"/>
      <c r="L95" s="178"/>
      <c r="M95" s="178"/>
      <c r="N95" s="178"/>
      <c r="O95" s="178"/>
      <c r="P95" s="178"/>
      <c r="Q95" s="178">
        <f>Q96</f>
        <v>76341</v>
      </c>
      <c r="R95" s="178">
        <f t="shared" ref="R95:S96" si="206">R96</f>
        <v>0</v>
      </c>
      <c r="S95" s="178">
        <f t="shared" si="206"/>
        <v>0</v>
      </c>
      <c r="T95" s="178">
        <f t="shared" ref="T95:T97" si="207">N95+Q95</f>
        <v>76341</v>
      </c>
      <c r="U95" s="178">
        <f t="shared" ref="U95:U97" si="208">O95+R95</f>
        <v>0</v>
      </c>
      <c r="V95" s="178">
        <f t="shared" ref="V95:V97" si="209">P95+S95</f>
        <v>0</v>
      </c>
      <c r="W95" s="178">
        <f>W96</f>
        <v>0</v>
      </c>
      <c r="X95" s="178">
        <f t="shared" ref="X95:Y96" si="210">X96</f>
        <v>0</v>
      </c>
      <c r="Y95" s="178">
        <f t="shared" si="210"/>
        <v>0</v>
      </c>
      <c r="Z95" s="178">
        <f t="shared" si="8"/>
        <v>76341</v>
      </c>
      <c r="AA95" s="178">
        <f t="shared" si="9"/>
        <v>0</v>
      </c>
      <c r="AB95" s="178">
        <f t="shared" si="10"/>
        <v>0</v>
      </c>
      <c r="AC95" s="178">
        <f>AC96</f>
        <v>0</v>
      </c>
      <c r="AD95" s="178">
        <f t="shared" ref="AD95:AE96" si="211">AD96</f>
        <v>0</v>
      </c>
      <c r="AE95" s="178">
        <f t="shared" si="211"/>
        <v>0</v>
      </c>
      <c r="AF95" s="178">
        <f t="shared" si="11"/>
        <v>76341</v>
      </c>
      <c r="AG95" s="178">
        <f t="shared" si="12"/>
        <v>0</v>
      </c>
      <c r="AH95" s="178">
        <f t="shared" si="13"/>
        <v>0</v>
      </c>
      <c r="AI95" s="178">
        <f>AI96</f>
        <v>0</v>
      </c>
      <c r="AJ95" s="178">
        <f t="shared" ref="AJ95:AK96" si="212">AJ96</f>
        <v>0</v>
      </c>
      <c r="AK95" s="178">
        <f t="shared" si="212"/>
        <v>0</v>
      </c>
      <c r="AL95" s="178">
        <f t="shared" si="14"/>
        <v>76341</v>
      </c>
      <c r="AM95" s="178">
        <f t="shared" si="15"/>
        <v>0</v>
      </c>
      <c r="AN95" s="178">
        <f t="shared" si="16"/>
        <v>0</v>
      </c>
      <c r="AO95" s="178">
        <f>AO96</f>
        <v>0</v>
      </c>
      <c r="AP95" s="178">
        <f t="shared" ref="AP95:AQ96" si="213">AP96</f>
        <v>0</v>
      </c>
      <c r="AQ95" s="178">
        <f t="shared" si="213"/>
        <v>0</v>
      </c>
      <c r="AR95" s="178">
        <f t="shared" si="83"/>
        <v>76341</v>
      </c>
      <c r="AS95" s="178">
        <f t="shared" si="18"/>
        <v>0</v>
      </c>
      <c r="AT95" s="178">
        <f t="shared" si="19"/>
        <v>0</v>
      </c>
    </row>
    <row r="96" spans="1:46" ht="26.4">
      <c r="A96" s="264"/>
      <c r="B96" s="102" t="s">
        <v>41</v>
      </c>
      <c r="C96" s="35" t="s">
        <v>13</v>
      </c>
      <c r="D96" s="35" t="s">
        <v>10</v>
      </c>
      <c r="E96" s="35" t="s">
        <v>403</v>
      </c>
      <c r="F96" s="35" t="s">
        <v>404</v>
      </c>
      <c r="G96" s="36" t="s">
        <v>39</v>
      </c>
      <c r="H96" s="178"/>
      <c r="I96" s="178"/>
      <c r="J96" s="178"/>
      <c r="K96" s="178"/>
      <c r="L96" s="178"/>
      <c r="M96" s="178"/>
      <c r="N96" s="178"/>
      <c r="O96" s="178"/>
      <c r="P96" s="178"/>
      <c r="Q96" s="178">
        <f>Q97</f>
        <v>76341</v>
      </c>
      <c r="R96" s="178">
        <f t="shared" si="206"/>
        <v>0</v>
      </c>
      <c r="S96" s="178">
        <f t="shared" si="206"/>
        <v>0</v>
      </c>
      <c r="T96" s="178">
        <f t="shared" si="207"/>
        <v>76341</v>
      </c>
      <c r="U96" s="178">
        <f t="shared" si="208"/>
        <v>0</v>
      </c>
      <c r="V96" s="178">
        <f t="shared" si="209"/>
        <v>0</v>
      </c>
      <c r="W96" s="178">
        <f>W97</f>
        <v>0</v>
      </c>
      <c r="X96" s="178">
        <f t="shared" si="210"/>
        <v>0</v>
      </c>
      <c r="Y96" s="178">
        <f t="shared" si="210"/>
        <v>0</v>
      </c>
      <c r="Z96" s="178">
        <f t="shared" si="8"/>
        <v>76341</v>
      </c>
      <c r="AA96" s="178">
        <f t="shared" si="9"/>
        <v>0</v>
      </c>
      <c r="AB96" s="178">
        <f t="shared" si="10"/>
        <v>0</v>
      </c>
      <c r="AC96" s="178">
        <f>AC97</f>
        <v>0</v>
      </c>
      <c r="AD96" s="178">
        <f t="shared" si="211"/>
        <v>0</v>
      </c>
      <c r="AE96" s="178">
        <f t="shared" si="211"/>
        <v>0</v>
      </c>
      <c r="AF96" s="178">
        <f t="shared" si="11"/>
        <v>76341</v>
      </c>
      <c r="AG96" s="178">
        <f t="shared" si="12"/>
        <v>0</v>
      </c>
      <c r="AH96" s="178">
        <f t="shared" si="13"/>
        <v>0</v>
      </c>
      <c r="AI96" s="178">
        <f>AI97</f>
        <v>0</v>
      </c>
      <c r="AJ96" s="178">
        <f t="shared" si="212"/>
        <v>0</v>
      </c>
      <c r="AK96" s="178">
        <f t="shared" si="212"/>
        <v>0</v>
      </c>
      <c r="AL96" s="178">
        <f t="shared" si="14"/>
        <v>76341</v>
      </c>
      <c r="AM96" s="178">
        <f t="shared" si="15"/>
        <v>0</v>
      </c>
      <c r="AN96" s="178">
        <f t="shared" si="16"/>
        <v>0</v>
      </c>
      <c r="AO96" s="178">
        <f>AO97</f>
        <v>0</v>
      </c>
      <c r="AP96" s="178">
        <f t="shared" si="213"/>
        <v>0</v>
      </c>
      <c r="AQ96" s="178">
        <f t="shared" si="213"/>
        <v>0</v>
      </c>
      <c r="AR96" s="178">
        <f t="shared" si="83"/>
        <v>76341</v>
      </c>
      <c r="AS96" s="178">
        <f t="shared" si="18"/>
        <v>0</v>
      </c>
      <c r="AT96" s="178">
        <f t="shared" si="19"/>
        <v>0</v>
      </c>
    </row>
    <row r="97" spans="1:46">
      <c r="A97" s="264"/>
      <c r="B97" s="102" t="s">
        <v>42</v>
      </c>
      <c r="C97" s="35" t="s">
        <v>13</v>
      </c>
      <c r="D97" s="35" t="s">
        <v>10</v>
      </c>
      <c r="E97" s="35" t="s">
        <v>403</v>
      </c>
      <c r="F97" s="35" t="s">
        <v>404</v>
      </c>
      <c r="G97" s="36" t="s">
        <v>40</v>
      </c>
      <c r="H97" s="178"/>
      <c r="I97" s="178"/>
      <c r="J97" s="178"/>
      <c r="K97" s="178"/>
      <c r="L97" s="178"/>
      <c r="M97" s="178"/>
      <c r="N97" s="178"/>
      <c r="O97" s="178"/>
      <c r="P97" s="178"/>
      <c r="Q97" s="178">
        <v>76341</v>
      </c>
      <c r="R97" s="178"/>
      <c r="S97" s="178"/>
      <c r="T97" s="178">
        <f t="shared" si="207"/>
        <v>76341</v>
      </c>
      <c r="U97" s="178">
        <f t="shared" si="208"/>
        <v>0</v>
      </c>
      <c r="V97" s="178">
        <f t="shared" si="209"/>
        <v>0</v>
      </c>
      <c r="W97" s="178"/>
      <c r="X97" s="178"/>
      <c r="Y97" s="178"/>
      <c r="Z97" s="178">
        <f t="shared" si="8"/>
        <v>76341</v>
      </c>
      <c r="AA97" s="178">
        <f t="shared" si="9"/>
        <v>0</v>
      </c>
      <c r="AB97" s="178">
        <f t="shared" si="10"/>
        <v>0</v>
      </c>
      <c r="AC97" s="178"/>
      <c r="AD97" s="178"/>
      <c r="AE97" s="178"/>
      <c r="AF97" s="178">
        <f t="shared" si="11"/>
        <v>76341</v>
      </c>
      <c r="AG97" s="178">
        <f t="shared" si="12"/>
        <v>0</v>
      </c>
      <c r="AH97" s="178">
        <f t="shared" si="13"/>
        <v>0</v>
      </c>
      <c r="AI97" s="178"/>
      <c r="AJ97" s="178"/>
      <c r="AK97" s="178"/>
      <c r="AL97" s="178">
        <f t="shared" si="14"/>
        <v>76341</v>
      </c>
      <c r="AM97" s="178">
        <f t="shared" si="15"/>
        <v>0</v>
      </c>
      <c r="AN97" s="178">
        <f t="shared" si="16"/>
        <v>0</v>
      </c>
      <c r="AO97" s="178"/>
      <c r="AP97" s="178"/>
      <c r="AQ97" s="178"/>
      <c r="AR97" s="178">
        <f t="shared" si="83"/>
        <v>76341</v>
      </c>
      <c r="AS97" s="178">
        <f t="shared" si="18"/>
        <v>0</v>
      </c>
      <c r="AT97" s="178">
        <f t="shared" si="19"/>
        <v>0</v>
      </c>
    </row>
    <row r="98" spans="1:46" ht="52.8">
      <c r="A98" s="264"/>
      <c r="B98" s="102" t="s">
        <v>365</v>
      </c>
      <c r="C98" s="35" t="s">
        <v>13</v>
      </c>
      <c r="D98" s="35" t="s">
        <v>10</v>
      </c>
      <c r="E98" s="35" t="s">
        <v>363</v>
      </c>
      <c r="F98" s="35" t="s">
        <v>364</v>
      </c>
      <c r="G98" s="36"/>
      <c r="H98" s="178"/>
      <c r="I98" s="178"/>
      <c r="J98" s="178"/>
      <c r="K98" s="178">
        <f>K99</f>
        <v>1598897.66</v>
      </c>
      <c r="L98" s="178">
        <f t="shared" ref="L98:M99" si="214">L99</f>
        <v>1598897.66</v>
      </c>
      <c r="M98" s="178">
        <f t="shared" si="214"/>
        <v>1932907.54</v>
      </c>
      <c r="N98" s="178">
        <f t="shared" ref="N98:N100" si="215">H98+K98</f>
        <v>1598897.66</v>
      </c>
      <c r="O98" s="178">
        <f t="shared" ref="O98:O100" si="216">I98+L98</f>
        <v>1598897.66</v>
      </c>
      <c r="P98" s="178">
        <f t="shared" ref="P98:P100" si="217">J98+M98</f>
        <v>1932907.54</v>
      </c>
      <c r="Q98" s="178">
        <f>Q99</f>
        <v>0</v>
      </c>
      <c r="R98" s="178">
        <f t="shared" ref="R98:S99" si="218">R99</f>
        <v>0</v>
      </c>
      <c r="S98" s="178">
        <f t="shared" si="218"/>
        <v>0</v>
      </c>
      <c r="T98" s="178">
        <f t="shared" si="5"/>
        <v>1598897.66</v>
      </c>
      <c r="U98" s="178">
        <f t="shared" si="6"/>
        <v>1598897.66</v>
      </c>
      <c r="V98" s="178">
        <f t="shared" si="7"/>
        <v>1932907.54</v>
      </c>
      <c r="W98" s="178">
        <f>W99</f>
        <v>0</v>
      </c>
      <c r="X98" s="178">
        <f t="shared" ref="X98:Y99" si="219">X99</f>
        <v>0</v>
      </c>
      <c r="Y98" s="178">
        <f t="shared" si="219"/>
        <v>0</v>
      </c>
      <c r="Z98" s="178">
        <f t="shared" si="8"/>
        <v>1598897.66</v>
      </c>
      <c r="AA98" s="178">
        <f t="shared" si="9"/>
        <v>1598897.66</v>
      </c>
      <c r="AB98" s="178">
        <f t="shared" si="10"/>
        <v>1932907.54</v>
      </c>
      <c r="AC98" s="178">
        <f>AC99</f>
        <v>0</v>
      </c>
      <c r="AD98" s="178">
        <f t="shared" ref="AD98:AE99" si="220">AD99</f>
        <v>0</v>
      </c>
      <c r="AE98" s="178">
        <f t="shared" si="220"/>
        <v>0</v>
      </c>
      <c r="AF98" s="178">
        <f t="shared" si="11"/>
        <v>1598897.66</v>
      </c>
      <c r="AG98" s="178">
        <f t="shared" si="12"/>
        <v>1598897.66</v>
      </c>
      <c r="AH98" s="178">
        <f t="shared" si="13"/>
        <v>1932907.54</v>
      </c>
      <c r="AI98" s="178">
        <f>AI99</f>
        <v>0</v>
      </c>
      <c r="AJ98" s="178">
        <f t="shared" ref="AJ98:AK99" si="221">AJ99</f>
        <v>0</v>
      </c>
      <c r="AK98" s="178">
        <f t="shared" si="221"/>
        <v>0</v>
      </c>
      <c r="AL98" s="178">
        <f t="shared" si="14"/>
        <v>1598897.66</v>
      </c>
      <c r="AM98" s="178">
        <f t="shared" si="15"/>
        <v>1598897.66</v>
      </c>
      <c r="AN98" s="178">
        <f t="shared" si="16"/>
        <v>1932907.54</v>
      </c>
      <c r="AO98" s="178">
        <f>AO99</f>
        <v>0</v>
      </c>
      <c r="AP98" s="178">
        <f t="shared" ref="AP98:AQ99" si="222">AP99</f>
        <v>0</v>
      </c>
      <c r="AQ98" s="178">
        <f t="shared" si="222"/>
        <v>0</v>
      </c>
      <c r="AR98" s="178">
        <f t="shared" si="83"/>
        <v>1598897.66</v>
      </c>
      <c r="AS98" s="178">
        <f t="shared" si="18"/>
        <v>1598897.66</v>
      </c>
      <c r="AT98" s="178">
        <f t="shared" si="19"/>
        <v>1932907.54</v>
      </c>
    </row>
    <row r="99" spans="1:46" ht="26.4">
      <c r="A99" s="264"/>
      <c r="B99" s="74" t="s">
        <v>41</v>
      </c>
      <c r="C99" s="35" t="s">
        <v>13</v>
      </c>
      <c r="D99" s="35" t="s">
        <v>10</v>
      </c>
      <c r="E99" s="35" t="s">
        <v>363</v>
      </c>
      <c r="F99" s="35" t="s">
        <v>364</v>
      </c>
      <c r="G99" s="36" t="s">
        <v>39</v>
      </c>
      <c r="H99" s="178"/>
      <c r="I99" s="178"/>
      <c r="J99" s="178"/>
      <c r="K99" s="178">
        <f>K100</f>
        <v>1598897.66</v>
      </c>
      <c r="L99" s="178">
        <f t="shared" si="214"/>
        <v>1598897.66</v>
      </c>
      <c r="M99" s="178">
        <f t="shared" si="214"/>
        <v>1932907.54</v>
      </c>
      <c r="N99" s="178">
        <f t="shared" si="215"/>
        <v>1598897.66</v>
      </c>
      <c r="O99" s="178">
        <f t="shared" si="216"/>
        <v>1598897.66</v>
      </c>
      <c r="P99" s="178">
        <f t="shared" si="217"/>
        <v>1932907.54</v>
      </c>
      <c r="Q99" s="178">
        <f>Q100</f>
        <v>0</v>
      </c>
      <c r="R99" s="178">
        <f t="shared" si="218"/>
        <v>0</v>
      </c>
      <c r="S99" s="178">
        <f t="shared" si="218"/>
        <v>0</v>
      </c>
      <c r="T99" s="178">
        <f t="shared" si="5"/>
        <v>1598897.66</v>
      </c>
      <c r="U99" s="178">
        <f t="shared" si="6"/>
        <v>1598897.66</v>
      </c>
      <c r="V99" s="178">
        <f t="shared" si="7"/>
        <v>1932907.54</v>
      </c>
      <c r="W99" s="178">
        <f>W100</f>
        <v>0</v>
      </c>
      <c r="X99" s="178">
        <f t="shared" si="219"/>
        <v>0</v>
      </c>
      <c r="Y99" s="178">
        <f t="shared" si="219"/>
        <v>0</v>
      </c>
      <c r="Z99" s="178">
        <f t="shared" si="8"/>
        <v>1598897.66</v>
      </c>
      <c r="AA99" s="178">
        <f t="shared" si="9"/>
        <v>1598897.66</v>
      </c>
      <c r="AB99" s="178">
        <f t="shared" si="10"/>
        <v>1932907.54</v>
      </c>
      <c r="AC99" s="178">
        <f>AC100</f>
        <v>0</v>
      </c>
      <c r="AD99" s="178">
        <f t="shared" si="220"/>
        <v>0</v>
      </c>
      <c r="AE99" s="178">
        <f t="shared" si="220"/>
        <v>0</v>
      </c>
      <c r="AF99" s="178">
        <f t="shared" si="11"/>
        <v>1598897.66</v>
      </c>
      <c r="AG99" s="178">
        <f t="shared" si="12"/>
        <v>1598897.66</v>
      </c>
      <c r="AH99" s="178">
        <f t="shared" si="13"/>
        <v>1932907.54</v>
      </c>
      <c r="AI99" s="178">
        <f>AI100</f>
        <v>0</v>
      </c>
      <c r="AJ99" s="178">
        <f t="shared" si="221"/>
        <v>0</v>
      </c>
      <c r="AK99" s="178">
        <f t="shared" si="221"/>
        <v>0</v>
      </c>
      <c r="AL99" s="178">
        <f t="shared" si="14"/>
        <v>1598897.66</v>
      </c>
      <c r="AM99" s="178">
        <f t="shared" si="15"/>
        <v>1598897.66</v>
      </c>
      <c r="AN99" s="178">
        <f t="shared" si="16"/>
        <v>1932907.54</v>
      </c>
      <c r="AO99" s="178">
        <f>AO100</f>
        <v>0</v>
      </c>
      <c r="AP99" s="178">
        <f t="shared" si="222"/>
        <v>0</v>
      </c>
      <c r="AQ99" s="178">
        <f t="shared" si="222"/>
        <v>0</v>
      </c>
      <c r="AR99" s="178">
        <f t="shared" si="83"/>
        <v>1598897.66</v>
      </c>
      <c r="AS99" s="178">
        <f t="shared" si="18"/>
        <v>1598897.66</v>
      </c>
      <c r="AT99" s="178">
        <f t="shared" si="19"/>
        <v>1932907.54</v>
      </c>
    </row>
    <row r="100" spans="1:46">
      <c r="A100" s="264"/>
      <c r="B100" s="102" t="s">
        <v>42</v>
      </c>
      <c r="C100" s="35" t="s">
        <v>13</v>
      </c>
      <c r="D100" s="35" t="s">
        <v>10</v>
      </c>
      <c r="E100" s="35" t="s">
        <v>363</v>
      </c>
      <c r="F100" s="35" t="s">
        <v>364</v>
      </c>
      <c r="G100" s="36" t="s">
        <v>40</v>
      </c>
      <c r="H100" s="178"/>
      <c r="I100" s="178"/>
      <c r="J100" s="178"/>
      <c r="K100" s="61">
        <v>1598897.66</v>
      </c>
      <c r="L100" s="61">
        <v>1598897.66</v>
      </c>
      <c r="M100" s="61">
        <v>1932907.54</v>
      </c>
      <c r="N100" s="178">
        <f t="shared" si="215"/>
        <v>1598897.66</v>
      </c>
      <c r="O100" s="178">
        <f t="shared" si="216"/>
        <v>1598897.66</v>
      </c>
      <c r="P100" s="178">
        <f t="shared" si="217"/>
        <v>1932907.54</v>
      </c>
      <c r="Q100" s="61"/>
      <c r="R100" s="61"/>
      <c r="S100" s="61"/>
      <c r="T100" s="178">
        <f t="shared" si="5"/>
        <v>1598897.66</v>
      </c>
      <c r="U100" s="178">
        <f t="shared" si="6"/>
        <v>1598897.66</v>
      </c>
      <c r="V100" s="178">
        <f t="shared" si="7"/>
        <v>1932907.54</v>
      </c>
      <c r="W100" s="61"/>
      <c r="X100" s="61"/>
      <c r="Y100" s="61"/>
      <c r="Z100" s="178">
        <f t="shared" si="8"/>
        <v>1598897.66</v>
      </c>
      <c r="AA100" s="178">
        <f t="shared" si="9"/>
        <v>1598897.66</v>
      </c>
      <c r="AB100" s="178">
        <f t="shared" si="10"/>
        <v>1932907.54</v>
      </c>
      <c r="AC100" s="61"/>
      <c r="AD100" s="61"/>
      <c r="AE100" s="61"/>
      <c r="AF100" s="178">
        <f t="shared" si="11"/>
        <v>1598897.66</v>
      </c>
      <c r="AG100" s="178">
        <f t="shared" si="12"/>
        <v>1598897.66</v>
      </c>
      <c r="AH100" s="178">
        <f t="shared" si="13"/>
        <v>1932907.54</v>
      </c>
      <c r="AI100" s="61"/>
      <c r="AJ100" s="61"/>
      <c r="AK100" s="61"/>
      <c r="AL100" s="178">
        <f t="shared" si="14"/>
        <v>1598897.66</v>
      </c>
      <c r="AM100" s="178">
        <f t="shared" si="15"/>
        <v>1598897.66</v>
      </c>
      <c r="AN100" s="178">
        <f t="shared" si="16"/>
        <v>1932907.54</v>
      </c>
      <c r="AO100" s="61"/>
      <c r="AP100" s="61"/>
      <c r="AQ100" s="61"/>
      <c r="AR100" s="178">
        <f t="shared" si="83"/>
        <v>1598897.66</v>
      </c>
      <c r="AS100" s="178">
        <f t="shared" si="18"/>
        <v>1598897.66</v>
      </c>
      <c r="AT100" s="178">
        <f t="shared" si="19"/>
        <v>1932907.54</v>
      </c>
    </row>
    <row r="101" spans="1:46" ht="92.4">
      <c r="A101" s="264"/>
      <c r="B101" s="102" t="s">
        <v>468</v>
      </c>
      <c r="C101" s="35" t="s">
        <v>13</v>
      </c>
      <c r="D101" s="35" t="s">
        <v>10</v>
      </c>
      <c r="E101" s="35" t="s">
        <v>100</v>
      </c>
      <c r="F101" s="35" t="s">
        <v>469</v>
      </c>
      <c r="G101" s="101"/>
      <c r="H101" s="178"/>
      <c r="I101" s="178"/>
      <c r="J101" s="178"/>
      <c r="K101" s="61"/>
      <c r="L101" s="61"/>
      <c r="M101" s="61"/>
      <c r="N101" s="178"/>
      <c r="O101" s="178"/>
      <c r="P101" s="178"/>
      <c r="Q101" s="61"/>
      <c r="R101" s="61"/>
      <c r="S101" s="61"/>
      <c r="T101" s="178"/>
      <c r="U101" s="178"/>
      <c r="V101" s="178"/>
      <c r="W101" s="61"/>
      <c r="X101" s="61"/>
      <c r="Y101" s="61"/>
      <c r="Z101" s="178"/>
      <c r="AA101" s="178"/>
      <c r="AB101" s="178"/>
      <c r="AC101" s="61"/>
      <c r="AD101" s="61"/>
      <c r="AE101" s="61"/>
      <c r="AF101" s="178"/>
      <c r="AG101" s="178"/>
      <c r="AH101" s="178"/>
      <c r="AI101" s="61">
        <f>AI102</f>
        <v>230400</v>
      </c>
      <c r="AJ101" s="61"/>
      <c r="AK101" s="61"/>
      <c r="AL101" s="178">
        <f t="shared" si="14"/>
        <v>230400</v>
      </c>
      <c r="AM101" s="178">
        <f t="shared" si="15"/>
        <v>0</v>
      </c>
      <c r="AN101" s="178">
        <f t="shared" si="16"/>
        <v>0</v>
      </c>
      <c r="AO101" s="61">
        <f>AO102</f>
        <v>0</v>
      </c>
      <c r="AP101" s="61"/>
      <c r="AQ101" s="61"/>
      <c r="AR101" s="178">
        <f t="shared" si="83"/>
        <v>230400</v>
      </c>
      <c r="AS101" s="178">
        <f t="shared" si="18"/>
        <v>0</v>
      </c>
      <c r="AT101" s="178">
        <f t="shared" si="19"/>
        <v>0</v>
      </c>
    </row>
    <row r="102" spans="1:46" ht="26.4">
      <c r="A102" s="264"/>
      <c r="B102" s="74" t="s">
        <v>41</v>
      </c>
      <c r="C102" s="35" t="s">
        <v>13</v>
      </c>
      <c r="D102" s="35" t="s">
        <v>10</v>
      </c>
      <c r="E102" s="35" t="s">
        <v>100</v>
      </c>
      <c r="F102" s="35" t="s">
        <v>469</v>
      </c>
      <c r="G102" s="101" t="s">
        <v>39</v>
      </c>
      <c r="H102" s="178"/>
      <c r="I102" s="178"/>
      <c r="J102" s="178"/>
      <c r="K102" s="61"/>
      <c r="L102" s="61"/>
      <c r="M102" s="61"/>
      <c r="N102" s="178"/>
      <c r="O102" s="178"/>
      <c r="P102" s="178"/>
      <c r="Q102" s="61"/>
      <c r="R102" s="61"/>
      <c r="S102" s="61"/>
      <c r="T102" s="178"/>
      <c r="U102" s="178"/>
      <c r="V102" s="178"/>
      <c r="W102" s="61"/>
      <c r="X102" s="61"/>
      <c r="Y102" s="61"/>
      <c r="Z102" s="178"/>
      <c r="AA102" s="178"/>
      <c r="AB102" s="178"/>
      <c r="AC102" s="61"/>
      <c r="AD102" s="61"/>
      <c r="AE102" s="61"/>
      <c r="AF102" s="178"/>
      <c r="AG102" s="178"/>
      <c r="AH102" s="178"/>
      <c r="AI102" s="61">
        <f>AI103</f>
        <v>230400</v>
      </c>
      <c r="AJ102" s="61"/>
      <c r="AK102" s="61"/>
      <c r="AL102" s="178">
        <f t="shared" si="14"/>
        <v>230400</v>
      </c>
      <c r="AM102" s="178">
        <f t="shared" si="15"/>
        <v>0</v>
      </c>
      <c r="AN102" s="178">
        <f t="shared" si="16"/>
        <v>0</v>
      </c>
      <c r="AO102" s="61">
        <f>AO103</f>
        <v>0</v>
      </c>
      <c r="AP102" s="61"/>
      <c r="AQ102" s="61"/>
      <c r="AR102" s="178">
        <f t="shared" si="83"/>
        <v>230400</v>
      </c>
      <c r="AS102" s="178">
        <f t="shared" si="18"/>
        <v>0</v>
      </c>
      <c r="AT102" s="178">
        <f t="shared" si="19"/>
        <v>0</v>
      </c>
    </row>
    <row r="103" spans="1:46">
      <c r="A103" s="264"/>
      <c r="B103" s="102" t="s">
        <v>42</v>
      </c>
      <c r="C103" s="35" t="s">
        <v>13</v>
      </c>
      <c r="D103" s="35" t="s">
        <v>10</v>
      </c>
      <c r="E103" s="35" t="s">
        <v>100</v>
      </c>
      <c r="F103" s="35" t="s">
        <v>469</v>
      </c>
      <c r="G103" s="101" t="s">
        <v>40</v>
      </c>
      <c r="H103" s="178"/>
      <c r="I103" s="178"/>
      <c r="J103" s="178"/>
      <c r="K103" s="61"/>
      <c r="L103" s="61"/>
      <c r="M103" s="61"/>
      <c r="N103" s="178"/>
      <c r="O103" s="178"/>
      <c r="P103" s="178"/>
      <c r="Q103" s="61"/>
      <c r="R103" s="61"/>
      <c r="S103" s="61"/>
      <c r="T103" s="178"/>
      <c r="U103" s="178"/>
      <c r="V103" s="178"/>
      <c r="W103" s="61"/>
      <c r="X103" s="61"/>
      <c r="Y103" s="61"/>
      <c r="Z103" s="178"/>
      <c r="AA103" s="178"/>
      <c r="AB103" s="178"/>
      <c r="AC103" s="61"/>
      <c r="AD103" s="61"/>
      <c r="AE103" s="61"/>
      <c r="AF103" s="178"/>
      <c r="AG103" s="178"/>
      <c r="AH103" s="178"/>
      <c r="AI103" s="61">
        <v>230400</v>
      </c>
      <c r="AJ103" s="61"/>
      <c r="AK103" s="61"/>
      <c r="AL103" s="178">
        <f t="shared" si="14"/>
        <v>230400</v>
      </c>
      <c r="AM103" s="178">
        <f t="shared" si="15"/>
        <v>0</v>
      </c>
      <c r="AN103" s="178">
        <f t="shared" si="16"/>
        <v>0</v>
      </c>
      <c r="AO103" s="61"/>
      <c r="AP103" s="61"/>
      <c r="AQ103" s="61"/>
      <c r="AR103" s="178">
        <f t="shared" si="83"/>
        <v>230400</v>
      </c>
      <c r="AS103" s="178">
        <f t="shared" si="18"/>
        <v>0</v>
      </c>
      <c r="AT103" s="178">
        <f t="shared" si="19"/>
        <v>0</v>
      </c>
    </row>
    <row r="104" spans="1:46" ht="39.6">
      <c r="A104" s="264"/>
      <c r="B104" s="102" t="s">
        <v>434</v>
      </c>
      <c r="C104" s="35" t="s">
        <v>13</v>
      </c>
      <c r="D104" s="35" t="s">
        <v>10</v>
      </c>
      <c r="E104" s="35" t="s">
        <v>432</v>
      </c>
      <c r="F104" s="35" t="s">
        <v>433</v>
      </c>
      <c r="G104" s="36"/>
      <c r="H104" s="178"/>
      <c r="I104" s="178"/>
      <c r="J104" s="178"/>
      <c r="K104" s="61"/>
      <c r="L104" s="61"/>
      <c r="M104" s="61"/>
      <c r="N104" s="178"/>
      <c r="O104" s="178"/>
      <c r="P104" s="178"/>
      <c r="Q104" s="61"/>
      <c r="R104" s="61"/>
      <c r="S104" s="61"/>
      <c r="T104" s="178"/>
      <c r="U104" s="178"/>
      <c r="V104" s="178"/>
      <c r="W104" s="61">
        <f>W105</f>
        <v>1220000</v>
      </c>
      <c r="X104" s="61">
        <f t="shared" ref="X104:Y105" si="223">X105</f>
        <v>0</v>
      </c>
      <c r="Y104" s="61">
        <f t="shared" si="223"/>
        <v>0</v>
      </c>
      <c r="Z104" s="178">
        <f t="shared" ref="Z104:Z106" si="224">T104+W104</f>
        <v>1220000</v>
      </c>
      <c r="AA104" s="178">
        <f t="shared" ref="AA104:AA106" si="225">U104+X104</f>
        <v>0</v>
      </c>
      <c r="AB104" s="178">
        <f t="shared" ref="AB104:AB106" si="226">V104+Y104</f>
        <v>0</v>
      </c>
      <c r="AC104" s="61">
        <f>AC105</f>
        <v>0</v>
      </c>
      <c r="AD104" s="61">
        <f t="shared" ref="AD104:AE105" si="227">AD105</f>
        <v>0</v>
      </c>
      <c r="AE104" s="61">
        <f t="shared" si="227"/>
        <v>0</v>
      </c>
      <c r="AF104" s="178">
        <f t="shared" si="11"/>
        <v>1220000</v>
      </c>
      <c r="AG104" s="178">
        <f t="shared" si="12"/>
        <v>0</v>
      </c>
      <c r="AH104" s="178">
        <f t="shared" si="13"/>
        <v>0</v>
      </c>
      <c r="AI104" s="61">
        <f>AI105</f>
        <v>0</v>
      </c>
      <c r="AJ104" s="61">
        <f t="shared" ref="AJ104:AK105" si="228">AJ105</f>
        <v>0</v>
      </c>
      <c r="AK104" s="61">
        <f t="shared" si="228"/>
        <v>0</v>
      </c>
      <c r="AL104" s="178">
        <f t="shared" si="14"/>
        <v>1220000</v>
      </c>
      <c r="AM104" s="178">
        <f t="shared" si="15"/>
        <v>0</v>
      </c>
      <c r="AN104" s="178">
        <f t="shared" si="16"/>
        <v>0</v>
      </c>
      <c r="AO104" s="61">
        <f>AO105</f>
        <v>0</v>
      </c>
      <c r="AP104" s="61">
        <f t="shared" ref="AP104:AQ105" si="229">AP105</f>
        <v>0</v>
      </c>
      <c r="AQ104" s="61">
        <f t="shared" si="229"/>
        <v>0</v>
      </c>
      <c r="AR104" s="178">
        <f t="shared" si="83"/>
        <v>1220000</v>
      </c>
      <c r="AS104" s="178">
        <f t="shared" si="18"/>
        <v>0</v>
      </c>
      <c r="AT104" s="178">
        <f t="shared" si="19"/>
        <v>0</v>
      </c>
    </row>
    <row r="105" spans="1:46" ht="26.4">
      <c r="A105" s="264"/>
      <c r="B105" s="74" t="s">
        <v>41</v>
      </c>
      <c r="C105" s="35" t="s">
        <v>13</v>
      </c>
      <c r="D105" s="35" t="s">
        <v>10</v>
      </c>
      <c r="E105" s="35" t="s">
        <v>432</v>
      </c>
      <c r="F105" s="35" t="s">
        <v>433</v>
      </c>
      <c r="G105" s="36" t="s">
        <v>39</v>
      </c>
      <c r="H105" s="178"/>
      <c r="I105" s="178"/>
      <c r="J105" s="178"/>
      <c r="K105" s="61"/>
      <c r="L105" s="61"/>
      <c r="M105" s="61"/>
      <c r="N105" s="178"/>
      <c r="O105" s="178"/>
      <c r="P105" s="178"/>
      <c r="Q105" s="61"/>
      <c r="R105" s="61"/>
      <c r="S105" s="61"/>
      <c r="T105" s="178"/>
      <c r="U105" s="178"/>
      <c r="V105" s="178"/>
      <c r="W105" s="61">
        <f>W106</f>
        <v>1220000</v>
      </c>
      <c r="X105" s="61">
        <f t="shared" si="223"/>
        <v>0</v>
      </c>
      <c r="Y105" s="61">
        <f t="shared" si="223"/>
        <v>0</v>
      </c>
      <c r="Z105" s="178">
        <f t="shared" si="224"/>
        <v>1220000</v>
      </c>
      <c r="AA105" s="178">
        <f t="shared" si="225"/>
        <v>0</v>
      </c>
      <c r="AB105" s="178">
        <f t="shared" si="226"/>
        <v>0</v>
      </c>
      <c r="AC105" s="61">
        <f>AC106</f>
        <v>0</v>
      </c>
      <c r="AD105" s="61">
        <f t="shared" si="227"/>
        <v>0</v>
      </c>
      <c r="AE105" s="61">
        <f t="shared" si="227"/>
        <v>0</v>
      </c>
      <c r="AF105" s="178">
        <f t="shared" si="11"/>
        <v>1220000</v>
      </c>
      <c r="AG105" s="178">
        <f t="shared" si="12"/>
        <v>0</v>
      </c>
      <c r="AH105" s="178">
        <f t="shared" si="13"/>
        <v>0</v>
      </c>
      <c r="AI105" s="61">
        <f>AI106</f>
        <v>0</v>
      </c>
      <c r="AJ105" s="61">
        <f t="shared" si="228"/>
        <v>0</v>
      </c>
      <c r="AK105" s="61">
        <f t="shared" si="228"/>
        <v>0</v>
      </c>
      <c r="AL105" s="178">
        <f t="shared" si="14"/>
        <v>1220000</v>
      </c>
      <c r="AM105" s="178">
        <f t="shared" si="15"/>
        <v>0</v>
      </c>
      <c r="AN105" s="178">
        <f t="shared" si="16"/>
        <v>0</v>
      </c>
      <c r="AO105" s="61">
        <f>AO106</f>
        <v>0</v>
      </c>
      <c r="AP105" s="61">
        <f t="shared" si="229"/>
        <v>0</v>
      </c>
      <c r="AQ105" s="61">
        <f t="shared" si="229"/>
        <v>0</v>
      </c>
      <c r="AR105" s="178">
        <f t="shared" si="83"/>
        <v>1220000</v>
      </c>
      <c r="AS105" s="178">
        <f t="shared" si="18"/>
        <v>0</v>
      </c>
      <c r="AT105" s="178">
        <f t="shared" si="19"/>
        <v>0</v>
      </c>
    </row>
    <row r="106" spans="1:46">
      <c r="A106" s="266"/>
      <c r="B106" s="102" t="s">
        <v>42</v>
      </c>
      <c r="C106" s="35" t="s">
        <v>13</v>
      </c>
      <c r="D106" s="35" t="s">
        <v>10</v>
      </c>
      <c r="E106" s="35" t="s">
        <v>432</v>
      </c>
      <c r="F106" s="35" t="s">
        <v>433</v>
      </c>
      <c r="G106" s="36" t="s">
        <v>40</v>
      </c>
      <c r="H106" s="178"/>
      <c r="I106" s="178"/>
      <c r="J106" s="178"/>
      <c r="K106" s="61"/>
      <c r="L106" s="61"/>
      <c r="M106" s="61"/>
      <c r="N106" s="178"/>
      <c r="O106" s="178"/>
      <c r="P106" s="178"/>
      <c r="Q106" s="61"/>
      <c r="R106" s="61"/>
      <c r="S106" s="61"/>
      <c r="T106" s="178"/>
      <c r="U106" s="178"/>
      <c r="V106" s="178"/>
      <c r="W106" s="61">
        <v>1220000</v>
      </c>
      <c r="X106" s="61"/>
      <c r="Y106" s="61"/>
      <c r="Z106" s="178">
        <f t="shared" si="224"/>
        <v>1220000</v>
      </c>
      <c r="AA106" s="178">
        <f t="shared" si="225"/>
        <v>0</v>
      </c>
      <c r="AB106" s="178">
        <f t="shared" si="226"/>
        <v>0</v>
      </c>
      <c r="AC106" s="61"/>
      <c r="AD106" s="61"/>
      <c r="AE106" s="61"/>
      <c r="AF106" s="178">
        <f t="shared" si="11"/>
        <v>1220000</v>
      </c>
      <c r="AG106" s="178">
        <f t="shared" si="12"/>
        <v>0</v>
      </c>
      <c r="AH106" s="178">
        <f t="shared" si="13"/>
        <v>0</v>
      </c>
      <c r="AI106" s="61"/>
      <c r="AJ106" s="61"/>
      <c r="AK106" s="61"/>
      <c r="AL106" s="178">
        <f t="shared" si="14"/>
        <v>1220000</v>
      </c>
      <c r="AM106" s="178">
        <f t="shared" si="15"/>
        <v>0</v>
      </c>
      <c r="AN106" s="178">
        <f t="shared" si="16"/>
        <v>0</v>
      </c>
      <c r="AO106" s="61"/>
      <c r="AP106" s="61"/>
      <c r="AQ106" s="61"/>
      <c r="AR106" s="178">
        <f t="shared" si="83"/>
        <v>1220000</v>
      </c>
      <c r="AS106" s="178">
        <f t="shared" si="18"/>
        <v>0</v>
      </c>
      <c r="AT106" s="178">
        <f t="shared" si="19"/>
        <v>0</v>
      </c>
    </row>
    <row r="107" spans="1:46" ht="25.5" customHeight="1">
      <c r="A107" s="230" t="s">
        <v>25</v>
      </c>
      <c r="B107" s="81" t="s">
        <v>91</v>
      </c>
      <c r="C107" s="6" t="s">
        <v>13</v>
      </c>
      <c r="D107" s="6" t="s">
        <v>14</v>
      </c>
      <c r="E107" s="6" t="s">
        <v>100</v>
      </c>
      <c r="F107" s="6" t="s">
        <v>101</v>
      </c>
      <c r="G107" s="17"/>
      <c r="H107" s="58">
        <f>+H115+H124+H108+H127+H130</f>
        <v>22767451</v>
      </c>
      <c r="I107" s="58">
        <f t="shared" ref="I107:J107" si="230">+I115+I124+I108+I127+I130</f>
        <v>23448795.66</v>
      </c>
      <c r="J107" s="58">
        <f t="shared" si="230"/>
        <v>23872661.300000001</v>
      </c>
      <c r="K107" s="58">
        <f t="shared" ref="K107:M107" si="231">+K115+K124+K108+K127+K130</f>
        <v>0</v>
      </c>
      <c r="L107" s="58">
        <f t="shared" si="231"/>
        <v>0</v>
      </c>
      <c r="M107" s="58">
        <f t="shared" si="231"/>
        <v>0</v>
      </c>
      <c r="N107" s="58">
        <f t="shared" si="2"/>
        <v>22767451</v>
      </c>
      <c r="O107" s="58">
        <f t="shared" si="3"/>
        <v>23448795.66</v>
      </c>
      <c r="P107" s="58">
        <f t="shared" si="4"/>
        <v>23872661.300000001</v>
      </c>
      <c r="Q107" s="58">
        <f>+Q115+Q124+Q108+Q127+Q130+Q136+Q118+Q121</f>
        <v>201779.64</v>
      </c>
      <c r="R107" s="58">
        <f t="shared" ref="R107:S107" si="232">+R115+R124+R108+R127+R130+R136+R118+R121</f>
        <v>0</v>
      </c>
      <c r="S107" s="58">
        <f t="shared" si="232"/>
        <v>0</v>
      </c>
      <c r="T107" s="58">
        <f t="shared" si="5"/>
        <v>22969230.640000001</v>
      </c>
      <c r="U107" s="58">
        <f t="shared" si="6"/>
        <v>23448795.66</v>
      </c>
      <c r="V107" s="58">
        <f t="shared" si="7"/>
        <v>23872661.300000001</v>
      </c>
      <c r="W107" s="58">
        <f>+W115+W124+W108+W127+W130+W136+W118+W121+W133</f>
        <v>13191.74</v>
      </c>
      <c r="X107" s="58">
        <f t="shared" ref="X107:Y107" si="233">+X115+X124+X108+X127+X130+X136+X118+X121+X133</f>
        <v>0</v>
      </c>
      <c r="Y107" s="58">
        <f t="shared" si="233"/>
        <v>648872</v>
      </c>
      <c r="Z107" s="58">
        <f t="shared" si="8"/>
        <v>22982422.379999999</v>
      </c>
      <c r="AA107" s="58">
        <f t="shared" si="9"/>
        <v>23448795.66</v>
      </c>
      <c r="AB107" s="58">
        <f t="shared" si="10"/>
        <v>24521533.300000001</v>
      </c>
      <c r="AC107" s="58">
        <f>+AC115+AC124+AC108+AC127+AC130+AC136+AC118+AC121+AC133</f>
        <v>428089</v>
      </c>
      <c r="AD107" s="58">
        <f t="shared" ref="AD107:AE107" si="234">+AD115+AD124+AD108+AD127+AD130+AD136+AD118+AD121+AD133</f>
        <v>0</v>
      </c>
      <c r="AE107" s="58">
        <f t="shared" si="234"/>
        <v>0</v>
      </c>
      <c r="AF107" s="58">
        <f t="shared" si="11"/>
        <v>23410511.379999999</v>
      </c>
      <c r="AG107" s="58">
        <f t="shared" si="12"/>
        <v>23448795.66</v>
      </c>
      <c r="AH107" s="58">
        <f t="shared" si="13"/>
        <v>24521533.300000001</v>
      </c>
      <c r="AI107" s="58">
        <f>+AI115+AI124+AI108+AI127+AI130+AI136+AI118+AI121+AI133</f>
        <v>83314.2</v>
      </c>
      <c r="AJ107" s="58">
        <f t="shared" ref="AJ107:AK107" si="235">+AJ115+AJ124+AJ108+AJ127+AJ130+AJ136+AJ118+AJ121+AJ133</f>
        <v>0</v>
      </c>
      <c r="AK107" s="58">
        <f t="shared" si="235"/>
        <v>0</v>
      </c>
      <c r="AL107" s="58">
        <f t="shared" si="14"/>
        <v>23493825.579999998</v>
      </c>
      <c r="AM107" s="58">
        <f t="shared" si="15"/>
        <v>23448795.66</v>
      </c>
      <c r="AN107" s="58">
        <f t="shared" si="16"/>
        <v>24521533.300000001</v>
      </c>
      <c r="AO107" s="58">
        <f>+AO115+AO124+AO108+AO127+AO130+AO136+AO118+AO121+AO133</f>
        <v>315495.45999999996</v>
      </c>
      <c r="AP107" s="58">
        <f t="shared" ref="AP107:AQ107" si="236">+AP115+AP124+AP108+AP127+AP130+AP136+AP118+AP121+AP133</f>
        <v>0</v>
      </c>
      <c r="AQ107" s="58">
        <f t="shared" si="236"/>
        <v>0</v>
      </c>
      <c r="AR107" s="58">
        <f t="shared" si="83"/>
        <v>23809321.039999999</v>
      </c>
      <c r="AS107" s="58">
        <f t="shared" si="18"/>
        <v>23448795.66</v>
      </c>
      <c r="AT107" s="58">
        <f t="shared" si="19"/>
        <v>24521533.300000001</v>
      </c>
    </row>
    <row r="108" spans="1:46" ht="25.5" customHeight="1">
      <c r="A108" s="263"/>
      <c r="B108" s="82" t="s">
        <v>174</v>
      </c>
      <c r="C108" s="35" t="s">
        <v>13</v>
      </c>
      <c r="D108" s="35" t="s">
        <v>14</v>
      </c>
      <c r="E108" s="35" t="s">
        <v>100</v>
      </c>
      <c r="F108" s="35" t="s">
        <v>171</v>
      </c>
      <c r="G108" s="36"/>
      <c r="H108" s="61">
        <f>H109+H113</f>
        <v>3058090</v>
      </c>
      <c r="I108" s="61">
        <f t="shared" ref="I108:J108" si="237">I109+I113</f>
        <v>3088150</v>
      </c>
      <c r="J108" s="61">
        <f t="shared" si="237"/>
        <v>3213570</v>
      </c>
      <c r="K108" s="61">
        <f t="shared" ref="K108:M108" si="238">K109+K113</f>
        <v>0</v>
      </c>
      <c r="L108" s="61">
        <f t="shared" si="238"/>
        <v>0</v>
      </c>
      <c r="M108" s="61">
        <f t="shared" si="238"/>
        <v>0</v>
      </c>
      <c r="N108" s="61">
        <f t="shared" si="2"/>
        <v>3058090</v>
      </c>
      <c r="O108" s="61">
        <f t="shared" si="3"/>
        <v>3088150</v>
      </c>
      <c r="P108" s="61">
        <f t="shared" si="4"/>
        <v>3213570</v>
      </c>
      <c r="Q108" s="61">
        <f t="shared" ref="Q108:S108" si="239">Q109+Q113</f>
        <v>0</v>
      </c>
      <c r="R108" s="61">
        <f t="shared" si="239"/>
        <v>0</v>
      </c>
      <c r="S108" s="61">
        <f t="shared" si="239"/>
        <v>0</v>
      </c>
      <c r="T108" s="61">
        <f t="shared" si="5"/>
        <v>3058090</v>
      </c>
      <c r="U108" s="61">
        <f t="shared" si="6"/>
        <v>3088150</v>
      </c>
      <c r="V108" s="61">
        <f t="shared" si="7"/>
        <v>3213570</v>
      </c>
      <c r="W108" s="61">
        <f t="shared" ref="W108:Y108" si="240">W109+W113</f>
        <v>0</v>
      </c>
      <c r="X108" s="61">
        <f t="shared" si="240"/>
        <v>0</v>
      </c>
      <c r="Y108" s="61">
        <f t="shared" si="240"/>
        <v>0</v>
      </c>
      <c r="Z108" s="61">
        <f t="shared" si="8"/>
        <v>3058090</v>
      </c>
      <c r="AA108" s="61">
        <f t="shared" si="9"/>
        <v>3088150</v>
      </c>
      <c r="AB108" s="61">
        <f t="shared" si="10"/>
        <v>3213570</v>
      </c>
      <c r="AC108" s="61">
        <f t="shared" ref="AC108:AE108" si="241">AC109+AC113</f>
        <v>0</v>
      </c>
      <c r="AD108" s="61">
        <f t="shared" si="241"/>
        <v>0</v>
      </c>
      <c r="AE108" s="61">
        <f t="shared" si="241"/>
        <v>0</v>
      </c>
      <c r="AF108" s="61">
        <f t="shared" si="11"/>
        <v>3058090</v>
      </c>
      <c r="AG108" s="61">
        <f t="shared" si="12"/>
        <v>3088150</v>
      </c>
      <c r="AH108" s="61">
        <f t="shared" si="13"/>
        <v>3213570</v>
      </c>
      <c r="AI108" s="61">
        <f t="shared" ref="AI108:AK108" si="242">AI109+AI113</f>
        <v>0</v>
      </c>
      <c r="AJ108" s="61">
        <f t="shared" si="242"/>
        <v>0</v>
      </c>
      <c r="AK108" s="61">
        <f t="shared" si="242"/>
        <v>0</v>
      </c>
      <c r="AL108" s="61">
        <f t="shared" si="14"/>
        <v>3058090</v>
      </c>
      <c r="AM108" s="61">
        <f t="shared" si="15"/>
        <v>3088150</v>
      </c>
      <c r="AN108" s="61">
        <f t="shared" si="16"/>
        <v>3213570</v>
      </c>
      <c r="AO108" s="61">
        <f t="shared" ref="AO108:AQ108" si="243">AO109+AO113</f>
        <v>0</v>
      </c>
      <c r="AP108" s="61">
        <f t="shared" si="243"/>
        <v>0</v>
      </c>
      <c r="AQ108" s="61">
        <f t="shared" si="243"/>
        <v>0</v>
      </c>
      <c r="AR108" s="61">
        <f t="shared" si="83"/>
        <v>3058090</v>
      </c>
      <c r="AS108" s="61">
        <f t="shared" si="18"/>
        <v>3088150</v>
      </c>
      <c r="AT108" s="61">
        <f t="shared" si="19"/>
        <v>3213570</v>
      </c>
    </row>
    <row r="109" spans="1:46" ht="26.4">
      <c r="A109" s="265"/>
      <c r="B109" s="74" t="s">
        <v>41</v>
      </c>
      <c r="C109" s="35" t="s">
        <v>13</v>
      </c>
      <c r="D109" s="35" t="s">
        <v>14</v>
      </c>
      <c r="E109" s="35" t="s">
        <v>100</v>
      </c>
      <c r="F109" s="35" t="s">
        <v>171</v>
      </c>
      <c r="G109" s="36" t="s">
        <v>39</v>
      </c>
      <c r="H109" s="61">
        <f>H110+H111+H112</f>
        <v>3021587</v>
      </c>
      <c r="I109" s="61">
        <f t="shared" ref="I109:J109" si="244">I110+I111+I112</f>
        <v>3050326</v>
      </c>
      <c r="J109" s="61">
        <f t="shared" si="244"/>
        <v>3174452</v>
      </c>
      <c r="K109" s="61">
        <f t="shared" ref="K109:M109" si="245">K110+K111+K112</f>
        <v>0</v>
      </c>
      <c r="L109" s="61">
        <f t="shared" si="245"/>
        <v>0</v>
      </c>
      <c r="M109" s="61">
        <f t="shared" si="245"/>
        <v>0</v>
      </c>
      <c r="N109" s="61">
        <f t="shared" si="2"/>
        <v>3021587</v>
      </c>
      <c r="O109" s="61">
        <f t="shared" si="3"/>
        <v>3050326</v>
      </c>
      <c r="P109" s="61">
        <f t="shared" si="4"/>
        <v>3174452</v>
      </c>
      <c r="Q109" s="61">
        <f t="shared" ref="Q109:S109" si="246">Q110+Q111+Q112</f>
        <v>0</v>
      </c>
      <c r="R109" s="61">
        <f t="shared" si="246"/>
        <v>0</v>
      </c>
      <c r="S109" s="61">
        <f t="shared" si="246"/>
        <v>0</v>
      </c>
      <c r="T109" s="61">
        <f t="shared" si="5"/>
        <v>3021587</v>
      </c>
      <c r="U109" s="61">
        <f t="shared" si="6"/>
        <v>3050326</v>
      </c>
      <c r="V109" s="61">
        <f t="shared" si="7"/>
        <v>3174452</v>
      </c>
      <c r="W109" s="61">
        <f t="shared" ref="W109:Y109" si="247">W110+W111+W112</f>
        <v>0</v>
      </c>
      <c r="X109" s="61">
        <f t="shared" si="247"/>
        <v>0</v>
      </c>
      <c r="Y109" s="61">
        <f t="shared" si="247"/>
        <v>0</v>
      </c>
      <c r="Z109" s="61">
        <f t="shared" si="8"/>
        <v>3021587</v>
      </c>
      <c r="AA109" s="61">
        <f t="shared" si="9"/>
        <v>3050326</v>
      </c>
      <c r="AB109" s="61">
        <f t="shared" si="10"/>
        <v>3174452</v>
      </c>
      <c r="AC109" s="61">
        <f t="shared" ref="AC109:AE109" si="248">AC110+AC111+AC112</f>
        <v>0</v>
      </c>
      <c r="AD109" s="61">
        <f t="shared" si="248"/>
        <v>0</v>
      </c>
      <c r="AE109" s="61">
        <f t="shared" si="248"/>
        <v>0</v>
      </c>
      <c r="AF109" s="61">
        <f t="shared" si="11"/>
        <v>3021587</v>
      </c>
      <c r="AG109" s="61">
        <f t="shared" si="12"/>
        <v>3050326</v>
      </c>
      <c r="AH109" s="61">
        <f t="shared" si="13"/>
        <v>3174452</v>
      </c>
      <c r="AI109" s="61">
        <f t="shared" ref="AI109:AK109" si="249">AI110+AI111+AI112</f>
        <v>0</v>
      </c>
      <c r="AJ109" s="61">
        <f t="shared" si="249"/>
        <v>0</v>
      </c>
      <c r="AK109" s="61">
        <f t="shared" si="249"/>
        <v>0</v>
      </c>
      <c r="AL109" s="61">
        <f t="shared" si="14"/>
        <v>3021587</v>
      </c>
      <c r="AM109" s="61">
        <f t="shared" si="15"/>
        <v>3050326</v>
      </c>
      <c r="AN109" s="61">
        <f t="shared" si="16"/>
        <v>3174452</v>
      </c>
      <c r="AO109" s="61">
        <f t="shared" ref="AO109:AQ109" si="250">AO110+AO111+AO112</f>
        <v>0</v>
      </c>
      <c r="AP109" s="61">
        <f t="shared" si="250"/>
        <v>0</v>
      </c>
      <c r="AQ109" s="61">
        <f t="shared" si="250"/>
        <v>0</v>
      </c>
      <c r="AR109" s="61">
        <f t="shared" si="83"/>
        <v>3021587</v>
      </c>
      <c r="AS109" s="61">
        <f t="shared" si="18"/>
        <v>3050326</v>
      </c>
      <c r="AT109" s="61">
        <f t="shared" si="19"/>
        <v>3174452</v>
      </c>
    </row>
    <row r="110" spans="1:46">
      <c r="A110" s="265"/>
      <c r="B110" s="102" t="s">
        <v>42</v>
      </c>
      <c r="C110" s="35" t="s">
        <v>13</v>
      </c>
      <c r="D110" s="35" t="s">
        <v>14</v>
      </c>
      <c r="E110" s="35" t="s">
        <v>100</v>
      </c>
      <c r="F110" s="35" t="s">
        <v>171</v>
      </c>
      <c r="G110" s="36" t="s">
        <v>40</v>
      </c>
      <c r="H110" s="61">
        <v>2948581</v>
      </c>
      <c r="I110" s="61">
        <v>2974678</v>
      </c>
      <c r="J110" s="61">
        <v>3096216</v>
      </c>
      <c r="K110" s="61"/>
      <c r="L110" s="61"/>
      <c r="M110" s="61"/>
      <c r="N110" s="61">
        <f t="shared" si="2"/>
        <v>2948581</v>
      </c>
      <c r="O110" s="61">
        <f t="shared" si="3"/>
        <v>2974678</v>
      </c>
      <c r="P110" s="61">
        <f t="shared" si="4"/>
        <v>3096216</v>
      </c>
      <c r="Q110" s="61"/>
      <c r="R110" s="61"/>
      <c r="S110" s="61"/>
      <c r="T110" s="61">
        <f t="shared" si="5"/>
        <v>2948581</v>
      </c>
      <c r="U110" s="61">
        <f t="shared" si="6"/>
        <v>2974678</v>
      </c>
      <c r="V110" s="61">
        <f t="shared" si="7"/>
        <v>3096216</v>
      </c>
      <c r="W110" s="61"/>
      <c r="X110" s="61"/>
      <c r="Y110" s="61"/>
      <c r="Z110" s="61">
        <f t="shared" si="8"/>
        <v>2948581</v>
      </c>
      <c r="AA110" s="61">
        <f t="shared" si="9"/>
        <v>2974678</v>
      </c>
      <c r="AB110" s="61">
        <f t="shared" si="10"/>
        <v>3096216</v>
      </c>
      <c r="AC110" s="61"/>
      <c r="AD110" s="61"/>
      <c r="AE110" s="61"/>
      <c r="AF110" s="61">
        <f t="shared" si="11"/>
        <v>2948581</v>
      </c>
      <c r="AG110" s="61">
        <f t="shared" si="12"/>
        <v>2974678</v>
      </c>
      <c r="AH110" s="61">
        <f t="shared" si="13"/>
        <v>3096216</v>
      </c>
      <c r="AI110" s="61"/>
      <c r="AJ110" s="61"/>
      <c r="AK110" s="61"/>
      <c r="AL110" s="61">
        <f t="shared" si="14"/>
        <v>2948581</v>
      </c>
      <c r="AM110" s="61">
        <f t="shared" si="15"/>
        <v>2974678</v>
      </c>
      <c r="AN110" s="61">
        <f t="shared" si="16"/>
        <v>3096216</v>
      </c>
      <c r="AO110" s="61"/>
      <c r="AP110" s="61"/>
      <c r="AQ110" s="61"/>
      <c r="AR110" s="61">
        <f t="shared" si="83"/>
        <v>2948581</v>
      </c>
      <c r="AS110" s="61">
        <f t="shared" si="18"/>
        <v>2974678</v>
      </c>
      <c r="AT110" s="61">
        <f t="shared" si="19"/>
        <v>3096216</v>
      </c>
    </row>
    <row r="111" spans="1:46">
      <c r="A111" s="265"/>
      <c r="B111" s="82" t="s">
        <v>175</v>
      </c>
      <c r="C111" s="35" t="s">
        <v>13</v>
      </c>
      <c r="D111" s="35" t="s">
        <v>14</v>
      </c>
      <c r="E111" s="35" t="s">
        <v>100</v>
      </c>
      <c r="F111" s="35" t="s">
        <v>171</v>
      </c>
      <c r="G111" s="36" t="s">
        <v>172</v>
      </c>
      <c r="H111" s="61">
        <v>36503</v>
      </c>
      <c r="I111" s="61">
        <v>37824</v>
      </c>
      <c r="J111" s="61">
        <v>39118</v>
      </c>
      <c r="K111" s="61"/>
      <c r="L111" s="61"/>
      <c r="M111" s="61"/>
      <c r="N111" s="61">
        <f t="shared" si="2"/>
        <v>36503</v>
      </c>
      <c r="O111" s="61">
        <f t="shared" si="3"/>
        <v>37824</v>
      </c>
      <c r="P111" s="61">
        <f t="shared" si="4"/>
        <v>39118</v>
      </c>
      <c r="Q111" s="61"/>
      <c r="R111" s="61"/>
      <c r="S111" s="61"/>
      <c r="T111" s="61">
        <f t="shared" si="5"/>
        <v>36503</v>
      </c>
      <c r="U111" s="61">
        <f t="shared" si="6"/>
        <v>37824</v>
      </c>
      <c r="V111" s="61">
        <f t="shared" si="7"/>
        <v>39118</v>
      </c>
      <c r="W111" s="61"/>
      <c r="X111" s="61"/>
      <c r="Y111" s="61"/>
      <c r="Z111" s="61">
        <f t="shared" si="8"/>
        <v>36503</v>
      </c>
      <c r="AA111" s="61">
        <f t="shared" si="9"/>
        <v>37824</v>
      </c>
      <c r="AB111" s="61">
        <f t="shared" si="10"/>
        <v>39118</v>
      </c>
      <c r="AC111" s="61"/>
      <c r="AD111" s="61"/>
      <c r="AE111" s="61"/>
      <c r="AF111" s="61">
        <f t="shared" si="11"/>
        <v>36503</v>
      </c>
      <c r="AG111" s="61">
        <f t="shared" si="12"/>
        <v>37824</v>
      </c>
      <c r="AH111" s="61">
        <f t="shared" si="13"/>
        <v>39118</v>
      </c>
      <c r="AI111" s="61"/>
      <c r="AJ111" s="61"/>
      <c r="AK111" s="61"/>
      <c r="AL111" s="61">
        <f t="shared" si="14"/>
        <v>36503</v>
      </c>
      <c r="AM111" s="61">
        <f t="shared" si="15"/>
        <v>37824</v>
      </c>
      <c r="AN111" s="61">
        <f t="shared" si="16"/>
        <v>39118</v>
      </c>
      <c r="AO111" s="61"/>
      <c r="AP111" s="61"/>
      <c r="AQ111" s="61"/>
      <c r="AR111" s="61">
        <f t="shared" si="83"/>
        <v>36503</v>
      </c>
      <c r="AS111" s="61">
        <f t="shared" si="18"/>
        <v>37824</v>
      </c>
      <c r="AT111" s="61">
        <f t="shared" si="19"/>
        <v>39118</v>
      </c>
    </row>
    <row r="112" spans="1:46" ht="26.4">
      <c r="A112" s="265"/>
      <c r="B112" s="82" t="s">
        <v>176</v>
      </c>
      <c r="C112" s="35" t="s">
        <v>13</v>
      </c>
      <c r="D112" s="35" t="s">
        <v>14</v>
      </c>
      <c r="E112" s="35" t="s">
        <v>100</v>
      </c>
      <c r="F112" s="35" t="s">
        <v>171</v>
      </c>
      <c r="G112" s="36" t="s">
        <v>173</v>
      </c>
      <c r="H112" s="61">
        <v>36503</v>
      </c>
      <c r="I112" s="61">
        <v>37824</v>
      </c>
      <c r="J112" s="61">
        <v>39118</v>
      </c>
      <c r="K112" s="61"/>
      <c r="L112" s="61"/>
      <c r="M112" s="61"/>
      <c r="N112" s="61">
        <f t="shared" si="2"/>
        <v>36503</v>
      </c>
      <c r="O112" s="61">
        <f t="shared" si="3"/>
        <v>37824</v>
      </c>
      <c r="P112" s="61">
        <f t="shared" si="4"/>
        <v>39118</v>
      </c>
      <c r="Q112" s="61"/>
      <c r="R112" s="61"/>
      <c r="S112" s="61"/>
      <c r="T112" s="61">
        <f t="shared" si="5"/>
        <v>36503</v>
      </c>
      <c r="U112" s="61">
        <f t="shared" si="6"/>
        <v>37824</v>
      </c>
      <c r="V112" s="61">
        <f t="shared" si="7"/>
        <v>39118</v>
      </c>
      <c r="W112" s="61"/>
      <c r="X112" s="61"/>
      <c r="Y112" s="61"/>
      <c r="Z112" s="61">
        <f t="shared" si="8"/>
        <v>36503</v>
      </c>
      <c r="AA112" s="61">
        <f t="shared" si="9"/>
        <v>37824</v>
      </c>
      <c r="AB112" s="61">
        <f t="shared" si="10"/>
        <v>39118</v>
      </c>
      <c r="AC112" s="61"/>
      <c r="AD112" s="61"/>
      <c r="AE112" s="61"/>
      <c r="AF112" s="61">
        <f t="shared" si="11"/>
        <v>36503</v>
      </c>
      <c r="AG112" s="61">
        <f t="shared" si="12"/>
        <v>37824</v>
      </c>
      <c r="AH112" s="61">
        <f t="shared" si="13"/>
        <v>39118</v>
      </c>
      <c r="AI112" s="61"/>
      <c r="AJ112" s="61"/>
      <c r="AK112" s="61"/>
      <c r="AL112" s="61">
        <f t="shared" si="14"/>
        <v>36503</v>
      </c>
      <c r="AM112" s="61">
        <f t="shared" si="15"/>
        <v>37824</v>
      </c>
      <c r="AN112" s="61">
        <f t="shared" si="16"/>
        <v>39118</v>
      </c>
      <c r="AO112" s="61"/>
      <c r="AP112" s="61"/>
      <c r="AQ112" s="61"/>
      <c r="AR112" s="61">
        <f t="shared" si="83"/>
        <v>36503</v>
      </c>
      <c r="AS112" s="61">
        <f t="shared" si="18"/>
        <v>37824</v>
      </c>
      <c r="AT112" s="61">
        <f t="shared" si="19"/>
        <v>39118</v>
      </c>
    </row>
    <row r="113" spans="1:46">
      <c r="A113" s="265"/>
      <c r="B113" s="82" t="s">
        <v>47</v>
      </c>
      <c r="C113" s="35" t="s">
        <v>13</v>
      </c>
      <c r="D113" s="35" t="s">
        <v>14</v>
      </c>
      <c r="E113" s="35" t="s">
        <v>100</v>
      </c>
      <c r="F113" s="35" t="s">
        <v>171</v>
      </c>
      <c r="G113" s="36" t="s">
        <v>45</v>
      </c>
      <c r="H113" s="61">
        <f>H114</f>
        <v>36503</v>
      </c>
      <c r="I113" s="61">
        <f t="shared" ref="I113:M113" si="251">I114</f>
        <v>37824</v>
      </c>
      <c r="J113" s="61">
        <f t="shared" si="251"/>
        <v>39118</v>
      </c>
      <c r="K113" s="61">
        <f t="shared" si="251"/>
        <v>0</v>
      </c>
      <c r="L113" s="61">
        <f t="shared" si="251"/>
        <v>0</v>
      </c>
      <c r="M113" s="61">
        <f t="shared" si="251"/>
        <v>0</v>
      </c>
      <c r="N113" s="61">
        <f t="shared" si="2"/>
        <v>36503</v>
      </c>
      <c r="O113" s="61">
        <f t="shared" si="3"/>
        <v>37824</v>
      </c>
      <c r="P113" s="61">
        <f t="shared" si="4"/>
        <v>39118</v>
      </c>
      <c r="Q113" s="61">
        <f t="shared" ref="Q113:S113" si="252">Q114</f>
        <v>0</v>
      </c>
      <c r="R113" s="61">
        <f t="shared" si="252"/>
        <v>0</v>
      </c>
      <c r="S113" s="61">
        <f t="shared" si="252"/>
        <v>0</v>
      </c>
      <c r="T113" s="61">
        <f t="shared" si="5"/>
        <v>36503</v>
      </c>
      <c r="U113" s="61">
        <f t="shared" si="6"/>
        <v>37824</v>
      </c>
      <c r="V113" s="61">
        <f t="shared" si="7"/>
        <v>39118</v>
      </c>
      <c r="W113" s="61">
        <f t="shared" ref="W113:Y113" si="253">W114</f>
        <v>0</v>
      </c>
      <c r="X113" s="61">
        <f t="shared" si="253"/>
        <v>0</v>
      </c>
      <c r="Y113" s="61">
        <f t="shared" si="253"/>
        <v>0</v>
      </c>
      <c r="Z113" s="61">
        <f t="shared" si="8"/>
        <v>36503</v>
      </c>
      <c r="AA113" s="61">
        <f t="shared" si="9"/>
        <v>37824</v>
      </c>
      <c r="AB113" s="61">
        <f t="shared" si="10"/>
        <v>39118</v>
      </c>
      <c r="AC113" s="61">
        <f t="shared" ref="AC113:AE113" si="254">AC114</f>
        <v>0</v>
      </c>
      <c r="AD113" s="61">
        <f t="shared" si="254"/>
        <v>0</v>
      </c>
      <c r="AE113" s="61">
        <f t="shared" si="254"/>
        <v>0</v>
      </c>
      <c r="AF113" s="61">
        <f t="shared" si="11"/>
        <v>36503</v>
      </c>
      <c r="AG113" s="61">
        <f t="shared" si="12"/>
        <v>37824</v>
      </c>
      <c r="AH113" s="61">
        <f t="shared" si="13"/>
        <v>39118</v>
      </c>
      <c r="AI113" s="61">
        <f t="shared" ref="AI113:AK113" si="255">AI114</f>
        <v>0</v>
      </c>
      <c r="AJ113" s="61">
        <f t="shared" si="255"/>
        <v>0</v>
      </c>
      <c r="AK113" s="61">
        <f t="shared" si="255"/>
        <v>0</v>
      </c>
      <c r="AL113" s="61">
        <f t="shared" si="14"/>
        <v>36503</v>
      </c>
      <c r="AM113" s="61">
        <f t="shared" si="15"/>
        <v>37824</v>
      </c>
      <c r="AN113" s="61">
        <f t="shared" si="16"/>
        <v>39118</v>
      </c>
      <c r="AO113" s="61">
        <f t="shared" ref="AO113:AQ113" si="256">AO114</f>
        <v>0</v>
      </c>
      <c r="AP113" s="61">
        <f t="shared" si="256"/>
        <v>0</v>
      </c>
      <c r="AQ113" s="61">
        <f t="shared" si="256"/>
        <v>0</v>
      </c>
      <c r="AR113" s="61">
        <f t="shared" si="83"/>
        <v>36503</v>
      </c>
      <c r="AS113" s="61">
        <f t="shared" si="18"/>
        <v>37824</v>
      </c>
      <c r="AT113" s="61">
        <f t="shared" si="19"/>
        <v>39118</v>
      </c>
    </row>
    <row r="114" spans="1:46" ht="39.6">
      <c r="A114" s="265"/>
      <c r="B114" s="82" t="s">
        <v>177</v>
      </c>
      <c r="C114" s="35" t="s">
        <v>13</v>
      </c>
      <c r="D114" s="35" t="s">
        <v>14</v>
      </c>
      <c r="E114" s="35" t="s">
        <v>100</v>
      </c>
      <c r="F114" s="35" t="s">
        <v>171</v>
      </c>
      <c r="G114" s="36" t="s">
        <v>46</v>
      </c>
      <c r="H114" s="61">
        <v>36503</v>
      </c>
      <c r="I114" s="61">
        <v>37824</v>
      </c>
      <c r="J114" s="61">
        <v>39118</v>
      </c>
      <c r="K114" s="61"/>
      <c r="L114" s="61"/>
      <c r="M114" s="61"/>
      <c r="N114" s="61">
        <f t="shared" si="2"/>
        <v>36503</v>
      </c>
      <c r="O114" s="61">
        <f t="shared" si="3"/>
        <v>37824</v>
      </c>
      <c r="P114" s="61">
        <f t="shared" si="4"/>
        <v>39118</v>
      </c>
      <c r="Q114" s="61"/>
      <c r="R114" s="61"/>
      <c r="S114" s="61"/>
      <c r="T114" s="61">
        <f t="shared" si="5"/>
        <v>36503</v>
      </c>
      <c r="U114" s="61">
        <f t="shared" si="6"/>
        <v>37824</v>
      </c>
      <c r="V114" s="61">
        <f t="shared" si="7"/>
        <v>39118</v>
      </c>
      <c r="W114" s="61"/>
      <c r="X114" s="61"/>
      <c r="Y114" s="61"/>
      <c r="Z114" s="61">
        <f t="shared" si="8"/>
        <v>36503</v>
      </c>
      <c r="AA114" s="61">
        <f t="shared" si="9"/>
        <v>37824</v>
      </c>
      <c r="AB114" s="61">
        <f t="shared" si="10"/>
        <v>39118</v>
      </c>
      <c r="AC114" s="61"/>
      <c r="AD114" s="61"/>
      <c r="AE114" s="61"/>
      <c r="AF114" s="61">
        <f t="shared" si="11"/>
        <v>36503</v>
      </c>
      <c r="AG114" s="61">
        <f t="shared" si="12"/>
        <v>37824</v>
      </c>
      <c r="AH114" s="61">
        <f t="shared" si="13"/>
        <v>39118</v>
      </c>
      <c r="AI114" s="61"/>
      <c r="AJ114" s="61"/>
      <c r="AK114" s="61"/>
      <c r="AL114" s="61">
        <f t="shared" si="14"/>
        <v>36503</v>
      </c>
      <c r="AM114" s="61">
        <f t="shared" si="15"/>
        <v>37824</v>
      </c>
      <c r="AN114" s="61">
        <f t="shared" si="16"/>
        <v>39118</v>
      </c>
      <c r="AO114" s="61"/>
      <c r="AP114" s="61"/>
      <c r="AQ114" s="61"/>
      <c r="AR114" s="61">
        <f t="shared" si="83"/>
        <v>36503</v>
      </c>
      <c r="AS114" s="61">
        <f t="shared" si="18"/>
        <v>37824</v>
      </c>
      <c r="AT114" s="61">
        <f t="shared" si="19"/>
        <v>39118</v>
      </c>
    </row>
    <row r="115" spans="1:46" ht="26.4">
      <c r="A115" s="265"/>
      <c r="B115" s="56" t="s">
        <v>92</v>
      </c>
      <c r="C115" s="5" t="s">
        <v>13</v>
      </c>
      <c r="D115" s="5" t="s">
        <v>14</v>
      </c>
      <c r="E115" s="5" t="s">
        <v>100</v>
      </c>
      <c r="F115" s="5" t="s">
        <v>106</v>
      </c>
      <c r="G115" s="17"/>
      <c r="H115" s="57">
        <f>H116</f>
        <v>12199361</v>
      </c>
      <c r="I115" s="57">
        <f t="shared" ref="I115:M116" si="257">I116</f>
        <v>12380645.66</v>
      </c>
      <c r="J115" s="57">
        <f t="shared" si="257"/>
        <v>12379091.300000001</v>
      </c>
      <c r="K115" s="57">
        <f t="shared" si="257"/>
        <v>0</v>
      </c>
      <c r="L115" s="57">
        <f t="shared" si="257"/>
        <v>0</v>
      </c>
      <c r="M115" s="57">
        <f t="shared" si="257"/>
        <v>0</v>
      </c>
      <c r="N115" s="57">
        <f t="shared" si="2"/>
        <v>12199361</v>
      </c>
      <c r="O115" s="57">
        <f t="shared" si="3"/>
        <v>12380645.66</v>
      </c>
      <c r="P115" s="57">
        <f t="shared" si="4"/>
        <v>12379091.300000001</v>
      </c>
      <c r="Q115" s="57">
        <f t="shared" ref="Q115:S116" si="258">Q116</f>
        <v>0</v>
      </c>
      <c r="R115" s="57">
        <f t="shared" si="258"/>
        <v>0</v>
      </c>
      <c r="S115" s="57">
        <f t="shared" si="258"/>
        <v>0</v>
      </c>
      <c r="T115" s="57">
        <f t="shared" si="5"/>
        <v>12199361</v>
      </c>
      <c r="U115" s="57">
        <f t="shared" si="6"/>
        <v>12380645.66</v>
      </c>
      <c r="V115" s="57">
        <f t="shared" si="7"/>
        <v>12379091.300000001</v>
      </c>
      <c r="W115" s="57">
        <f t="shared" ref="W115:Y116" si="259">W116</f>
        <v>13191.74</v>
      </c>
      <c r="X115" s="57">
        <f t="shared" si="259"/>
        <v>0</v>
      </c>
      <c r="Y115" s="57">
        <f t="shared" si="259"/>
        <v>0</v>
      </c>
      <c r="Z115" s="57">
        <f t="shared" si="8"/>
        <v>12212552.74</v>
      </c>
      <c r="AA115" s="57">
        <f t="shared" si="9"/>
        <v>12380645.66</v>
      </c>
      <c r="AB115" s="57">
        <f t="shared" si="10"/>
        <v>12379091.300000001</v>
      </c>
      <c r="AC115" s="57">
        <f t="shared" ref="AC115:AE116" si="260">AC116</f>
        <v>45000</v>
      </c>
      <c r="AD115" s="57">
        <f t="shared" si="260"/>
        <v>0</v>
      </c>
      <c r="AE115" s="57">
        <f t="shared" si="260"/>
        <v>0</v>
      </c>
      <c r="AF115" s="57">
        <f t="shared" si="11"/>
        <v>12257552.74</v>
      </c>
      <c r="AG115" s="57">
        <f t="shared" si="12"/>
        <v>12380645.66</v>
      </c>
      <c r="AH115" s="57">
        <f t="shared" si="13"/>
        <v>12379091.300000001</v>
      </c>
      <c r="AI115" s="57">
        <f t="shared" ref="AI115:AK116" si="261">AI116</f>
        <v>23314.2</v>
      </c>
      <c r="AJ115" s="57">
        <f t="shared" si="261"/>
        <v>0</v>
      </c>
      <c r="AK115" s="57">
        <f t="shared" si="261"/>
        <v>0</v>
      </c>
      <c r="AL115" s="57">
        <f t="shared" si="14"/>
        <v>12280866.939999999</v>
      </c>
      <c r="AM115" s="57">
        <f t="shared" si="15"/>
        <v>12380645.66</v>
      </c>
      <c r="AN115" s="57">
        <f t="shared" si="16"/>
        <v>12379091.300000001</v>
      </c>
      <c r="AO115" s="57">
        <f t="shared" ref="AO115:AQ116" si="262">AO116</f>
        <v>275495.45999999996</v>
      </c>
      <c r="AP115" s="57">
        <f t="shared" si="262"/>
        <v>0</v>
      </c>
      <c r="AQ115" s="57">
        <f t="shared" si="262"/>
        <v>0</v>
      </c>
      <c r="AR115" s="57">
        <f t="shared" si="83"/>
        <v>12556362.399999999</v>
      </c>
      <c r="AS115" s="57">
        <f t="shared" si="18"/>
        <v>12380645.66</v>
      </c>
      <c r="AT115" s="57">
        <f t="shared" si="19"/>
        <v>12379091.300000001</v>
      </c>
    </row>
    <row r="116" spans="1:46" ht="26.4">
      <c r="A116" s="265"/>
      <c r="B116" s="74" t="s">
        <v>41</v>
      </c>
      <c r="C116" s="5" t="s">
        <v>13</v>
      </c>
      <c r="D116" s="5" t="s">
        <v>14</v>
      </c>
      <c r="E116" s="5" t="s">
        <v>100</v>
      </c>
      <c r="F116" s="5" t="s">
        <v>106</v>
      </c>
      <c r="G116" s="17" t="s">
        <v>39</v>
      </c>
      <c r="H116" s="57">
        <f>H117</f>
        <v>12199361</v>
      </c>
      <c r="I116" s="57">
        <f t="shared" si="257"/>
        <v>12380645.66</v>
      </c>
      <c r="J116" s="57">
        <f t="shared" si="257"/>
        <v>12379091.300000001</v>
      </c>
      <c r="K116" s="57">
        <f t="shared" si="257"/>
        <v>0</v>
      </c>
      <c r="L116" s="57">
        <f t="shared" si="257"/>
        <v>0</v>
      </c>
      <c r="M116" s="57">
        <f t="shared" si="257"/>
        <v>0</v>
      </c>
      <c r="N116" s="57">
        <f t="shared" si="2"/>
        <v>12199361</v>
      </c>
      <c r="O116" s="57">
        <f t="shared" si="3"/>
        <v>12380645.66</v>
      </c>
      <c r="P116" s="57">
        <f t="shared" si="4"/>
        <v>12379091.300000001</v>
      </c>
      <c r="Q116" s="57">
        <f t="shared" si="258"/>
        <v>0</v>
      </c>
      <c r="R116" s="57">
        <f t="shared" si="258"/>
        <v>0</v>
      </c>
      <c r="S116" s="57">
        <f t="shared" si="258"/>
        <v>0</v>
      </c>
      <c r="T116" s="57">
        <f t="shared" si="5"/>
        <v>12199361</v>
      </c>
      <c r="U116" s="57">
        <f t="shared" si="6"/>
        <v>12380645.66</v>
      </c>
      <c r="V116" s="57">
        <f t="shared" si="7"/>
        <v>12379091.300000001</v>
      </c>
      <c r="W116" s="57">
        <f t="shared" si="259"/>
        <v>13191.74</v>
      </c>
      <c r="X116" s="57">
        <f t="shared" si="259"/>
        <v>0</v>
      </c>
      <c r="Y116" s="57">
        <f t="shared" si="259"/>
        <v>0</v>
      </c>
      <c r="Z116" s="57">
        <f t="shared" si="8"/>
        <v>12212552.74</v>
      </c>
      <c r="AA116" s="57">
        <f t="shared" si="9"/>
        <v>12380645.66</v>
      </c>
      <c r="AB116" s="57">
        <f t="shared" si="10"/>
        <v>12379091.300000001</v>
      </c>
      <c r="AC116" s="57">
        <f t="shared" si="260"/>
        <v>45000</v>
      </c>
      <c r="AD116" s="57">
        <f t="shared" si="260"/>
        <v>0</v>
      </c>
      <c r="AE116" s="57">
        <f t="shared" si="260"/>
        <v>0</v>
      </c>
      <c r="AF116" s="57">
        <f t="shared" si="11"/>
        <v>12257552.74</v>
      </c>
      <c r="AG116" s="57">
        <f t="shared" si="12"/>
        <v>12380645.66</v>
      </c>
      <c r="AH116" s="57">
        <f t="shared" si="13"/>
        <v>12379091.300000001</v>
      </c>
      <c r="AI116" s="57">
        <f t="shared" si="261"/>
        <v>23314.2</v>
      </c>
      <c r="AJ116" s="57">
        <f t="shared" si="261"/>
        <v>0</v>
      </c>
      <c r="AK116" s="57">
        <f t="shared" si="261"/>
        <v>0</v>
      </c>
      <c r="AL116" s="57">
        <f t="shared" si="14"/>
        <v>12280866.939999999</v>
      </c>
      <c r="AM116" s="57">
        <f t="shared" si="15"/>
        <v>12380645.66</v>
      </c>
      <c r="AN116" s="57">
        <f t="shared" si="16"/>
        <v>12379091.300000001</v>
      </c>
      <c r="AO116" s="57">
        <f t="shared" si="262"/>
        <v>275495.45999999996</v>
      </c>
      <c r="AP116" s="57">
        <f t="shared" si="262"/>
        <v>0</v>
      </c>
      <c r="AQ116" s="57">
        <f t="shared" si="262"/>
        <v>0</v>
      </c>
      <c r="AR116" s="57">
        <f t="shared" si="83"/>
        <v>12556362.399999999</v>
      </c>
      <c r="AS116" s="57">
        <f t="shared" si="18"/>
        <v>12380645.66</v>
      </c>
      <c r="AT116" s="57">
        <f t="shared" si="19"/>
        <v>12379091.300000001</v>
      </c>
    </row>
    <row r="117" spans="1:46">
      <c r="A117" s="265"/>
      <c r="B117" s="85" t="s">
        <v>42</v>
      </c>
      <c r="C117" s="5" t="s">
        <v>13</v>
      </c>
      <c r="D117" s="5" t="s">
        <v>14</v>
      </c>
      <c r="E117" s="5" t="s">
        <v>100</v>
      </c>
      <c r="F117" s="5" t="s">
        <v>106</v>
      </c>
      <c r="G117" s="17" t="s">
        <v>40</v>
      </c>
      <c r="H117" s="61">
        <v>12199361</v>
      </c>
      <c r="I117" s="61">
        <v>12380645.66</v>
      </c>
      <c r="J117" s="61">
        <v>12379091.300000001</v>
      </c>
      <c r="K117" s="61"/>
      <c r="L117" s="61"/>
      <c r="M117" s="61"/>
      <c r="N117" s="61">
        <f t="shared" si="2"/>
        <v>12199361</v>
      </c>
      <c r="O117" s="61">
        <f t="shared" si="3"/>
        <v>12380645.66</v>
      </c>
      <c r="P117" s="61">
        <f t="shared" si="4"/>
        <v>12379091.300000001</v>
      </c>
      <c r="Q117" s="61"/>
      <c r="R117" s="61"/>
      <c r="S117" s="61"/>
      <c r="T117" s="61">
        <f t="shared" si="5"/>
        <v>12199361</v>
      </c>
      <c r="U117" s="61">
        <f t="shared" si="6"/>
        <v>12380645.66</v>
      </c>
      <c r="V117" s="61">
        <f t="shared" si="7"/>
        <v>12379091.300000001</v>
      </c>
      <c r="W117" s="61">
        <v>13191.74</v>
      </c>
      <c r="X117" s="61"/>
      <c r="Y117" s="61"/>
      <c r="Z117" s="61">
        <f t="shared" si="8"/>
        <v>12212552.74</v>
      </c>
      <c r="AA117" s="61">
        <f t="shared" si="9"/>
        <v>12380645.66</v>
      </c>
      <c r="AB117" s="61">
        <f t="shared" si="10"/>
        <v>12379091.300000001</v>
      </c>
      <c r="AC117" s="61">
        <v>45000</v>
      </c>
      <c r="AD117" s="61"/>
      <c r="AE117" s="61"/>
      <c r="AF117" s="61">
        <f t="shared" si="11"/>
        <v>12257552.74</v>
      </c>
      <c r="AG117" s="61">
        <f t="shared" si="12"/>
        <v>12380645.66</v>
      </c>
      <c r="AH117" s="61">
        <f t="shared" si="13"/>
        <v>12379091.300000001</v>
      </c>
      <c r="AI117" s="61">
        <v>23314.2</v>
      </c>
      <c r="AJ117" s="61"/>
      <c r="AK117" s="61"/>
      <c r="AL117" s="61">
        <f t="shared" si="14"/>
        <v>12280866.939999999</v>
      </c>
      <c r="AM117" s="61">
        <f t="shared" si="15"/>
        <v>12380645.66</v>
      </c>
      <c r="AN117" s="61">
        <f t="shared" si="16"/>
        <v>12379091.300000001</v>
      </c>
      <c r="AO117" s="61">
        <f>88739+11756.46+175000</f>
        <v>275495.45999999996</v>
      </c>
      <c r="AP117" s="61"/>
      <c r="AQ117" s="61"/>
      <c r="AR117" s="61">
        <f t="shared" si="83"/>
        <v>12556362.399999999</v>
      </c>
      <c r="AS117" s="61">
        <f t="shared" si="18"/>
        <v>12380645.66</v>
      </c>
      <c r="AT117" s="61">
        <f t="shared" si="19"/>
        <v>12379091.300000001</v>
      </c>
    </row>
    <row r="118" spans="1:46" ht="26.4">
      <c r="A118" s="265"/>
      <c r="B118" s="82" t="s">
        <v>213</v>
      </c>
      <c r="C118" s="5" t="s">
        <v>13</v>
      </c>
      <c r="D118" s="5" t="s">
        <v>14</v>
      </c>
      <c r="E118" s="5" t="s">
        <v>100</v>
      </c>
      <c r="F118" s="54" t="s">
        <v>163</v>
      </c>
      <c r="G118" s="17"/>
      <c r="H118" s="61"/>
      <c r="I118" s="61"/>
      <c r="J118" s="61"/>
      <c r="K118" s="61"/>
      <c r="L118" s="61"/>
      <c r="M118" s="61"/>
      <c r="N118" s="61"/>
      <c r="O118" s="61"/>
      <c r="P118" s="61"/>
      <c r="Q118" s="61">
        <f>Q119</f>
        <v>110000</v>
      </c>
      <c r="R118" s="61">
        <f t="shared" ref="R118:S119" si="263">R119</f>
        <v>0</v>
      </c>
      <c r="S118" s="61">
        <f t="shared" si="263"/>
        <v>0</v>
      </c>
      <c r="T118" s="61">
        <f t="shared" ref="T118:T120" si="264">N118+Q118</f>
        <v>110000</v>
      </c>
      <c r="U118" s="61">
        <f t="shared" ref="U118:U120" si="265">O118+R118</f>
        <v>0</v>
      </c>
      <c r="V118" s="61">
        <f t="shared" ref="V118:V120" si="266">P118+S118</f>
        <v>0</v>
      </c>
      <c r="W118" s="61">
        <f>W119</f>
        <v>0</v>
      </c>
      <c r="X118" s="61">
        <f t="shared" ref="X118:Y119" si="267">X119</f>
        <v>0</v>
      </c>
      <c r="Y118" s="61">
        <f t="shared" si="267"/>
        <v>0</v>
      </c>
      <c r="Z118" s="61">
        <f t="shared" si="8"/>
        <v>110000</v>
      </c>
      <c r="AA118" s="61">
        <f t="shared" si="9"/>
        <v>0</v>
      </c>
      <c r="AB118" s="61">
        <f t="shared" si="10"/>
        <v>0</v>
      </c>
      <c r="AC118" s="61">
        <f>AC119</f>
        <v>50000</v>
      </c>
      <c r="AD118" s="61">
        <f t="shared" ref="AD118:AE119" si="268">AD119</f>
        <v>0</v>
      </c>
      <c r="AE118" s="61">
        <f t="shared" si="268"/>
        <v>0</v>
      </c>
      <c r="AF118" s="61">
        <f t="shared" si="11"/>
        <v>160000</v>
      </c>
      <c r="AG118" s="61">
        <f t="shared" si="12"/>
        <v>0</v>
      </c>
      <c r="AH118" s="61">
        <f t="shared" si="13"/>
        <v>0</v>
      </c>
      <c r="AI118" s="61">
        <f>AI119</f>
        <v>30000</v>
      </c>
      <c r="AJ118" s="61">
        <f t="shared" ref="AJ118:AK119" si="269">AJ119</f>
        <v>0</v>
      </c>
      <c r="AK118" s="61">
        <f t="shared" si="269"/>
        <v>0</v>
      </c>
      <c r="AL118" s="61">
        <f t="shared" si="14"/>
        <v>190000</v>
      </c>
      <c r="AM118" s="61">
        <f t="shared" si="15"/>
        <v>0</v>
      </c>
      <c r="AN118" s="61">
        <f t="shared" si="16"/>
        <v>0</v>
      </c>
      <c r="AO118" s="61">
        <f>AO119</f>
        <v>30000</v>
      </c>
      <c r="AP118" s="61">
        <f t="shared" ref="AP118:AQ119" si="270">AP119</f>
        <v>0</v>
      </c>
      <c r="AQ118" s="61">
        <f t="shared" si="270"/>
        <v>0</v>
      </c>
      <c r="AR118" s="61">
        <f t="shared" si="83"/>
        <v>220000</v>
      </c>
      <c r="AS118" s="61">
        <f t="shared" si="18"/>
        <v>0</v>
      </c>
      <c r="AT118" s="61">
        <f t="shared" si="19"/>
        <v>0</v>
      </c>
    </row>
    <row r="119" spans="1:46" ht="26.4">
      <c r="A119" s="265"/>
      <c r="B119" s="74" t="s">
        <v>41</v>
      </c>
      <c r="C119" s="5" t="s">
        <v>13</v>
      </c>
      <c r="D119" s="5" t="s">
        <v>14</v>
      </c>
      <c r="E119" s="5" t="s">
        <v>100</v>
      </c>
      <c r="F119" s="54" t="s">
        <v>163</v>
      </c>
      <c r="G119" s="55" t="s">
        <v>39</v>
      </c>
      <c r="H119" s="61"/>
      <c r="I119" s="61"/>
      <c r="J119" s="61"/>
      <c r="K119" s="61"/>
      <c r="L119" s="61"/>
      <c r="M119" s="61"/>
      <c r="N119" s="61"/>
      <c r="O119" s="61"/>
      <c r="P119" s="61"/>
      <c r="Q119" s="61">
        <f>Q120</f>
        <v>110000</v>
      </c>
      <c r="R119" s="61">
        <f t="shared" si="263"/>
        <v>0</v>
      </c>
      <c r="S119" s="61">
        <f t="shared" si="263"/>
        <v>0</v>
      </c>
      <c r="T119" s="61">
        <f t="shared" si="264"/>
        <v>110000</v>
      </c>
      <c r="U119" s="61">
        <f t="shared" si="265"/>
        <v>0</v>
      </c>
      <c r="V119" s="61">
        <f t="shared" si="266"/>
        <v>0</v>
      </c>
      <c r="W119" s="61">
        <f>W120</f>
        <v>0</v>
      </c>
      <c r="X119" s="61">
        <f t="shared" si="267"/>
        <v>0</v>
      </c>
      <c r="Y119" s="61">
        <f t="shared" si="267"/>
        <v>0</v>
      </c>
      <c r="Z119" s="61">
        <f t="shared" si="8"/>
        <v>110000</v>
      </c>
      <c r="AA119" s="61">
        <f t="shared" si="9"/>
        <v>0</v>
      </c>
      <c r="AB119" s="61">
        <f t="shared" si="10"/>
        <v>0</v>
      </c>
      <c r="AC119" s="61">
        <f>AC120</f>
        <v>50000</v>
      </c>
      <c r="AD119" s="61">
        <f t="shared" si="268"/>
        <v>0</v>
      </c>
      <c r="AE119" s="61">
        <f t="shared" si="268"/>
        <v>0</v>
      </c>
      <c r="AF119" s="61">
        <f t="shared" si="11"/>
        <v>160000</v>
      </c>
      <c r="AG119" s="61">
        <f t="shared" si="12"/>
        <v>0</v>
      </c>
      <c r="AH119" s="61">
        <f t="shared" si="13"/>
        <v>0</v>
      </c>
      <c r="AI119" s="61">
        <f>AI120</f>
        <v>30000</v>
      </c>
      <c r="AJ119" s="61">
        <f t="shared" si="269"/>
        <v>0</v>
      </c>
      <c r="AK119" s="61">
        <f t="shared" si="269"/>
        <v>0</v>
      </c>
      <c r="AL119" s="61">
        <f t="shared" si="14"/>
        <v>190000</v>
      </c>
      <c r="AM119" s="61">
        <f t="shared" si="15"/>
        <v>0</v>
      </c>
      <c r="AN119" s="61">
        <f t="shared" si="16"/>
        <v>0</v>
      </c>
      <c r="AO119" s="61">
        <f>AO120</f>
        <v>30000</v>
      </c>
      <c r="AP119" s="61">
        <f t="shared" si="270"/>
        <v>0</v>
      </c>
      <c r="AQ119" s="61">
        <f t="shared" si="270"/>
        <v>0</v>
      </c>
      <c r="AR119" s="61">
        <f t="shared" si="83"/>
        <v>220000</v>
      </c>
      <c r="AS119" s="61">
        <f t="shared" si="18"/>
        <v>0</v>
      </c>
      <c r="AT119" s="61">
        <f t="shared" si="19"/>
        <v>0</v>
      </c>
    </row>
    <row r="120" spans="1:46">
      <c r="A120" s="265"/>
      <c r="B120" s="85" t="s">
        <v>42</v>
      </c>
      <c r="C120" s="5" t="s">
        <v>13</v>
      </c>
      <c r="D120" s="5" t="s">
        <v>14</v>
      </c>
      <c r="E120" s="5" t="s">
        <v>100</v>
      </c>
      <c r="F120" s="54" t="s">
        <v>163</v>
      </c>
      <c r="G120" s="55" t="s">
        <v>40</v>
      </c>
      <c r="H120" s="61"/>
      <c r="I120" s="61"/>
      <c r="J120" s="61"/>
      <c r="K120" s="61"/>
      <c r="L120" s="61"/>
      <c r="M120" s="61"/>
      <c r="N120" s="61"/>
      <c r="O120" s="61"/>
      <c r="P120" s="61"/>
      <c r="Q120" s="61">
        <v>110000</v>
      </c>
      <c r="R120" s="61"/>
      <c r="S120" s="61"/>
      <c r="T120" s="61">
        <f t="shared" si="264"/>
        <v>110000</v>
      </c>
      <c r="U120" s="61">
        <f t="shared" si="265"/>
        <v>0</v>
      </c>
      <c r="V120" s="61">
        <f t="shared" si="266"/>
        <v>0</v>
      </c>
      <c r="W120" s="61"/>
      <c r="X120" s="61"/>
      <c r="Y120" s="61"/>
      <c r="Z120" s="61">
        <f t="shared" si="8"/>
        <v>110000</v>
      </c>
      <c r="AA120" s="61">
        <f t="shared" si="9"/>
        <v>0</v>
      </c>
      <c r="AB120" s="61">
        <f t="shared" si="10"/>
        <v>0</v>
      </c>
      <c r="AC120" s="61">
        <v>50000</v>
      </c>
      <c r="AD120" s="61"/>
      <c r="AE120" s="61"/>
      <c r="AF120" s="61">
        <f t="shared" si="11"/>
        <v>160000</v>
      </c>
      <c r="AG120" s="61">
        <f t="shared" si="12"/>
        <v>0</v>
      </c>
      <c r="AH120" s="61">
        <f t="shared" si="13"/>
        <v>0</v>
      </c>
      <c r="AI120" s="61">
        <v>30000</v>
      </c>
      <c r="AJ120" s="61"/>
      <c r="AK120" s="61"/>
      <c r="AL120" s="61">
        <f t="shared" si="14"/>
        <v>190000</v>
      </c>
      <c r="AM120" s="61">
        <f t="shared" si="15"/>
        <v>0</v>
      </c>
      <c r="AN120" s="61">
        <f t="shared" si="16"/>
        <v>0</v>
      </c>
      <c r="AO120" s="61">
        <v>30000</v>
      </c>
      <c r="AP120" s="61"/>
      <c r="AQ120" s="61"/>
      <c r="AR120" s="61">
        <f t="shared" si="83"/>
        <v>220000</v>
      </c>
      <c r="AS120" s="61">
        <f t="shared" si="18"/>
        <v>0</v>
      </c>
      <c r="AT120" s="61">
        <f t="shared" si="19"/>
        <v>0</v>
      </c>
    </row>
    <row r="121" spans="1:46">
      <c r="A121" s="265"/>
      <c r="B121" s="82" t="s">
        <v>170</v>
      </c>
      <c r="C121" s="35" t="s">
        <v>13</v>
      </c>
      <c r="D121" s="5" t="s">
        <v>14</v>
      </c>
      <c r="E121" s="35" t="s">
        <v>100</v>
      </c>
      <c r="F121" s="35" t="s">
        <v>169</v>
      </c>
      <c r="G121" s="55"/>
      <c r="H121" s="61"/>
      <c r="I121" s="61"/>
      <c r="J121" s="61"/>
      <c r="K121" s="61"/>
      <c r="L121" s="61"/>
      <c r="M121" s="61"/>
      <c r="N121" s="61"/>
      <c r="O121" s="61"/>
      <c r="P121" s="61"/>
      <c r="Q121" s="61">
        <f>Q122</f>
        <v>60000</v>
      </c>
      <c r="R121" s="61">
        <f t="shared" ref="R121:S122" si="271">R122</f>
        <v>0</v>
      </c>
      <c r="S121" s="61">
        <f t="shared" si="271"/>
        <v>0</v>
      </c>
      <c r="T121" s="61">
        <f t="shared" ref="T121:T123" si="272">N121+Q121</f>
        <v>60000</v>
      </c>
      <c r="U121" s="61">
        <f t="shared" ref="U121:U123" si="273">O121+R121</f>
        <v>0</v>
      </c>
      <c r="V121" s="61">
        <f t="shared" ref="V121:V123" si="274">P121+S121</f>
        <v>0</v>
      </c>
      <c r="W121" s="61">
        <f>W122</f>
        <v>0</v>
      </c>
      <c r="X121" s="61">
        <f t="shared" ref="X121:Y122" si="275">X122</f>
        <v>0</v>
      </c>
      <c r="Y121" s="61">
        <f t="shared" si="275"/>
        <v>0</v>
      </c>
      <c r="Z121" s="61">
        <f t="shared" si="8"/>
        <v>60000</v>
      </c>
      <c r="AA121" s="61">
        <f t="shared" si="9"/>
        <v>0</v>
      </c>
      <c r="AB121" s="61">
        <f t="shared" si="10"/>
        <v>0</v>
      </c>
      <c r="AC121" s="61">
        <f>AC122</f>
        <v>372089</v>
      </c>
      <c r="AD121" s="61">
        <f t="shared" ref="AD121:AE122" si="276">AD122</f>
        <v>0</v>
      </c>
      <c r="AE121" s="61">
        <f t="shared" si="276"/>
        <v>0</v>
      </c>
      <c r="AF121" s="61">
        <f t="shared" si="11"/>
        <v>432089</v>
      </c>
      <c r="AG121" s="61">
        <f t="shared" si="12"/>
        <v>0</v>
      </c>
      <c r="AH121" s="61">
        <f t="shared" si="13"/>
        <v>0</v>
      </c>
      <c r="AI121" s="61">
        <f>AI122</f>
        <v>0</v>
      </c>
      <c r="AJ121" s="61">
        <f t="shared" ref="AJ121:AK122" si="277">AJ122</f>
        <v>0</v>
      </c>
      <c r="AK121" s="61">
        <f t="shared" si="277"/>
        <v>0</v>
      </c>
      <c r="AL121" s="61">
        <f t="shared" si="14"/>
        <v>432089</v>
      </c>
      <c r="AM121" s="61">
        <f t="shared" si="15"/>
        <v>0</v>
      </c>
      <c r="AN121" s="61">
        <f t="shared" si="16"/>
        <v>0</v>
      </c>
      <c r="AO121" s="61">
        <f>AO122</f>
        <v>0</v>
      </c>
      <c r="AP121" s="61">
        <f t="shared" ref="AP121:AQ122" si="278">AP122</f>
        <v>0</v>
      </c>
      <c r="AQ121" s="61">
        <f t="shared" si="278"/>
        <v>0</v>
      </c>
      <c r="AR121" s="61">
        <f t="shared" si="83"/>
        <v>432089</v>
      </c>
      <c r="AS121" s="61">
        <f t="shared" si="18"/>
        <v>0</v>
      </c>
      <c r="AT121" s="61">
        <f t="shared" si="19"/>
        <v>0</v>
      </c>
    </row>
    <row r="122" spans="1:46" ht="26.4">
      <c r="A122" s="265"/>
      <c r="B122" s="74" t="s">
        <v>41</v>
      </c>
      <c r="C122" s="35" t="s">
        <v>13</v>
      </c>
      <c r="D122" s="5" t="s">
        <v>14</v>
      </c>
      <c r="E122" s="35" t="s">
        <v>100</v>
      </c>
      <c r="F122" s="35" t="s">
        <v>169</v>
      </c>
      <c r="G122" s="55" t="s">
        <v>39</v>
      </c>
      <c r="H122" s="61"/>
      <c r="I122" s="61"/>
      <c r="J122" s="61"/>
      <c r="K122" s="61"/>
      <c r="L122" s="61"/>
      <c r="M122" s="61"/>
      <c r="N122" s="61"/>
      <c r="O122" s="61"/>
      <c r="P122" s="61"/>
      <c r="Q122" s="61">
        <f>Q123</f>
        <v>60000</v>
      </c>
      <c r="R122" s="61">
        <f t="shared" si="271"/>
        <v>0</v>
      </c>
      <c r="S122" s="61">
        <f t="shared" si="271"/>
        <v>0</v>
      </c>
      <c r="T122" s="61">
        <f t="shared" si="272"/>
        <v>60000</v>
      </c>
      <c r="U122" s="61">
        <f t="shared" si="273"/>
        <v>0</v>
      </c>
      <c r="V122" s="61">
        <f t="shared" si="274"/>
        <v>0</v>
      </c>
      <c r="W122" s="61">
        <f>W123</f>
        <v>0</v>
      </c>
      <c r="X122" s="61">
        <f t="shared" si="275"/>
        <v>0</v>
      </c>
      <c r="Y122" s="61">
        <f t="shared" si="275"/>
        <v>0</v>
      </c>
      <c r="Z122" s="61">
        <f t="shared" si="8"/>
        <v>60000</v>
      </c>
      <c r="AA122" s="61">
        <f t="shared" si="9"/>
        <v>0</v>
      </c>
      <c r="AB122" s="61">
        <f t="shared" si="10"/>
        <v>0</v>
      </c>
      <c r="AC122" s="61">
        <f>AC123</f>
        <v>372089</v>
      </c>
      <c r="AD122" s="61">
        <f t="shared" si="276"/>
        <v>0</v>
      </c>
      <c r="AE122" s="61">
        <f t="shared" si="276"/>
        <v>0</v>
      </c>
      <c r="AF122" s="61">
        <f t="shared" si="11"/>
        <v>432089</v>
      </c>
      <c r="AG122" s="61">
        <f t="shared" si="12"/>
        <v>0</v>
      </c>
      <c r="AH122" s="61">
        <f t="shared" si="13"/>
        <v>0</v>
      </c>
      <c r="AI122" s="61">
        <f>AI123</f>
        <v>0</v>
      </c>
      <c r="AJ122" s="61">
        <f t="shared" si="277"/>
        <v>0</v>
      </c>
      <c r="AK122" s="61">
        <f t="shared" si="277"/>
        <v>0</v>
      </c>
      <c r="AL122" s="61">
        <f t="shared" si="14"/>
        <v>432089</v>
      </c>
      <c r="AM122" s="61">
        <f t="shared" si="15"/>
        <v>0</v>
      </c>
      <c r="AN122" s="61">
        <f t="shared" si="16"/>
        <v>0</v>
      </c>
      <c r="AO122" s="61">
        <f>AO123</f>
        <v>0</v>
      </c>
      <c r="AP122" s="61">
        <f t="shared" si="278"/>
        <v>0</v>
      </c>
      <c r="AQ122" s="61">
        <f t="shared" si="278"/>
        <v>0</v>
      </c>
      <c r="AR122" s="61">
        <f t="shared" si="83"/>
        <v>432089</v>
      </c>
      <c r="AS122" s="61">
        <f t="shared" si="18"/>
        <v>0</v>
      </c>
      <c r="AT122" s="61">
        <f t="shared" si="19"/>
        <v>0</v>
      </c>
    </row>
    <row r="123" spans="1:46">
      <c r="A123" s="265"/>
      <c r="B123" s="85" t="s">
        <v>42</v>
      </c>
      <c r="C123" s="35" t="s">
        <v>13</v>
      </c>
      <c r="D123" s="5" t="s">
        <v>14</v>
      </c>
      <c r="E123" s="35" t="s">
        <v>100</v>
      </c>
      <c r="F123" s="35" t="s">
        <v>169</v>
      </c>
      <c r="G123" s="55" t="s">
        <v>40</v>
      </c>
      <c r="H123" s="61"/>
      <c r="I123" s="61"/>
      <c r="J123" s="61"/>
      <c r="K123" s="61"/>
      <c r="L123" s="61"/>
      <c r="M123" s="61"/>
      <c r="N123" s="61"/>
      <c r="O123" s="61"/>
      <c r="P123" s="61"/>
      <c r="Q123" s="61">
        <v>60000</v>
      </c>
      <c r="R123" s="61"/>
      <c r="S123" s="61"/>
      <c r="T123" s="61">
        <f t="shared" si="272"/>
        <v>60000</v>
      </c>
      <c r="U123" s="61">
        <f t="shared" si="273"/>
        <v>0</v>
      </c>
      <c r="V123" s="61">
        <f t="shared" si="274"/>
        <v>0</v>
      </c>
      <c r="W123" s="61"/>
      <c r="X123" s="61"/>
      <c r="Y123" s="61"/>
      <c r="Z123" s="61">
        <f t="shared" si="8"/>
        <v>60000</v>
      </c>
      <c r="AA123" s="61">
        <f t="shared" si="9"/>
        <v>0</v>
      </c>
      <c r="AB123" s="61">
        <f t="shared" si="10"/>
        <v>0</v>
      </c>
      <c r="AC123" s="61">
        <f>111089+261000</f>
        <v>372089</v>
      </c>
      <c r="AD123" s="61"/>
      <c r="AE123" s="61"/>
      <c r="AF123" s="61">
        <f t="shared" si="11"/>
        <v>432089</v>
      </c>
      <c r="AG123" s="61">
        <f t="shared" si="12"/>
        <v>0</v>
      </c>
      <c r="AH123" s="61">
        <f t="shared" si="13"/>
        <v>0</v>
      </c>
      <c r="AI123" s="61"/>
      <c r="AJ123" s="61"/>
      <c r="AK123" s="61"/>
      <c r="AL123" s="61">
        <f t="shared" si="14"/>
        <v>432089</v>
      </c>
      <c r="AM123" s="61">
        <f t="shared" si="15"/>
        <v>0</v>
      </c>
      <c r="AN123" s="61">
        <f t="shared" si="16"/>
        <v>0</v>
      </c>
      <c r="AO123" s="61"/>
      <c r="AP123" s="61"/>
      <c r="AQ123" s="61"/>
      <c r="AR123" s="61">
        <f t="shared" si="83"/>
        <v>432089</v>
      </c>
      <c r="AS123" s="61">
        <f t="shared" si="18"/>
        <v>0</v>
      </c>
      <c r="AT123" s="61">
        <f t="shared" si="19"/>
        <v>0</v>
      </c>
    </row>
    <row r="124" spans="1:46" ht="52.8">
      <c r="A124" s="265"/>
      <c r="B124" s="111" t="s">
        <v>214</v>
      </c>
      <c r="C124" s="5" t="s">
        <v>13</v>
      </c>
      <c r="D124" s="5" t="s">
        <v>14</v>
      </c>
      <c r="E124" s="5" t="s">
        <v>100</v>
      </c>
      <c r="F124" s="73" t="s">
        <v>313</v>
      </c>
      <c r="G124" s="17"/>
      <c r="H124" s="57">
        <f>H125</f>
        <v>170000</v>
      </c>
      <c r="I124" s="57">
        <f t="shared" ref="I124:M125" si="279">I125</f>
        <v>180000</v>
      </c>
      <c r="J124" s="57">
        <f t="shared" si="279"/>
        <v>180000</v>
      </c>
      <c r="K124" s="57">
        <f t="shared" si="279"/>
        <v>0</v>
      </c>
      <c r="L124" s="57">
        <f t="shared" si="279"/>
        <v>0</v>
      </c>
      <c r="M124" s="57">
        <f t="shared" si="279"/>
        <v>0</v>
      </c>
      <c r="N124" s="57">
        <f t="shared" si="2"/>
        <v>170000</v>
      </c>
      <c r="O124" s="57">
        <f t="shared" si="3"/>
        <v>180000</v>
      </c>
      <c r="P124" s="57">
        <f t="shared" si="4"/>
        <v>180000</v>
      </c>
      <c r="Q124" s="57">
        <f t="shared" ref="Q124:S125" si="280">Q125</f>
        <v>0</v>
      </c>
      <c r="R124" s="57">
        <f t="shared" si="280"/>
        <v>0</v>
      </c>
      <c r="S124" s="57">
        <f t="shared" si="280"/>
        <v>0</v>
      </c>
      <c r="T124" s="57">
        <f t="shared" si="5"/>
        <v>170000</v>
      </c>
      <c r="U124" s="57">
        <f t="shared" si="6"/>
        <v>180000</v>
      </c>
      <c r="V124" s="57">
        <f t="shared" si="7"/>
        <v>180000</v>
      </c>
      <c r="W124" s="57">
        <f t="shared" ref="W124:Y125" si="281">W125</f>
        <v>0</v>
      </c>
      <c r="X124" s="57">
        <f t="shared" si="281"/>
        <v>0</v>
      </c>
      <c r="Y124" s="57">
        <f t="shared" si="281"/>
        <v>0</v>
      </c>
      <c r="Z124" s="57">
        <f t="shared" si="8"/>
        <v>170000</v>
      </c>
      <c r="AA124" s="57">
        <f t="shared" si="9"/>
        <v>180000</v>
      </c>
      <c r="AB124" s="57">
        <f t="shared" si="10"/>
        <v>180000</v>
      </c>
      <c r="AC124" s="57">
        <f t="shared" ref="AC124:AE125" si="282">AC125</f>
        <v>-39000</v>
      </c>
      <c r="AD124" s="57">
        <f t="shared" si="282"/>
        <v>0</v>
      </c>
      <c r="AE124" s="57">
        <f t="shared" si="282"/>
        <v>0</v>
      </c>
      <c r="AF124" s="57">
        <f t="shared" si="11"/>
        <v>131000</v>
      </c>
      <c r="AG124" s="57">
        <f t="shared" si="12"/>
        <v>180000</v>
      </c>
      <c r="AH124" s="57">
        <f t="shared" si="13"/>
        <v>180000</v>
      </c>
      <c r="AI124" s="57">
        <f t="shared" ref="AI124:AK125" si="283">AI125</f>
        <v>30000</v>
      </c>
      <c r="AJ124" s="57">
        <f t="shared" si="283"/>
        <v>0</v>
      </c>
      <c r="AK124" s="57">
        <f t="shared" si="283"/>
        <v>0</v>
      </c>
      <c r="AL124" s="57">
        <f t="shared" si="14"/>
        <v>161000</v>
      </c>
      <c r="AM124" s="57">
        <f t="shared" si="15"/>
        <v>180000</v>
      </c>
      <c r="AN124" s="57">
        <f t="shared" si="16"/>
        <v>180000</v>
      </c>
      <c r="AO124" s="57">
        <f t="shared" ref="AO124:AQ125" si="284">AO125</f>
        <v>10000</v>
      </c>
      <c r="AP124" s="57">
        <f t="shared" si="284"/>
        <v>0</v>
      </c>
      <c r="AQ124" s="57">
        <f t="shared" si="284"/>
        <v>0</v>
      </c>
      <c r="AR124" s="57">
        <f t="shared" si="83"/>
        <v>171000</v>
      </c>
      <c r="AS124" s="57">
        <f t="shared" si="18"/>
        <v>180000</v>
      </c>
      <c r="AT124" s="57">
        <f t="shared" si="19"/>
        <v>180000</v>
      </c>
    </row>
    <row r="125" spans="1:46" ht="26.4">
      <c r="A125" s="265"/>
      <c r="B125" s="74" t="s">
        <v>41</v>
      </c>
      <c r="C125" s="5" t="s">
        <v>13</v>
      </c>
      <c r="D125" s="5" t="s">
        <v>14</v>
      </c>
      <c r="E125" s="5" t="s">
        <v>100</v>
      </c>
      <c r="F125" s="73" t="s">
        <v>313</v>
      </c>
      <c r="G125" s="55" t="s">
        <v>39</v>
      </c>
      <c r="H125" s="57">
        <f>H126</f>
        <v>170000</v>
      </c>
      <c r="I125" s="57">
        <f t="shared" si="279"/>
        <v>180000</v>
      </c>
      <c r="J125" s="57">
        <f t="shared" si="279"/>
        <v>180000</v>
      </c>
      <c r="K125" s="57">
        <f t="shared" si="279"/>
        <v>0</v>
      </c>
      <c r="L125" s="57">
        <f t="shared" si="279"/>
        <v>0</v>
      </c>
      <c r="M125" s="57">
        <f t="shared" si="279"/>
        <v>0</v>
      </c>
      <c r="N125" s="57">
        <f t="shared" si="2"/>
        <v>170000</v>
      </c>
      <c r="O125" s="57">
        <f t="shared" si="3"/>
        <v>180000</v>
      </c>
      <c r="P125" s="57">
        <f t="shared" si="4"/>
        <v>180000</v>
      </c>
      <c r="Q125" s="57">
        <f t="shared" si="280"/>
        <v>0</v>
      </c>
      <c r="R125" s="57">
        <f t="shared" si="280"/>
        <v>0</v>
      </c>
      <c r="S125" s="57">
        <f t="shared" si="280"/>
        <v>0</v>
      </c>
      <c r="T125" s="57">
        <f t="shared" si="5"/>
        <v>170000</v>
      </c>
      <c r="U125" s="57">
        <f t="shared" si="6"/>
        <v>180000</v>
      </c>
      <c r="V125" s="57">
        <f t="shared" si="7"/>
        <v>180000</v>
      </c>
      <c r="W125" s="57">
        <f t="shared" si="281"/>
        <v>0</v>
      </c>
      <c r="X125" s="57">
        <f t="shared" si="281"/>
        <v>0</v>
      </c>
      <c r="Y125" s="57">
        <f t="shared" si="281"/>
        <v>0</v>
      </c>
      <c r="Z125" s="57">
        <f t="shared" si="8"/>
        <v>170000</v>
      </c>
      <c r="AA125" s="57">
        <f t="shared" si="9"/>
        <v>180000</v>
      </c>
      <c r="AB125" s="57">
        <f t="shared" si="10"/>
        <v>180000</v>
      </c>
      <c r="AC125" s="57">
        <f t="shared" si="282"/>
        <v>-39000</v>
      </c>
      <c r="AD125" s="57">
        <f t="shared" si="282"/>
        <v>0</v>
      </c>
      <c r="AE125" s="57">
        <f t="shared" si="282"/>
        <v>0</v>
      </c>
      <c r="AF125" s="57">
        <f t="shared" si="11"/>
        <v>131000</v>
      </c>
      <c r="AG125" s="57">
        <f t="shared" si="12"/>
        <v>180000</v>
      </c>
      <c r="AH125" s="57">
        <f t="shared" si="13"/>
        <v>180000</v>
      </c>
      <c r="AI125" s="57">
        <f t="shared" si="283"/>
        <v>30000</v>
      </c>
      <c r="AJ125" s="57">
        <f t="shared" si="283"/>
        <v>0</v>
      </c>
      <c r="AK125" s="57">
        <f t="shared" si="283"/>
        <v>0</v>
      </c>
      <c r="AL125" s="57">
        <f t="shared" si="14"/>
        <v>161000</v>
      </c>
      <c r="AM125" s="57">
        <f t="shared" si="15"/>
        <v>180000</v>
      </c>
      <c r="AN125" s="57">
        <f t="shared" si="16"/>
        <v>180000</v>
      </c>
      <c r="AO125" s="57">
        <f t="shared" si="284"/>
        <v>10000</v>
      </c>
      <c r="AP125" s="57">
        <f t="shared" si="284"/>
        <v>0</v>
      </c>
      <c r="AQ125" s="57">
        <f t="shared" si="284"/>
        <v>0</v>
      </c>
      <c r="AR125" s="57">
        <f t="shared" si="83"/>
        <v>171000</v>
      </c>
      <c r="AS125" s="57">
        <f t="shared" si="18"/>
        <v>180000</v>
      </c>
      <c r="AT125" s="57">
        <f t="shared" si="19"/>
        <v>180000</v>
      </c>
    </row>
    <row r="126" spans="1:46">
      <c r="A126" s="265"/>
      <c r="B126" s="85" t="s">
        <v>42</v>
      </c>
      <c r="C126" s="5" t="s">
        <v>13</v>
      </c>
      <c r="D126" s="5" t="s">
        <v>14</v>
      </c>
      <c r="E126" s="5" t="s">
        <v>100</v>
      </c>
      <c r="F126" s="73" t="s">
        <v>313</v>
      </c>
      <c r="G126" s="55" t="s">
        <v>40</v>
      </c>
      <c r="H126" s="61">
        <v>170000</v>
      </c>
      <c r="I126" s="61">
        <v>180000</v>
      </c>
      <c r="J126" s="61">
        <v>180000</v>
      </c>
      <c r="K126" s="61"/>
      <c r="L126" s="61"/>
      <c r="M126" s="61"/>
      <c r="N126" s="61">
        <f t="shared" si="2"/>
        <v>170000</v>
      </c>
      <c r="O126" s="61">
        <f t="shared" si="3"/>
        <v>180000</v>
      </c>
      <c r="P126" s="61">
        <f t="shared" si="4"/>
        <v>180000</v>
      </c>
      <c r="Q126" s="61"/>
      <c r="R126" s="61"/>
      <c r="S126" s="61"/>
      <c r="T126" s="61">
        <f t="shared" si="5"/>
        <v>170000</v>
      </c>
      <c r="U126" s="61">
        <f t="shared" si="6"/>
        <v>180000</v>
      </c>
      <c r="V126" s="61">
        <f t="shared" si="7"/>
        <v>180000</v>
      </c>
      <c r="W126" s="61"/>
      <c r="X126" s="61"/>
      <c r="Y126" s="61"/>
      <c r="Z126" s="61">
        <f t="shared" si="8"/>
        <v>170000</v>
      </c>
      <c r="AA126" s="61">
        <f t="shared" si="9"/>
        <v>180000</v>
      </c>
      <c r="AB126" s="61">
        <f t="shared" si="10"/>
        <v>180000</v>
      </c>
      <c r="AC126" s="61">
        <f>-41000+2000</f>
        <v>-39000</v>
      </c>
      <c r="AD126" s="61"/>
      <c r="AE126" s="61"/>
      <c r="AF126" s="61">
        <f t="shared" si="11"/>
        <v>131000</v>
      </c>
      <c r="AG126" s="61">
        <f t="shared" si="12"/>
        <v>180000</v>
      </c>
      <c r="AH126" s="61">
        <f t="shared" si="13"/>
        <v>180000</v>
      </c>
      <c r="AI126" s="61">
        <v>30000</v>
      </c>
      <c r="AJ126" s="61"/>
      <c r="AK126" s="61"/>
      <c r="AL126" s="61">
        <f t="shared" si="14"/>
        <v>161000</v>
      </c>
      <c r="AM126" s="61">
        <f t="shared" si="15"/>
        <v>180000</v>
      </c>
      <c r="AN126" s="61">
        <f t="shared" si="16"/>
        <v>180000</v>
      </c>
      <c r="AO126" s="61">
        <v>10000</v>
      </c>
      <c r="AP126" s="61"/>
      <c r="AQ126" s="61"/>
      <c r="AR126" s="61">
        <f t="shared" si="83"/>
        <v>171000</v>
      </c>
      <c r="AS126" s="61">
        <f t="shared" si="18"/>
        <v>180000</v>
      </c>
      <c r="AT126" s="61">
        <f t="shared" si="19"/>
        <v>180000</v>
      </c>
    </row>
    <row r="127" spans="1:46" ht="26.4">
      <c r="A127" s="265"/>
      <c r="B127" s="74" t="s">
        <v>279</v>
      </c>
      <c r="C127" s="35" t="s">
        <v>13</v>
      </c>
      <c r="D127" s="35" t="s">
        <v>14</v>
      </c>
      <c r="E127" s="35" t="s">
        <v>100</v>
      </c>
      <c r="F127" s="35" t="s">
        <v>314</v>
      </c>
      <c r="G127" s="36"/>
      <c r="H127" s="61">
        <f>H128</f>
        <v>4040000</v>
      </c>
      <c r="I127" s="61">
        <f t="shared" ref="I127:M128" si="285">I128</f>
        <v>4300000</v>
      </c>
      <c r="J127" s="61">
        <f t="shared" si="285"/>
        <v>4500000</v>
      </c>
      <c r="K127" s="61">
        <f t="shared" si="285"/>
        <v>0</v>
      </c>
      <c r="L127" s="61">
        <f t="shared" si="285"/>
        <v>0</v>
      </c>
      <c r="M127" s="61">
        <f t="shared" si="285"/>
        <v>0</v>
      </c>
      <c r="N127" s="61">
        <f t="shared" si="2"/>
        <v>4040000</v>
      </c>
      <c r="O127" s="61">
        <f t="shared" si="3"/>
        <v>4300000</v>
      </c>
      <c r="P127" s="61">
        <f t="shared" si="4"/>
        <v>4500000</v>
      </c>
      <c r="Q127" s="61">
        <f t="shared" ref="Q127:S128" si="286">Q128</f>
        <v>0</v>
      </c>
      <c r="R127" s="61">
        <f t="shared" si="286"/>
        <v>0</v>
      </c>
      <c r="S127" s="61">
        <f t="shared" si="286"/>
        <v>0</v>
      </c>
      <c r="T127" s="61">
        <f t="shared" si="5"/>
        <v>4040000</v>
      </c>
      <c r="U127" s="61">
        <f t="shared" si="6"/>
        <v>4300000</v>
      </c>
      <c r="V127" s="61">
        <f t="shared" si="7"/>
        <v>4500000</v>
      </c>
      <c r="W127" s="61">
        <f t="shared" ref="W127:Y128" si="287">W128</f>
        <v>0</v>
      </c>
      <c r="X127" s="61">
        <f t="shared" si="287"/>
        <v>0</v>
      </c>
      <c r="Y127" s="61">
        <f t="shared" si="287"/>
        <v>0</v>
      </c>
      <c r="Z127" s="61">
        <f t="shared" si="8"/>
        <v>4040000</v>
      </c>
      <c r="AA127" s="61">
        <f t="shared" si="9"/>
        <v>4300000</v>
      </c>
      <c r="AB127" s="61">
        <f t="shared" si="10"/>
        <v>4500000</v>
      </c>
      <c r="AC127" s="61">
        <f t="shared" ref="AC127:AE128" si="288">AC128</f>
        <v>0</v>
      </c>
      <c r="AD127" s="61">
        <f t="shared" si="288"/>
        <v>0</v>
      </c>
      <c r="AE127" s="61">
        <f t="shared" si="288"/>
        <v>0</v>
      </c>
      <c r="AF127" s="61">
        <f t="shared" si="11"/>
        <v>4040000</v>
      </c>
      <c r="AG127" s="61">
        <f t="shared" si="12"/>
        <v>4300000</v>
      </c>
      <c r="AH127" s="61">
        <f t="shared" si="13"/>
        <v>4500000</v>
      </c>
      <c r="AI127" s="61">
        <f t="shared" ref="AI127:AK128" si="289">AI128</f>
        <v>0</v>
      </c>
      <c r="AJ127" s="61">
        <f t="shared" si="289"/>
        <v>0</v>
      </c>
      <c r="AK127" s="61">
        <f t="shared" si="289"/>
        <v>0</v>
      </c>
      <c r="AL127" s="61">
        <f t="shared" si="14"/>
        <v>4040000</v>
      </c>
      <c r="AM127" s="61">
        <f t="shared" si="15"/>
        <v>4300000</v>
      </c>
      <c r="AN127" s="61">
        <f t="shared" si="16"/>
        <v>4500000</v>
      </c>
      <c r="AO127" s="61">
        <f t="shared" ref="AO127:AQ128" si="290">AO128</f>
        <v>0</v>
      </c>
      <c r="AP127" s="61">
        <f t="shared" si="290"/>
        <v>0</v>
      </c>
      <c r="AQ127" s="61">
        <f t="shared" si="290"/>
        <v>0</v>
      </c>
      <c r="AR127" s="61">
        <f t="shared" si="83"/>
        <v>4040000</v>
      </c>
      <c r="AS127" s="61">
        <f t="shared" si="18"/>
        <v>4300000</v>
      </c>
      <c r="AT127" s="61">
        <f t="shared" si="19"/>
        <v>4500000</v>
      </c>
    </row>
    <row r="128" spans="1:46" ht="26.4">
      <c r="A128" s="265"/>
      <c r="B128" s="74" t="s">
        <v>41</v>
      </c>
      <c r="C128" s="35" t="s">
        <v>13</v>
      </c>
      <c r="D128" s="35" t="s">
        <v>14</v>
      </c>
      <c r="E128" s="35" t="s">
        <v>100</v>
      </c>
      <c r="F128" s="35" t="s">
        <v>314</v>
      </c>
      <c r="G128" s="36" t="s">
        <v>39</v>
      </c>
      <c r="H128" s="61">
        <f>H129</f>
        <v>4040000</v>
      </c>
      <c r="I128" s="61">
        <f t="shared" si="285"/>
        <v>4300000</v>
      </c>
      <c r="J128" s="61">
        <f t="shared" si="285"/>
        <v>4500000</v>
      </c>
      <c r="K128" s="61">
        <f t="shared" si="285"/>
        <v>0</v>
      </c>
      <c r="L128" s="61">
        <f t="shared" si="285"/>
        <v>0</v>
      </c>
      <c r="M128" s="61">
        <f t="shared" si="285"/>
        <v>0</v>
      </c>
      <c r="N128" s="61">
        <f t="shared" si="2"/>
        <v>4040000</v>
      </c>
      <c r="O128" s="61">
        <f t="shared" si="3"/>
        <v>4300000</v>
      </c>
      <c r="P128" s="61">
        <f t="shared" si="4"/>
        <v>4500000</v>
      </c>
      <c r="Q128" s="61">
        <f t="shared" si="286"/>
        <v>0</v>
      </c>
      <c r="R128" s="61">
        <f t="shared" si="286"/>
        <v>0</v>
      </c>
      <c r="S128" s="61">
        <f t="shared" si="286"/>
        <v>0</v>
      </c>
      <c r="T128" s="61">
        <f t="shared" si="5"/>
        <v>4040000</v>
      </c>
      <c r="U128" s="61">
        <f t="shared" si="6"/>
        <v>4300000</v>
      </c>
      <c r="V128" s="61">
        <f t="shared" si="7"/>
        <v>4500000</v>
      </c>
      <c r="W128" s="61">
        <f t="shared" si="287"/>
        <v>0</v>
      </c>
      <c r="X128" s="61">
        <f t="shared" si="287"/>
        <v>0</v>
      </c>
      <c r="Y128" s="61">
        <f t="shared" si="287"/>
        <v>0</v>
      </c>
      <c r="Z128" s="61">
        <f t="shared" si="8"/>
        <v>4040000</v>
      </c>
      <c r="AA128" s="61">
        <f t="shared" si="9"/>
        <v>4300000</v>
      </c>
      <c r="AB128" s="61">
        <f t="shared" si="10"/>
        <v>4500000</v>
      </c>
      <c r="AC128" s="61">
        <f t="shared" si="288"/>
        <v>0</v>
      </c>
      <c r="AD128" s="61">
        <f t="shared" si="288"/>
        <v>0</v>
      </c>
      <c r="AE128" s="61">
        <f t="shared" si="288"/>
        <v>0</v>
      </c>
      <c r="AF128" s="61">
        <f t="shared" si="11"/>
        <v>4040000</v>
      </c>
      <c r="AG128" s="61">
        <f t="shared" si="12"/>
        <v>4300000</v>
      </c>
      <c r="AH128" s="61">
        <f t="shared" si="13"/>
        <v>4500000</v>
      </c>
      <c r="AI128" s="61">
        <f t="shared" si="289"/>
        <v>0</v>
      </c>
      <c r="AJ128" s="61">
        <f t="shared" si="289"/>
        <v>0</v>
      </c>
      <c r="AK128" s="61">
        <f t="shared" si="289"/>
        <v>0</v>
      </c>
      <c r="AL128" s="61">
        <f t="shared" si="14"/>
        <v>4040000</v>
      </c>
      <c r="AM128" s="61">
        <f t="shared" si="15"/>
        <v>4300000</v>
      </c>
      <c r="AN128" s="61">
        <f t="shared" si="16"/>
        <v>4500000</v>
      </c>
      <c r="AO128" s="61">
        <f t="shared" si="290"/>
        <v>0</v>
      </c>
      <c r="AP128" s="61">
        <f t="shared" si="290"/>
        <v>0</v>
      </c>
      <c r="AQ128" s="61">
        <f t="shared" si="290"/>
        <v>0</v>
      </c>
      <c r="AR128" s="61">
        <f t="shared" si="83"/>
        <v>4040000</v>
      </c>
      <c r="AS128" s="61">
        <f t="shared" si="18"/>
        <v>4300000</v>
      </c>
      <c r="AT128" s="61">
        <f t="shared" si="19"/>
        <v>4500000</v>
      </c>
    </row>
    <row r="129" spans="1:46">
      <c r="A129" s="265"/>
      <c r="B129" s="102" t="s">
        <v>42</v>
      </c>
      <c r="C129" s="35" t="s">
        <v>13</v>
      </c>
      <c r="D129" s="35" t="s">
        <v>14</v>
      </c>
      <c r="E129" s="35" t="s">
        <v>100</v>
      </c>
      <c r="F129" s="35" t="s">
        <v>314</v>
      </c>
      <c r="G129" s="36" t="s">
        <v>40</v>
      </c>
      <c r="H129" s="61">
        <v>4040000</v>
      </c>
      <c r="I129" s="61">
        <v>4300000</v>
      </c>
      <c r="J129" s="61">
        <v>4500000</v>
      </c>
      <c r="K129" s="61"/>
      <c r="L129" s="61"/>
      <c r="M129" s="61"/>
      <c r="N129" s="61">
        <f t="shared" si="2"/>
        <v>4040000</v>
      </c>
      <c r="O129" s="61">
        <f t="shared" si="3"/>
        <v>4300000</v>
      </c>
      <c r="P129" s="61">
        <f t="shared" si="4"/>
        <v>4500000</v>
      </c>
      <c r="Q129" s="61"/>
      <c r="R129" s="61"/>
      <c r="S129" s="61"/>
      <c r="T129" s="61">
        <f t="shared" si="5"/>
        <v>4040000</v>
      </c>
      <c r="U129" s="61">
        <f t="shared" si="6"/>
        <v>4300000</v>
      </c>
      <c r="V129" s="61">
        <f t="shared" si="7"/>
        <v>4500000</v>
      </c>
      <c r="W129" s="61"/>
      <c r="X129" s="61"/>
      <c r="Y129" s="61"/>
      <c r="Z129" s="61">
        <f t="shared" si="8"/>
        <v>4040000</v>
      </c>
      <c r="AA129" s="61">
        <f t="shared" si="9"/>
        <v>4300000</v>
      </c>
      <c r="AB129" s="61">
        <f t="shared" si="10"/>
        <v>4500000</v>
      </c>
      <c r="AC129" s="61"/>
      <c r="AD129" s="61"/>
      <c r="AE129" s="61"/>
      <c r="AF129" s="61">
        <f t="shared" si="11"/>
        <v>4040000</v>
      </c>
      <c r="AG129" s="61">
        <f t="shared" si="12"/>
        <v>4300000</v>
      </c>
      <c r="AH129" s="61">
        <f t="shared" si="13"/>
        <v>4500000</v>
      </c>
      <c r="AI129" s="61"/>
      <c r="AJ129" s="61"/>
      <c r="AK129" s="61"/>
      <c r="AL129" s="61">
        <f t="shared" si="14"/>
        <v>4040000</v>
      </c>
      <c r="AM129" s="61">
        <f t="shared" si="15"/>
        <v>4300000</v>
      </c>
      <c r="AN129" s="61">
        <f t="shared" si="16"/>
        <v>4500000</v>
      </c>
      <c r="AO129" s="61"/>
      <c r="AP129" s="61"/>
      <c r="AQ129" s="61"/>
      <c r="AR129" s="61">
        <f t="shared" si="83"/>
        <v>4040000</v>
      </c>
      <c r="AS129" s="61">
        <f t="shared" si="18"/>
        <v>4300000</v>
      </c>
      <c r="AT129" s="61">
        <f t="shared" si="19"/>
        <v>4500000</v>
      </c>
    </row>
    <row r="130" spans="1:46" ht="26.4">
      <c r="A130" s="265"/>
      <c r="B130" s="74" t="s">
        <v>280</v>
      </c>
      <c r="C130" s="35" t="s">
        <v>13</v>
      </c>
      <c r="D130" s="35" t="s">
        <v>14</v>
      </c>
      <c r="E130" s="35" t="s">
        <v>100</v>
      </c>
      <c r="F130" s="35" t="s">
        <v>318</v>
      </c>
      <c r="G130" s="36"/>
      <c r="H130" s="61">
        <f>H131</f>
        <v>3300000</v>
      </c>
      <c r="I130" s="61">
        <f t="shared" ref="I130:M131" si="291">I131</f>
        <v>3500000</v>
      </c>
      <c r="J130" s="61">
        <f t="shared" si="291"/>
        <v>3600000</v>
      </c>
      <c r="K130" s="61">
        <f t="shared" si="291"/>
        <v>0</v>
      </c>
      <c r="L130" s="61">
        <f t="shared" si="291"/>
        <v>0</v>
      </c>
      <c r="M130" s="61">
        <f t="shared" si="291"/>
        <v>0</v>
      </c>
      <c r="N130" s="61">
        <f t="shared" si="2"/>
        <v>3300000</v>
      </c>
      <c r="O130" s="61">
        <f t="shared" si="3"/>
        <v>3500000</v>
      </c>
      <c r="P130" s="61">
        <f t="shared" si="4"/>
        <v>3600000</v>
      </c>
      <c r="Q130" s="61">
        <f t="shared" ref="Q130:S131" si="292">Q131</f>
        <v>0</v>
      </c>
      <c r="R130" s="61">
        <f t="shared" si="292"/>
        <v>0</v>
      </c>
      <c r="S130" s="61">
        <f t="shared" si="292"/>
        <v>0</v>
      </c>
      <c r="T130" s="61">
        <f t="shared" si="5"/>
        <v>3300000</v>
      </c>
      <c r="U130" s="61">
        <f t="shared" si="6"/>
        <v>3500000</v>
      </c>
      <c r="V130" s="61">
        <f t="shared" si="7"/>
        <v>3600000</v>
      </c>
      <c r="W130" s="61">
        <f t="shared" ref="W130:Y131" si="293">W131</f>
        <v>0</v>
      </c>
      <c r="X130" s="61">
        <f t="shared" si="293"/>
        <v>0</v>
      </c>
      <c r="Y130" s="61">
        <f t="shared" si="293"/>
        <v>0</v>
      </c>
      <c r="Z130" s="61">
        <f t="shared" si="8"/>
        <v>3300000</v>
      </c>
      <c r="AA130" s="61">
        <f t="shared" si="9"/>
        <v>3500000</v>
      </c>
      <c r="AB130" s="61">
        <f t="shared" si="10"/>
        <v>3600000</v>
      </c>
      <c r="AC130" s="61">
        <f t="shared" ref="AC130:AE131" si="294">AC131</f>
        <v>0</v>
      </c>
      <c r="AD130" s="61">
        <f t="shared" si="294"/>
        <v>0</v>
      </c>
      <c r="AE130" s="61">
        <f t="shared" si="294"/>
        <v>0</v>
      </c>
      <c r="AF130" s="61">
        <f t="shared" si="11"/>
        <v>3300000</v>
      </c>
      <c r="AG130" s="61">
        <f t="shared" si="12"/>
        <v>3500000</v>
      </c>
      <c r="AH130" s="61">
        <f t="shared" si="13"/>
        <v>3600000</v>
      </c>
      <c r="AI130" s="61">
        <f t="shared" ref="AI130:AK131" si="295">AI131</f>
        <v>0</v>
      </c>
      <c r="AJ130" s="61">
        <f t="shared" si="295"/>
        <v>0</v>
      </c>
      <c r="AK130" s="61">
        <f t="shared" si="295"/>
        <v>0</v>
      </c>
      <c r="AL130" s="61">
        <f t="shared" si="14"/>
        <v>3300000</v>
      </c>
      <c r="AM130" s="61">
        <f t="shared" si="15"/>
        <v>3500000</v>
      </c>
      <c r="AN130" s="61">
        <f t="shared" si="16"/>
        <v>3600000</v>
      </c>
      <c r="AO130" s="61">
        <f t="shared" ref="AO130:AQ131" si="296">AO131</f>
        <v>0</v>
      </c>
      <c r="AP130" s="61">
        <f t="shared" si="296"/>
        <v>0</v>
      </c>
      <c r="AQ130" s="61">
        <f t="shared" si="296"/>
        <v>0</v>
      </c>
      <c r="AR130" s="61">
        <f t="shared" si="83"/>
        <v>3300000</v>
      </c>
      <c r="AS130" s="61">
        <f t="shared" si="18"/>
        <v>3500000</v>
      </c>
      <c r="AT130" s="61">
        <f t="shared" si="19"/>
        <v>3600000</v>
      </c>
    </row>
    <row r="131" spans="1:46" ht="26.4">
      <c r="A131" s="265"/>
      <c r="B131" s="74" t="s">
        <v>41</v>
      </c>
      <c r="C131" s="35" t="s">
        <v>13</v>
      </c>
      <c r="D131" s="35" t="s">
        <v>14</v>
      </c>
      <c r="E131" s="35" t="s">
        <v>100</v>
      </c>
      <c r="F131" s="35" t="s">
        <v>318</v>
      </c>
      <c r="G131" s="36" t="s">
        <v>39</v>
      </c>
      <c r="H131" s="61">
        <f>H132</f>
        <v>3300000</v>
      </c>
      <c r="I131" s="61">
        <f t="shared" si="291"/>
        <v>3500000</v>
      </c>
      <c r="J131" s="61">
        <f t="shared" si="291"/>
        <v>3600000</v>
      </c>
      <c r="K131" s="61">
        <f t="shared" si="291"/>
        <v>0</v>
      </c>
      <c r="L131" s="61">
        <f t="shared" si="291"/>
        <v>0</v>
      </c>
      <c r="M131" s="61">
        <f t="shared" si="291"/>
        <v>0</v>
      </c>
      <c r="N131" s="61">
        <f t="shared" si="2"/>
        <v>3300000</v>
      </c>
      <c r="O131" s="61">
        <f t="shared" si="3"/>
        <v>3500000</v>
      </c>
      <c r="P131" s="61">
        <f t="shared" si="4"/>
        <v>3600000</v>
      </c>
      <c r="Q131" s="61">
        <f t="shared" si="292"/>
        <v>0</v>
      </c>
      <c r="R131" s="61">
        <f t="shared" si="292"/>
        <v>0</v>
      </c>
      <c r="S131" s="61">
        <f t="shared" si="292"/>
        <v>0</v>
      </c>
      <c r="T131" s="61">
        <f t="shared" si="5"/>
        <v>3300000</v>
      </c>
      <c r="U131" s="61">
        <f t="shared" si="6"/>
        <v>3500000</v>
      </c>
      <c r="V131" s="61">
        <f t="shared" si="7"/>
        <v>3600000</v>
      </c>
      <c r="W131" s="61">
        <f t="shared" si="293"/>
        <v>0</v>
      </c>
      <c r="X131" s="61">
        <f t="shared" si="293"/>
        <v>0</v>
      </c>
      <c r="Y131" s="61">
        <f t="shared" si="293"/>
        <v>0</v>
      </c>
      <c r="Z131" s="61">
        <f t="shared" si="8"/>
        <v>3300000</v>
      </c>
      <c r="AA131" s="61">
        <f t="shared" si="9"/>
        <v>3500000</v>
      </c>
      <c r="AB131" s="61">
        <f t="shared" si="10"/>
        <v>3600000</v>
      </c>
      <c r="AC131" s="61">
        <f t="shared" si="294"/>
        <v>0</v>
      </c>
      <c r="AD131" s="61">
        <f t="shared" si="294"/>
        <v>0</v>
      </c>
      <c r="AE131" s="61">
        <f t="shared" si="294"/>
        <v>0</v>
      </c>
      <c r="AF131" s="61">
        <f t="shared" si="11"/>
        <v>3300000</v>
      </c>
      <c r="AG131" s="61">
        <f t="shared" si="12"/>
        <v>3500000</v>
      </c>
      <c r="AH131" s="61">
        <f t="shared" si="13"/>
        <v>3600000</v>
      </c>
      <c r="AI131" s="61">
        <f t="shared" si="295"/>
        <v>0</v>
      </c>
      <c r="AJ131" s="61">
        <f t="shared" si="295"/>
        <v>0</v>
      </c>
      <c r="AK131" s="61">
        <f t="shared" si="295"/>
        <v>0</v>
      </c>
      <c r="AL131" s="61">
        <f t="shared" si="14"/>
        <v>3300000</v>
      </c>
      <c r="AM131" s="61">
        <f t="shared" si="15"/>
        <v>3500000</v>
      </c>
      <c r="AN131" s="61">
        <f t="shared" si="16"/>
        <v>3600000</v>
      </c>
      <c r="AO131" s="61">
        <f t="shared" si="296"/>
        <v>0</v>
      </c>
      <c r="AP131" s="61">
        <f t="shared" si="296"/>
        <v>0</v>
      </c>
      <c r="AQ131" s="61">
        <f t="shared" si="296"/>
        <v>0</v>
      </c>
      <c r="AR131" s="61">
        <f t="shared" si="83"/>
        <v>3300000</v>
      </c>
      <c r="AS131" s="61">
        <f t="shared" si="18"/>
        <v>3500000</v>
      </c>
      <c r="AT131" s="61">
        <f t="shared" si="19"/>
        <v>3600000</v>
      </c>
    </row>
    <row r="132" spans="1:46">
      <c r="A132" s="265"/>
      <c r="B132" s="102" t="s">
        <v>42</v>
      </c>
      <c r="C132" s="35" t="s">
        <v>13</v>
      </c>
      <c r="D132" s="35" t="s">
        <v>14</v>
      </c>
      <c r="E132" s="35" t="s">
        <v>100</v>
      </c>
      <c r="F132" s="35" t="s">
        <v>318</v>
      </c>
      <c r="G132" s="36" t="s">
        <v>40</v>
      </c>
      <c r="H132" s="61">
        <v>3300000</v>
      </c>
      <c r="I132" s="61">
        <v>3500000</v>
      </c>
      <c r="J132" s="61">
        <v>3600000</v>
      </c>
      <c r="K132" s="61"/>
      <c r="L132" s="61"/>
      <c r="M132" s="61"/>
      <c r="N132" s="61">
        <f t="shared" ref="N132:N219" si="297">H132+K132</f>
        <v>3300000</v>
      </c>
      <c r="O132" s="61">
        <f t="shared" ref="O132:O219" si="298">I132+L132</f>
        <v>3500000</v>
      </c>
      <c r="P132" s="61">
        <f t="shared" ref="P132:P219" si="299">J132+M132</f>
        <v>3600000</v>
      </c>
      <c r="Q132" s="61"/>
      <c r="R132" s="61"/>
      <c r="S132" s="61"/>
      <c r="T132" s="61">
        <f t="shared" ref="T132:T207" si="300">N132+Q132</f>
        <v>3300000</v>
      </c>
      <c r="U132" s="61">
        <f t="shared" ref="U132:U207" si="301">O132+R132</f>
        <v>3500000</v>
      </c>
      <c r="V132" s="61">
        <f t="shared" ref="V132:V207" si="302">P132+S132</f>
        <v>3600000</v>
      </c>
      <c r="W132" s="61"/>
      <c r="X132" s="61"/>
      <c r="Y132" s="61"/>
      <c r="Z132" s="61">
        <f t="shared" ref="Z132:Z207" si="303">T132+W132</f>
        <v>3300000</v>
      </c>
      <c r="AA132" s="61">
        <f t="shared" ref="AA132:AA207" si="304">U132+X132</f>
        <v>3500000</v>
      </c>
      <c r="AB132" s="61">
        <f t="shared" ref="AB132:AB207" si="305">V132+Y132</f>
        <v>3600000</v>
      </c>
      <c r="AC132" s="61"/>
      <c r="AD132" s="61"/>
      <c r="AE132" s="61"/>
      <c r="AF132" s="61">
        <f t="shared" ref="AF132:AF153" si="306">Z132+AC132</f>
        <v>3300000</v>
      </c>
      <c r="AG132" s="61">
        <f t="shared" ref="AG132:AG153" si="307">AA132+AD132</f>
        <v>3500000</v>
      </c>
      <c r="AH132" s="61">
        <f t="shared" ref="AH132:AH153" si="308">AB132+AE132</f>
        <v>3600000</v>
      </c>
      <c r="AI132" s="61"/>
      <c r="AJ132" s="61"/>
      <c r="AK132" s="61"/>
      <c r="AL132" s="61">
        <f t="shared" ref="AL132:AL198" si="309">AF132+AI132</f>
        <v>3300000</v>
      </c>
      <c r="AM132" s="61">
        <f t="shared" ref="AM132:AM198" si="310">AG132+AJ132</f>
        <v>3500000</v>
      </c>
      <c r="AN132" s="61">
        <f t="shared" ref="AN132:AN198" si="311">AH132+AK132</f>
        <v>3600000</v>
      </c>
      <c r="AO132" s="61"/>
      <c r="AP132" s="61"/>
      <c r="AQ132" s="61"/>
      <c r="AR132" s="61">
        <f t="shared" si="83"/>
        <v>3300000</v>
      </c>
      <c r="AS132" s="61">
        <f t="shared" ref="AS132:AS198" si="312">AM132+AP132</f>
        <v>3500000</v>
      </c>
      <c r="AT132" s="61">
        <f t="shared" ref="AT132:AT198" si="313">AN132+AQ132</f>
        <v>3600000</v>
      </c>
    </row>
    <row r="133" spans="1:46" ht="39.6">
      <c r="A133" s="265"/>
      <c r="B133" s="102" t="s">
        <v>400</v>
      </c>
      <c r="C133" s="35" t="s">
        <v>13</v>
      </c>
      <c r="D133" s="35" t="s">
        <v>14</v>
      </c>
      <c r="E133" s="35" t="s">
        <v>100</v>
      </c>
      <c r="F133" s="35" t="s">
        <v>401</v>
      </c>
      <c r="G133" s="36"/>
      <c r="H133" s="178"/>
      <c r="I133" s="178"/>
      <c r="J133" s="178"/>
      <c r="K133" s="178"/>
      <c r="L133" s="178"/>
      <c r="M133" s="178"/>
      <c r="N133" s="178"/>
      <c r="O133" s="178"/>
      <c r="P133" s="178"/>
      <c r="Q133" s="178"/>
      <c r="R133" s="178"/>
      <c r="S133" s="178"/>
      <c r="T133" s="178"/>
      <c r="U133" s="178"/>
      <c r="V133" s="178"/>
      <c r="W133" s="178">
        <f>W134</f>
        <v>0</v>
      </c>
      <c r="X133" s="178">
        <f t="shared" ref="X133:Y134" si="314">X134</f>
        <v>0</v>
      </c>
      <c r="Y133" s="178">
        <f t="shared" si="314"/>
        <v>648872</v>
      </c>
      <c r="Z133" s="61">
        <f t="shared" ref="Z133:Z135" si="315">T133+W133</f>
        <v>0</v>
      </c>
      <c r="AA133" s="61">
        <f t="shared" ref="AA133:AA135" si="316">U133+X133</f>
        <v>0</v>
      </c>
      <c r="AB133" s="61">
        <f t="shared" ref="AB133:AB135" si="317">V133+Y133</f>
        <v>648872</v>
      </c>
      <c r="AC133" s="178">
        <f>AC134</f>
        <v>0</v>
      </c>
      <c r="AD133" s="178">
        <f t="shared" ref="AD133:AE134" si="318">AD134</f>
        <v>0</v>
      </c>
      <c r="AE133" s="178">
        <f t="shared" si="318"/>
        <v>0</v>
      </c>
      <c r="AF133" s="61">
        <f t="shared" si="306"/>
        <v>0</v>
      </c>
      <c r="AG133" s="61">
        <f t="shared" si="307"/>
        <v>0</v>
      </c>
      <c r="AH133" s="61">
        <f t="shared" si="308"/>
        <v>648872</v>
      </c>
      <c r="AI133" s="178">
        <f>AI134</f>
        <v>0</v>
      </c>
      <c r="AJ133" s="178">
        <f t="shared" ref="AJ133:AK134" si="319">AJ134</f>
        <v>0</v>
      </c>
      <c r="AK133" s="178">
        <f t="shared" si="319"/>
        <v>0</v>
      </c>
      <c r="AL133" s="61">
        <f t="shared" si="309"/>
        <v>0</v>
      </c>
      <c r="AM133" s="61">
        <f t="shared" si="310"/>
        <v>0</v>
      </c>
      <c r="AN133" s="61">
        <f t="shared" si="311"/>
        <v>648872</v>
      </c>
      <c r="AO133" s="178">
        <f>AO134</f>
        <v>0</v>
      </c>
      <c r="AP133" s="178">
        <f t="shared" ref="AP133:AQ134" si="320">AP134</f>
        <v>0</v>
      </c>
      <c r="AQ133" s="178">
        <f t="shared" si="320"/>
        <v>0</v>
      </c>
      <c r="AR133" s="61">
        <f t="shared" si="83"/>
        <v>0</v>
      </c>
      <c r="AS133" s="61">
        <f t="shared" si="312"/>
        <v>0</v>
      </c>
      <c r="AT133" s="61">
        <f t="shared" si="313"/>
        <v>648872</v>
      </c>
    </row>
    <row r="134" spans="1:46" ht="26.4">
      <c r="A134" s="265"/>
      <c r="B134" s="74" t="s">
        <v>41</v>
      </c>
      <c r="C134" s="35" t="s">
        <v>13</v>
      </c>
      <c r="D134" s="35" t="s">
        <v>14</v>
      </c>
      <c r="E134" s="35" t="s">
        <v>100</v>
      </c>
      <c r="F134" s="35" t="s">
        <v>401</v>
      </c>
      <c r="G134" s="36" t="s">
        <v>39</v>
      </c>
      <c r="H134" s="178"/>
      <c r="I134" s="178"/>
      <c r="J134" s="178"/>
      <c r="K134" s="178"/>
      <c r="L134" s="178"/>
      <c r="M134" s="178"/>
      <c r="N134" s="178"/>
      <c r="O134" s="178"/>
      <c r="P134" s="178"/>
      <c r="Q134" s="178"/>
      <c r="R134" s="178"/>
      <c r="S134" s="178"/>
      <c r="T134" s="178"/>
      <c r="U134" s="178"/>
      <c r="V134" s="178"/>
      <c r="W134" s="178">
        <f>W135</f>
        <v>0</v>
      </c>
      <c r="X134" s="178">
        <f t="shared" si="314"/>
        <v>0</v>
      </c>
      <c r="Y134" s="178">
        <f t="shared" si="314"/>
        <v>648872</v>
      </c>
      <c r="Z134" s="61">
        <f t="shared" si="315"/>
        <v>0</v>
      </c>
      <c r="AA134" s="61">
        <f t="shared" si="316"/>
        <v>0</v>
      </c>
      <c r="AB134" s="61">
        <f t="shared" si="317"/>
        <v>648872</v>
      </c>
      <c r="AC134" s="178">
        <f>AC135</f>
        <v>0</v>
      </c>
      <c r="AD134" s="178">
        <f t="shared" si="318"/>
        <v>0</v>
      </c>
      <c r="AE134" s="178">
        <f t="shared" si="318"/>
        <v>0</v>
      </c>
      <c r="AF134" s="61">
        <f t="shared" si="306"/>
        <v>0</v>
      </c>
      <c r="AG134" s="61">
        <f t="shared" si="307"/>
        <v>0</v>
      </c>
      <c r="AH134" s="61">
        <f t="shared" si="308"/>
        <v>648872</v>
      </c>
      <c r="AI134" s="178">
        <f>AI135</f>
        <v>0</v>
      </c>
      <c r="AJ134" s="178">
        <f t="shared" si="319"/>
        <v>0</v>
      </c>
      <c r="AK134" s="178">
        <f t="shared" si="319"/>
        <v>0</v>
      </c>
      <c r="AL134" s="61">
        <f t="shared" si="309"/>
        <v>0</v>
      </c>
      <c r="AM134" s="61">
        <f t="shared" si="310"/>
        <v>0</v>
      </c>
      <c r="AN134" s="61">
        <f t="shared" si="311"/>
        <v>648872</v>
      </c>
      <c r="AO134" s="178">
        <f>AO135</f>
        <v>0</v>
      </c>
      <c r="AP134" s="178">
        <f t="shared" si="320"/>
        <v>0</v>
      </c>
      <c r="AQ134" s="178">
        <f t="shared" si="320"/>
        <v>0</v>
      </c>
      <c r="AR134" s="61">
        <f t="shared" si="83"/>
        <v>0</v>
      </c>
      <c r="AS134" s="61">
        <f t="shared" si="312"/>
        <v>0</v>
      </c>
      <c r="AT134" s="61">
        <f t="shared" si="313"/>
        <v>648872</v>
      </c>
    </row>
    <row r="135" spans="1:46">
      <c r="A135" s="265"/>
      <c r="B135" s="102" t="s">
        <v>42</v>
      </c>
      <c r="C135" s="35" t="s">
        <v>13</v>
      </c>
      <c r="D135" s="35" t="s">
        <v>14</v>
      </c>
      <c r="E135" s="35" t="s">
        <v>100</v>
      </c>
      <c r="F135" s="35" t="s">
        <v>401</v>
      </c>
      <c r="G135" s="36" t="s">
        <v>40</v>
      </c>
      <c r="H135" s="178"/>
      <c r="I135" s="178"/>
      <c r="J135" s="178"/>
      <c r="K135" s="178"/>
      <c r="L135" s="178"/>
      <c r="M135" s="178"/>
      <c r="N135" s="178"/>
      <c r="O135" s="178"/>
      <c r="P135" s="178"/>
      <c r="Q135" s="178"/>
      <c r="R135" s="178"/>
      <c r="S135" s="178"/>
      <c r="T135" s="178"/>
      <c r="U135" s="178"/>
      <c r="V135" s="178"/>
      <c r="W135" s="178"/>
      <c r="X135" s="178"/>
      <c r="Y135" s="61">
        <v>648872</v>
      </c>
      <c r="Z135" s="61">
        <f t="shared" si="315"/>
        <v>0</v>
      </c>
      <c r="AA135" s="61">
        <f t="shared" si="316"/>
        <v>0</v>
      </c>
      <c r="AB135" s="61">
        <f t="shared" si="317"/>
        <v>648872</v>
      </c>
      <c r="AC135" s="178"/>
      <c r="AD135" s="178"/>
      <c r="AE135" s="61"/>
      <c r="AF135" s="61">
        <f t="shared" si="306"/>
        <v>0</v>
      </c>
      <c r="AG135" s="61">
        <f t="shared" si="307"/>
        <v>0</v>
      </c>
      <c r="AH135" s="61">
        <f t="shared" si="308"/>
        <v>648872</v>
      </c>
      <c r="AI135" s="178"/>
      <c r="AJ135" s="178"/>
      <c r="AK135" s="61"/>
      <c r="AL135" s="61">
        <f t="shared" si="309"/>
        <v>0</v>
      </c>
      <c r="AM135" s="61">
        <f t="shared" si="310"/>
        <v>0</v>
      </c>
      <c r="AN135" s="61">
        <f t="shared" si="311"/>
        <v>648872</v>
      </c>
      <c r="AO135" s="178"/>
      <c r="AP135" s="178"/>
      <c r="AQ135" s="61"/>
      <c r="AR135" s="61">
        <f t="shared" si="83"/>
        <v>0</v>
      </c>
      <c r="AS135" s="61">
        <f t="shared" si="312"/>
        <v>0</v>
      </c>
      <c r="AT135" s="61">
        <f t="shared" si="313"/>
        <v>648872</v>
      </c>
    </row>
    <row r="136" spans="1:46" ht="105.6">
      <c r="A136" s="265"/>
      <c r="B136" s="102" t="s">
        <v>402</v>
      </c>
      <c r="C136" s="35" t="s">
        <v>13</v>
      </c>
      <c r="D136" s="35" t="s">
        <v>14</v>
      </c>
      <c r="E136" s="35" t="s">
        <v>403</v>
      </c>
      <c r="F136" s="35" t="s">
        <v>404</v>
      </c>
      <c r="G136" s="36"/>
      <c r="H136" s="178"/>
      <c r="I136" s="178"/>
      <c r="J136" s="178"/>
      <c r="K136" s="178"/>
      <c r="L136" s="178"/>
      <c r="M136" s="178"/>
      <c r="N136" s="178"/>
      <c r="O136" s="178"/>
      <c r="P136" s="178"/>
      <c r="Q136" s="178">
        <f>Q137</f>
        <v>31779.64</v>
      </c>
      <c r="R136" s="178">
        <f t="shared" ref="R136:R137" si="321">R137</f>
        <v>0</v>
      </c>
      <c r="S136" s="178">
        <f t="shared" ref="S136:S137" si="322">S137</f>
        <v>0</v>
      </c>
      <c r="T136" s="178">
        <f t="shared" si="300"/>
        <v>31779.64</v>
      </c>
      <c r="U136" s="178">
        <f t="shared" si="301"/>
        <v>0</v>
      </c>
      <c r="V136" s="178">
        <f t="shared" si="302"/>
        <v>0</v>
      </c>
      <c r="W136" s="178">
        <f>W137</f>
        <v>0</v>
      </c>
      <c r="X136" s="178">
        <f t="shared" ref="X136:Y137" si="323">X137</f>
        <v>0</v>
      </c>
      <c r="Y136" s="178">
        <f t="shared" si="323"/>
        <v>0</v>
      </c>
      <c r="Z136" s="178">
        <f t="shared" si="303"/>
        <v>31779.64</v>
      </c>
      <c r="AA136" s="178">
        <f t="shared" si="304"/>
        <v>0</v>
      </c>
      <c r="AB136" s="178">
        <f t="shared" si="305"/>
        <v>0</v>
      </c>
      <c r="AC136" s="178">
        <f>AC137</f>
        <v>0</v>
      </c>
      <c r="AD136" s="178">
        <f t="shared" ref="AD136:AE137" si="324">AD137</f>
        <v>0</v>
      </c>
      <c r="AE136" s="178">
        <f t="shared" si="324"/>
        <v>0</v>
      </c>
      <c r="AF136" s="178">
        <f t="shared" si="306"/>
        <v>31779.64</v>
      </c>
      <c r="AG136" s="178">
        <f t="shared" si="307"/>
        <v>0</v>
      </c>
      <c r="AH136" s="178">
        <f t="shared" si="308"/>
        <v>0</v>
      </c>
      <c r="AI136" s="178">
        <f>AI137</f>
        <v>0</v>
      </c>
      <c r="AJ136" s="178">
        <f t="shared" ref="AJ136:AK137" si="325">AJ137</f>
        <v>0</v>
      </c>
      <c r="AK136" s="178">
        <f t="shared" si="325"/>
        <v>0</v>
      </c>
      <c r="AL136" s="178">
        <f t="shared" si="309"/>
        <v>31779.64</v>
      </c>
      <c r="AM136" s="178">
        <f t="shared" si="310"/>
        <v>0</v>
      </c>
      <c r="AN136" s="178">
        <f t="shared" si="311"/>
        <v>0</v>
      </c>
      <c r="AO136" s="178">
        <f>AO137</f>
        <v>0</v>
      </c>
      <c r="AP136" s="178">
        <f t="shared" ref="AP136:AQ137" si="326">AP137</f>
        <v>0</v>
      </c>
      <c r="AQ136" s="178">
        <f t="shared" si="326"/>
        <v>0</v>
      </c>
      <c r="AR136" s="178">
        <f t="shared" si="83"/>
        <v>31779.64</v>
      </c>
      <c r="AS136" s="178">
        <f t="shared" si="312"/>
        <v>0</v>
      </c>
      <c r="AT136" s="178">
        <f t="shared" si="313"/>
        <v>0</v>
      </c>
    </row>
    <row r="137" spans="1:46" ht="26.4">
      <c r="A137" s="265"/>
      <c r="B137" s="102" t="s">
        <v>41</v>
      </c>
      <c r="C137" s="35" t="s">
        <v>13</v>
      </c>
      <c r="D137" s="35" t="s">
        <v>14</v>
      </c>
      <c r="E137" s="35" t="s">
        <v>403</v>
      </c>
      <c r="F137" s="35" t="s">
        <v>404</v>
      </c>
      <c r="G137" s="36" t="s">
        <v>39</v>
      </c>
      <c r="H137" s="178"/>
      <c r="I137" s="178"/>
      <c r="J137" s="178"/>
      <c r="K137" s="178"/>
      <c r="L137" s="178"/>
      <c r="M137" s="178"/>
      <c r="N137" s="178"/>
      <c r="O137" s="178"/>
      <c r="P137" s="178"/>
      <c r="Q137" s="178">
        <f>Q138</f>
        <v>31779.64</v>
      </c>
      <c r="R137" s="178">
        <f t="shared" si="321"/>
        <v>0</v>
      </c>
      <c r="S137" s="178">
        <f t="shared" si="322"/>
        <v>0</v>
      </c>
      <c r="T137" s="178">
        <f t="shared" si="300"/>
        <v>31779.64</v>
      </c>
      <c r="U137" s="178">
        <f t="shared" si="301"/>
        <v>0</v>
      </c>
      <c r="V137" s="178">
        <f t="shared" si="302"/>
        <v>0</v>
      </c>
      <c r="W137" s="178">
        <f>W138</f>
        <v>0</v>
      </c>
      <c r="X137" s="178">
        <f t="shared" si="323"/>
        <v>0</v>
      </c>
      <c r="Y137" s="178">
        <f t="shared" si="323"/>
        <v>0</v>
      </c>
      <c r="Z137" s="178">
        <f t="shared" si="303"/>
        <v>31779.64</v>
      </c>
      <c r="AA137" s="178">
        <f t="shared" si="304"/>
        <v>0</v>
      </c>
      <c r="AB137" s="178">
        <f t="shared" si="305"/>
        <v>0</v>
      </c>
      <c r="AC137" s="178">
        <f>AC138</f>
        <v>0</v>
      </c>
      <c r="AD137" s="178">
        <f t="shared" si="324"/>
        <v>0</v>
      </c>
      <c r="AE137" s="178">
        <f t="shared" si="324"/>
        <v>0</v>
      </c>
      <c r="AF137" s="178">
        <f t="shared" si="306"/>
        <v>31779.64</v>
      </c>
      <c r="AG137" s="178">
        <f t="shared" si="307"/>
        <v>0</v>
      </c>
      <c r="AH137" s="178">
        <f t="shared" si="308"/>
        <v>0</v>
      </c>
      <c r="AI137" s="178">
        <f>AI138</f>
        <v>0</v>
      </c>
      <c r="AJ137" s="178">
        <f t="shared" si="325"/>
        <v>0</v>
      </c>
      <c r="AK137" s="178">
        <f t="shared" si="325"/>
        <v>0</v>
      </c>
      <c r="AL137" s="178">
        <f t="shared" si="309"/>
        <v>31779.64</v>
      </c>
      <c r="AM137" s="178">
        <f t="shared" si="310"/>
        <v>0</v>
      </c>
      <c r="AN137" s="178">
        <f t="shared" si="311"/>
        <v>0</v>
      </c>
      <c r="AO137" s="178">
        <f>AO138</f>
        <v>0</v>
      </c>
      <c r="AP137" s="178">
        <f t="shared" si="326"/>
        <v>0</v>
      </c>
      <c r="AQ137" s="178">
        <f t="shared" si="326"/>
        <v>0</v>
      </c>
      <c r="AR137" s="178">
        <f t="shared" si="83"/>
        <v>31779.64</v>
      </c>
      <c r="AS137" s="178">
        <f t="shared" si="312"/>
        <v>0</v>
      </c>
      <c r="AT137" s="178">
        <f t="shared" si="313"/>
        <v>0</v>
      </c>
    </row>
    <row r="138" spans="1:46">
      <c r="A138" s="293"/>
      <c r="B138" s="102" t="s">
        <v>42</v>
      </c>
      <c r="C138" s="35" t="s">
        <v>13</v>
      </c>
      <c r="D138" s="35" t="s">
        <v>14</v>
      </c>
      <c r="E138" s="35" t="s">
        <v>403</v>
      </c>
      <c r="F138" s="35" t="s">
        <v>404</v>
      </c>
      <c r="G138" s="36" t="s">
        <v>40</v>
      </c>
      <c r="H138" s="178"/>
      <c r="I138" s="178"/>
      <c r="J138" s="178"/>
      <c r="K138" s="178"/>
      <c r="L138" s="178"/>
      <c r="M138" s="178"/>
      <c r="N138" s="178"/>
      <c r="O138" s="178"/>
      <c r="P138" s="178"/>
      <c r="Q138" s="61">
        <v>31779.64</v>
      </c>
      <c r="R138" s="178"/>
      <c r="S138" s="178"/>
      <c r="T138" s="178">
        <f t="shared" si="300"/>
        <v>31779.64</v>
      </c>
      <c r="U138" s="178">
        <f t="shared" si="301"/>
        <v>0</v>
      </c>
      <c r="V138" s="178">
        <f t="shared" si="302"/>
        <v>0</v>
      </c>
      <c r="W138" s="61"/>
      <c r="X138" s="178"/>
      <c r="Y138" s="178"/>
      <c r="Z138" s="178">
        <f t="shared" si="303"/>
        <v>31779.64</v>
      </c>
      <c r="AA138" s="178">
        <f t="shared" si="304"/>
        <v>0</v>
      </c>
      <c r="AB138" s="178">
        <f t="shared" si="305"/>
        <v>0</v>
      </c>
      <c r="AC138" s="61"/>
      <c r="AD138" s="178"/>
      <c r="AE138" s="178"/>
      <c r="AF138" s="178">
        <f t="shared" si="306"/>
        <v>31779.64</v>
      </c>
      <c r="AG138" s="178">
        <f t="shared" si="307"/>
        <v>0</v>
      </c>
      <c r="AH138" s="178">
        <f t="shared" si="308"/>
        <v>0</v>
      </c>
      <c r="AI138" s="61"/>
      <c r="AJ138" s="178"/>
      <c r="AK138" s="178"/>
      <c r="AL138" s="178">
        <f t="shared" si="309"/>
        <v>31779.64</v>
      </c>
      <c r="AM138" s="178">
        <f t="shared" si="310"/>
        <v>0</v>
      </c>
      <c r="AN138" s="178">
        <f t="shared" si="311"/>
        <v>0</v>
      </c>
      <c r="AO138" s="61"/>
      <c r="AP138" s="178"/>
      <c r="AQ138" s="178"/>
      <c r="AR138" s="178">
        <f t="shared" si="83"/>
        <v>31779.64</v>
      </c>
      <c r="AS138" s="178">
        <f t="shared" si="312"/>
        <v>0</v>
      </c>
      <c r="AT138" s="178">
        <f t="shared" si="313"/>
        <v>0</v>
      </c>
    </row>
    <row r="139" spans="1:46" ht="26.4">
      <c r="A139" s="175" t="s">
        <v>26</v>
      </c>
      <c r="B139" s="81" t="s">
        <v>93</v>
      </c>
      <c r="C139" s="6" t="s">
        <v>13</v>
      </c>
      <c r="D139" s="6" t="s">
        <v>4</v>
      </c>
      <c r="E139" s="6" t="s">
        <v>100</v>
      </c>
      <c r="F139" s="6" t="s">
        <v>101</v>
      </c>
      <c r="G139" s="17"/>
      <c r="H139" s="58">
        <f>H143</f>
        <v>998000</v>
      </c>
      <c r="I139" s="58">
        <f t="shared" ref="I139:M139" si="327">I143</f>
        <v>998000</v>
      </c>
      <c r="J139" s="58">
        <f t="shared" si="327"/>
        <v>998000</v>
      </c>
      <c r="K139" s="58">
        <f t="shared" si="327"/>
        <v>0</v>
      </c>
      <c r="L139" s="58">
        <f t="shared" si="327"/>
        <v>0</v>
      </c>
      <c r="M139" s="58">
        <f t="shared" si="327"/>
        <v>0</v>
      </c>
      <c r="N139" s="58">
        <f t="shared" si="297"/>
        <v>998000</v>
      </c>
      <c r="O139" s="58">
        <f t="shared" si="298"/>
        <v>998000</v>
      </c>
      <c r="P139" s="58">
        <f t="shared" si="299"/>
        <v>998000</v>
      </c>
      <c r="Q139" s="58">
        <f>Q143+Q151</f>
        <v>68394</v>
      </c>
      <c r="R139" s="58">
        <f>R143+R151</f>
        <v>0</v>
      </c>
      <c r="S139" s="58">
        <f>S143+S151</f>
        <v>0</v>
      </c>
      <c r="T139" s="58">
        <f t="shared" si="300"/>
        <v>1066394</v>
      </c>
      <c r="U139" s="58">
        <f t="shared" si="301"/>
        <v>998000</v>
      </c>
      <c r="V139" s="58">
        <f t="shared" si="302"/>
        <v>998000</v>
      </c>
      <c r="W139" s="58">
        <f>W143+W151</f>
        <v>-13191.74</v>
      </c>
      <c r="X139" s="58">
        <f>X143+X151</f>
        <v>0</v>
      </c>
      <c r="Y139" s="58">
        <f>Y143+Y151</f>
        <v>0</v>
      </c>
      <c r="Z139" s="58">
        <f t="shared" si="303"/>
        <v>1053202.26</v>
      </c>
      <c r="AA139" s="58">
        <f t="shared" si="304"/>
        <v>998000</v>
      </c>
      <c r="AB139" s="58">
        <f t="shared" si="305"/>
        <v>998000</v>
      </c>
      <c r="AC139" s="58">
        <f>AC143+AC151</f>
        <v>-1334.1</v>
      </c>
      <c r="AD139" s="58">
        <f>AD143+AD151</f>
        <v>0</v>
      </c>
      <c r="AE139" s="58">
        <f>AE143+AE151</f>
        <v>0</v>
      </c>
      <c r="AF139" s="58">
        <f t="shared" si="306"/>
        <v>1051868.1599999999</v>
      </c>
      <c r="AG139" s="58">
        <f t="shared" si="307"/>
        <v>998000</v>
      </c>
      <c r="AH139" s="58">
        <f t="shared" si="308"/>
        <v>998000</v>
      </c>
      <c r="AI139" s="58">
        <f>AI143+AI151</f>
        <v>-14003.87</v>
      </c>
      <c r="AJ139" s="58">
        <f>AJ143+AJ151</f>
        <v>0</v>
      </c>
      <c r="AK139" s="58">
        <f>AK143+AK151</f>
        <v>0</v>
      </c>
      <c r="AL139" s="58">
        <f t="shared" si="309"/>
        <v>1037864.2899999999</v>
      </c>
      <c r="AM139" s="58">
        <f t="shared" si="310"/>
        <v>998000</v>
      </c>
      <c r="AN139" s="58">
        <f t="shared" si="311"/>
        <v>998000</v>
      </c>
      <c r="AO139" s="58">
        <f>AO143+AO151+AO140</f>
        <v>307835.78000000003</v>
      </c>
      <c r="AP139" s="58">
        <f t="shared" ref="AP139:AQ139" si="328">AP143+AP151+AP140</f>
        <v>0</v>
      </c>
      <c r="AQ139" s="58">
        <f t="shared" si="328"/>
        <v>0</v>
      </c>
      <c r="AR139" s="58">
        <f t="shared" si="83"/>
        <v>1345700.0699999998</v>
      </c>
      <c r="AS139" s="58">
        <f t="shared" si="312"/>
        <v>998000</v>
      </c>
      <c r="AT139" s="58">
        <f t="shared" si="313"/>
        <v>998000</v>
      </c>
    </row>
    <row r="140" spans="1:46">
      <c r="A140" s="286"/>
      <c r="B140" s="82" t="s">
        <v>253</v>
      </c>
      <c r="C140" s="35" t="s">
        <v>13</v>
      </c>
      <c r="D140" s="35" t="s">
        <v>4</v>
      </c>
      <c r="E140" s="35" t="s">
        <v>100</v>
      </c>
      <c r="F140" s="35" t="s">
        <v>126</v>
      </c>
      <c r="G140" s="36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L140" s="58"/>
      <c r="AM140" s="58"/>
      <c r="AN140" s="58"/>
      <c r="AO140" s="64">
        <f>AO141</f>
        <v>79976</v>
      </c>
      <c r="AP140" s="64">
        <f t="shared" ref="AP140:AQ141" si="329">AP141</f>
        <v>0</v>
      </c>
      <c r="AQ140" s="64">
        <f t="shared" si="329"/>
        <v>0</v>
      </c>
      <c r="AR140" s="57">
        <f t="shared" ref="AR140:AR142" si="330">AL140+AO140</f>
        <v>79976</v>
      </c>
      <c r="AS140" s="57">
        <f t="shared" ref="AS140:AS142" si="331">AM140+AP140</f>
        <v>0</v>
      </c>
      <c r="AT140" s="57">
        <f t="shared" ref="AT140:AT142" si="332">AN140+AQ140</f>
        <v>0</v>
      </c>
    </row>
    <row r="141" spans="1:46" ht="26.4">
      <c r="A141" s="264"/>
      <c r="B141" s="74" t="s">
        <v>41</v>
      </c>
      <c r="C141" s="35" t="s">
        <v>13</v>
      </c>
      <c r="D141" s="35" t="s">
        <v>4</v>
      </c>
      <c r="E141" s="35" t="s">
        <v>100</v>
      </c>
      <c r="F141" s="35" t="s">
        <v>126</v>
      </c>
      <c r="G141" s="36" t="s">
        <v>39</v>
      </c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L141" s="58"/>
      <c r="AM141" s="58"/>
      <c r="AN141" s="58"/>
      <c r="AO141" s="64">
        <f>AO142</f>
        <v>79976</v>
      </c>
      <c r="AP141" s="64">
        <f t="shared" si="329"/>
        <v>0</v>
      </c>
      <c r="AQ141" s="64">
        <f t="shared" si="329"/>
        <v>0</v>
      </c>
      <c r="AR141" s="57">
        <f t="shared" si="330"/>
        <v>79976</v>
      </c>
      <c r="AS141" s="57">
        <f t="shared" si="331"/>
        <v>0</v>
      </c>
      <c r="AT141" s="57">
        <f t="shared" si="332"/>
        <v>0</v>
      </c>
    </row>
    <row r="142" spans="1:46">
      <c r="A142" s="264"/>
      <c r="B142" s="102" t="s">
        <v>42</v>
      </c>
      <c r="C142" s="35" t="s">
        <v>13</v>
      </c>
      <c r="D142" s="35" t="s">
        <v>4</v>
      </c>
      <c r="E142" s="35" t="s">
        <v>100</v>
      </c>
      <c r="F142" s="35" t="s">
        <v>126</v>
      </c>
      <c r="G142" s="36" t="s">
        <v>40</v>
      </c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  <c r="AG142" s="58"/>
      <c r="AH142" s="58"/>
      <c r="AI142" s="58"/>
      <c r="AJ142" s="58"/>
      <c r="AK142" s="58"/>
      <c r="AL142" s="58"/>
      <c r="AM142" s="58"/>
      <c r="AN142" s="58"/>
      <c r="AO142" s="64">
        <v>79976</v>
      </c>
      <c r="AP142" s="64"/>
      <c r="AQ142" s="64"/>
      <c r="AR142" s="57">
        <f t="shared" si="330"/>
        <v>79976</v>
      </c>
      <c r="AS142" s="57">
        <f t="shared" si="331"/>
        <v>0</v>
      </c>
      <c r="AT142" s="57">
        <f t="shared" si="332"/>
        <v>0</v>
      </c>
    </row>
    <row r="143" spans="1:46">
      <c r="A143" s="264"/>
      <c r="B143" s="56" t="s">
        <v>43</v>
      </c>
      <c r="C143" s="5" t="s">
        <v>13</v>
      </c>
      <c r="D143" s="54" t="s">
        <v>4</v>
      </c>
      <c r="E143" s="5" t="s">
        <v>100</v>
      </c>
      <c r="F143" s="5" t="s">
        <v>103</v>
      </c>
      <c r="G143" s="17"/>
      <c r="H143" s="57">
        <f>+H144+H146+H149</f>
        <v>998000</v>
      </c>
      <c r="I143" s="57">
        <f t="shared" ref="I143:J143" si="333">+I144+I146+I149</f>
        <v>998000</v>
      </c>
      <c r="J143" s="57">
        <f t="shared" si="333"/>
        <v>998000</v>
      </c>
      <c r="K143" s="57">
        <f t="shared" ref="K143:M143" si="334">+K144+K146+K149</f>
        <v>0</v>
      </c>
      <c r="L143" s="57">
        <f t="shared" si="334"/>
        <v>0</v>
      </c>
      <c r="M143" s="57">
        <f t="shared" si="334"/>
        <v>0</v>
      </c>
      <c r="N143" s="57">
        <f t="shared" si="297"/>
        <v>998000</v>
      </c>
      <c r="O143" s="57">
        <f t="shared" si="298"/>
        <v>998000</v>
      </c>
      <c r="P143" s="57">
        <f t="shared" si="299"/>
        <v>998000</v>
      </c>
      <c r="Q143" s="57">
        <f t="shared" ref="Q143:S143" si="335">+Q144+Q146+Q149</f>
        <v>-11606</v>
      </c>
      <c r="R143" s="57">
        <f t="shared" si="335"/>
        <v>0</v>
      </c>
      <c r="S143" s="57">
        <f t="shared" si="335"/>
        <v>0</v>
      </c>
      <c r="T143" s="57">
        <f t="shared" si="300"/>
        <v>986394</v>
      </c>
      <c r="U143" s="57">
        <f t="shared" si="301"/>
        <v>998000</v>
      </c>
      <c r="V143" s="57">
        <f t="shared" si="302"/>
        <v>998000</v>
      </c>
      <c r="W143" s="57">
        <f t="shared" ref="W143:Y143" si="336">+W144+W146+W149</f>
        <v>-13191.74</v>
      </c>
      <c r="X143" s="57">
        <f t="shared" si="336"/>
        <v>0</v>
      </c>
      <c r="Y143" s="57">
        <f t="shared" si="336"/>
        <v>0</v>
      </c>
      <c r="Z143" s="57">
        <f t="shared" si="303"/>
        <v>973202.26</v>
      </c>
      <c r="AA143" s="57">
        <f t="shared" si="304"/>
        <v>998000</v>
      </c>
      <c r="AB143" s="57">
        <f t="shared" si="305"/>
        <v>998000</v>
      </c>
      <c r="AC143" s="57">
        <f t="shared" ref="AC143:AE143" si="337">+AC144+AC146+AC149</f>
        <v>-1334.1</v>
      </c>
      <c r="AD143" s="57">
        <f t="shared" si="337"/>
        <v>0</v>
      </c>
      <c r="AE143" s="57">
        <f t="shared" si="337"/>
        <v>0</v>
      </c>
      <c r="AF143" s="57">
        <f t="shared" si="306"/>
        <v>971868.16000000003</v>
      </c>
      <c r="AG143" s="57">
        <f t="shared" si="307"/>
        <v>998000</v>
      </c>
      <c r="AH143" s="57">
        <f t="shared" si="308"/>
        <v>998000</v>
      </c>
      <c r="AI143" s="57">
        <f t="shared" ref="AI143:AK143" si="338">+AI144+AI146+AI149</f>
        <v>-14003.87</v>
      </c>
      <c r="AJ143" s="57">
        <f t="shared" si="338"/>
        <v>0</v>
      </c>
      <c r="AK143" s="57">
        <f t="shared" si="338"/>
        <v>0</v>
      </c>
      <c r="AL143" s="57">
        <f t="shared" si="309"/>
        <v>957864.29</v>
      </c>
      <c r="AM143" s="57">
        <f t="shared" si="310"/>
        <v>998000</v>
      </c>
      <c r="AN143" s="57">
        <f t="shared" si="311"/>
        <v>998000</v>
      </c>
      <c r="AO143" s="57">
        <f t="shared" ref="AO143:AQ143" si="339">+AO144+AO146+AO149</f>
        <v>37859.78</v>
      </c>
      <c r="AP143" s="57">
        <f t="shared" si="339"/>
        <v>0</v>
      </c>
      <c r="AQ143" s="57">
        <f t="shared" si="339"/>
        <v>0</v>
      </c>
      <c r="AR143" s="57">
        <f t="shared" si="83"/>
        <v>995724.07000000007</v>
      </c>
      <c r="AS143" s="57">
        <f t="shared" si="312"/>
        <v>998000</v>
      </c>
      <c r="AT143" s="57">
        <f t="shared" si="313"/>
        <v>998000</v>
      </c>
    </row>
    <row r="144" spans="1:46" ht="26.4">
      <c r="A144" s="264"/>
      <c r="B144" s="56" t="s">
        <v>186</v>
      </c>
      <c r="C144" s="5" t="s">
        <v>13</v>
      </c>
      <c r="D144" s="54" t="s">
        <v>4</v>
      </c>
      <c r="E144" s="5" t="s">
        <v>100</v>
      </c>
      <c r="F144" s="5" t="s">
        <v>103</v>
      </c>
      <c r="G144" s="55" t="s">
        <v>32</v>
      </c>
      <c r="H144" s="57">
        <f>H145</f>
        <v>50000</v>
      </c>
      <c r="I144" s="57">
        <f t="shared" ref="I144:M144" si="340">I145</f>
        <v>50000</v>
      </c>
      <c r="J144" s="57">
        <f t="shared" si="340"/>
        <v>50000</v>
      </c>
      <c r="K144" s="57">
        <f t="shared" si="340"/>
        <v>0</v>
      </c>
      <c r="L144" s="57">
        <f t="shared" si="340"/>
        <v>0</v>
      </c>
      <c r="M144" s="57">
        <f t="shared" si="340"/>
        <v>0</v>
      </c>
      <c r="N144" s="57">
        <f t="shared" si="297"/>
        <v>50000</v>
      </c>
      <c r="O144" s="57">
        <f t="shared" si="298"/>
        <v>50000</v>
      </c>
      <c r="P144" s="57">
        <f t="shared" si="299"/>
        <v>50000</v>
      </c>
      <c r="Q144" s="57">
        <f t="shared" ref="Q144:S144" si="341">Q145</f>
        <v>0</v>
      </c>
      <c r="R144" s="57">
        <f t="shared" si="341"/>
        <v>0</v>
      </c>
      <c r="S144" s="57">
        <f t="shared" si="341"/>
        <v>0</v>
      </c>
      <c r="T144" s="57">
        <f t="shared" si="300"/>
        <v>50000</v>
      </c>
      <c r="U144" s="57">
        <f t="shared" si="301"/>
        <v>50000</v>
      </c>
      <c r="V144" s="57">
        <f t="shared" si="302"/>
        <v>50000</v>
      </c>
      <c r="W144" s="57">
        <f t="shared" ref="W144:Y144" si="342">W145</f>
        <v>0</v>
      </c>
      <c r="X144" s="57">
        <f t="shared" si="342"/>
        <v>0</v>
      </c>
      <c r="Y144" s="57">
        <f t="shared" si="342"/>
        <v>0</v>
      </c>
      <c r="Z144" s="57">
        <f t="shared" si="303"/>
        <v>50000</v>
      </c>
      <c r="AA144" s="57">
        <f t="shared" si="304"/>
        <v>50000</v>
      </c>
      <c r="AB144" s="57">
        <f t="shared" si="305"/>
        <v>50000</v>
      </c>
      <c r="AC144" s="57">
        <f t="shared" ref="AC144:AE144" si="343">AC145</f>
        <v>-1334.1</v>
      </c>
      <c r="AD144" s="57">
        <f t="shared" si="343"/>
        <v>0</v>
      </c>
      <c r="AE144" s="57">
        <f t="shared" si="343"/>
        <v>0</v>
      </c>
      <c r="AF144" s="57">
        <f t="shared" si="306"/>
        <v>48665.9</v>
      </c>
      <c r="AG144" s="57">
        <f t="shared" si="307"/>
        <v>50000</v>
      </c>
      <c r="AH144" s="57">
        <f t="shared" si="308"/>
        <v>50000</v>
      </c>
      <c r="AI144" s="57">
        <f t="shared" ref="AI144:AK144" si="344">AI145</f>
        <v>-14003.87</v>
      </c>
      <c r="AJ144" s="57">
        <f t="shared" si="344"/>
        <v>0</v>
      </c>
      <c r="AK144" s="57">
        <f t="shared" si="344"/>
        <v>0</v>
      </c>
      <c r="AL144" s="57">
        <f t="shared" si="309"/>
        <v>34662.03</v>
      </c>
      <c r="AM144" s="57">
        <f t="shared" si="310"/>
        <v>50000</v>
      </c>
      <c r="AN144" s="57">
        <f t="shared" si="311"/>
        <v>50000</v>
      </c>
      <c r="AO144" s="57">
        <f t="shared" ref="AO144:AQ144" si="345">AO145</f>
        <v>3828.1</v>
      </c>
      <c r="AP144" s="57">
        <f t="shared" si="345"/>
        <v>0</v>
      </c>
      <c r="AQ144" s="57">
        <f t="shared" si="345"/>
        <v>0</v>
      </c>
      <c r="AR144" s="57">
        <f t="shared" si="83"/>
        <v>38490.129999999997</v>
      </c>
      <c r="AS144" s="57">
        <f t="shared" si="312"/>
        <v>50000</v>
      </c>
      <c r="AT144" s="57">
        <f t="shared" si="313"/>
        <v>50000</v>
      </c>
    </row>
    <row r="145" spans="1:46" ht="26.4">
      <c r="A145" s="264"/>
      <c r="B145" s="56" t="s">
        <v>34</v>
      </c>
      <c r="C145" s="5" t="s">
        <v>13</v>
      </c>
      <c r="D145" s="54" t="s">
        <v>4</v>
      </c>
      <c r="E145" s="5" t="s">
        <v>100</v>
      </c>
      <c r="F145" s="5" t="s">
        <v>103</v>
      </c>
      <c r="G145" s="55" t="s">
        <v>33</v>
      </c>
      <c r="H145" s="61">
        <v>50000</v>
      </c>
      <c r="I145" s="61">
        <v>50000</v>
      </c>
      <c r="J145" s="61">
        <v>50000</v>
      </c>
      <c r="K145" s="61"/>
      <c r="L145" s="61"/>
      <c r="M145" s="61"/>
      <c r="N145" s="61">
        <f t="shared" si="297"/>
        <v>50000</v>
      </c>
      <c r="O145" s="61">
        <f t="shared" si="298"/>
        <v>50000</v>
      </c>
      <c r="P145" s="61">
        <f t="shared" si="299"/>
        <v>50000</v>
      </c>
      <c r="Q145" s="61"/>
      <c r="R145" s="61"/>
      <c r="S145" s="61"/>
      <c r="T145" s="61">
        <f t="shared" si="300"/>
        <v>50000</v>
      </c>
      <c r="U145" s="61">
        <f t="shared" si="301"/>
        <v>50000</v>
      </c>
      <c r="V145" s="61">
        <f t="shared" si="302"/>
        <v>50000</v>
      </c>
      <c r="W145" s="61"/>
      <c r="X145" s="61"/>
      <c r="Y145" s="61"/>
      <c r="Z145" s="61">
        <f t="shared" si="303"/>
        <v>50000</v>
      </c>
      <c r="AA145" s="61">
        <f t="shared" si="304"/>
        <v>50000</v>
      </c>
      <c r="AB145" s="61">
        <f t="shared" si="305"/>
        <v>50000</v>
      </c>
      <c r="AC145" s="61">
        <v>-1334.1</v>
      </c>
      <c r="AD145" s="61"/>
      <c r="AE145" s="61"/>
      <c r="AF145" s="61">
        <f t="shared" si="306"/>
        <v>48665.9</v>
      </c>
      <c r="AG145" s="61">
        <f t="shared" si="307"/>
        <v>50000</v>
      </c>
      <c r="AH145" s="61">
        <f t="shared" si="308"/>
        <v>50000</v>
      </c>
      <c r="AI145" s="61">
        <v>-14003.87</v>
      </c>
      <c r="AJ145" s="61"/>
      <c r="AK145" s="61"/>
      <c r="AL145" s="61">
        <f t="shared" si="309"/>
        <v>34662.03</v>
      </c>
      <c r="AM145" s="61">
        <f t="shared" si="310"/>
        <v>50000</v>
      </c>
      <c r="AN145" s="61">
        <f t="shared" si="311"/>
        <v>50000</v>
      </c>
      <c r="AO145" s="61">
        <v>3828.1</v>
      </c>
      <c r="AP145" s="61"/>
      <c r="AQ145" s="61"/>
      <c r="AR145" s="61">
        <f t="shared" si="83"/>
        <v>38490.129999999997</v>
      </c>
      <c r="AS145" s="61">
        <f t="shared" si="312"/>
        <v>50000</v>
      </c>
      <c r="AT145" s="61">
        <f t="shared" si="313"/>
        <v>50000</v>
      </c>
    </row>
    <row r="146" spans="1:46">
      <c r="A146" s="264"/>
      <c r="B146" s="56" t="s">
        <v>35</v>
      </c>
      <c r="C146" s="5" t="s">
        <v>13</v>
      </c>
      <c r="D146" s="54" t="s">
        <v>4</v>
      </c>
      <c r="E146" s="5" t="s">
        <v>100</v>
      </c>
      <c r="F146" s="5" t="s">
        <v>103</v>
      </c>
      <c r="G146" s="55" t="s">
        <v>36</v>
      </c>
      <c r="H146" s="57">
        <f>+H147+H148</f>
        <v>100000</v>
      </c>
      <c r="I146" s="57">
        <f t="shared" ref="I146:M146" si="346">+I147+I148</f>
        <v>100000</v>
      </c>
      <c r="J146" s="57">
        <f t="shared" si="346"/>
        <v>100000</v>
      </c>
      <c r="K146" s="57">
        <f t="shared" si="346"/>
        <v>0</v>
      </c>
      <c r="L146" s="57">
        <f t="shared" si="346"/>
        <v>0</v>
      </c>
      <c r="M146" s="57">
        <f t="shared" si="346"/>
        <v>0</v>
      </c>
      <c r="N146" s="57">
        <f t="shared" si="297"/>
        <v>100000</v>
      </c>
      <c r="O146" s="57">
        <f t="shared" si="298"/>
        <v>100000</v>
      </c>
      <c r="P146" s="57">
        <f t="shared" si="299"/>
        <v>100000</v>
      </c>
      <c r="Q146" s="57">
        <f t="shared" ref="Q146:S146" si="347">+Q147+Q148</f>
        <v>-11606</v>
      </c>
      <c r="R146" s="57">
        <f t="shared" si="347"/>
        <v>0</v>
      </c>
      <c r="S146" s="57">
        <f t="shared" si="347"/>
        <v>0</v>
      </c>
      <c r="T146" s="57">
        <f t="shared" si="300"/>
        <v>88394</v>
      </c>
      <c r="U146" s="57">
        <f t="shared" si="301"/>
        <v>100000</v>
      </c>
      <c r="V146" s="57">
        <f t="shared" si="302"/>
        <v>100000</v>
      </c>
      <c r="W146" s="57">
        <f t="shared" ref="W146:Y146" si="348">+W147+W148</f>
        <v>0</v>
      </c>
      <c r="X146" s="57">
        <f t="shared" si="348"/>
        <v>0</v>
      </c>
      <c r="Y146" s="57">
        <f t="shared" si="348"/>
        <v>0</v>
      </c>
      <c r="Z146" s="57">
        <f t="shared" si="303"/>
        <v>88394</v>
      </c>
      <c r="AA146" s="57">
        <f t="shared" si="304"/>
        <v>100000</v>
      </c>
      <c r="AB146" s="57">
        <f t="shared" si="305"/>
        <v>100000</v>
      </c>
      <c r="AC146" s="57">
        <f t="shared" ref="AC146:AE146" si="349">+AC147+AC148</f>
        <v>0</v>
      </c>
      <c r="AD146" s="57">
        <f t="shared" si="349"/>
        <v>0</v>
      </c>
      <c r="AE146" s="57">
        <f t="shared" si="349"/>
        <v>0</v>
      </c>
      <c r="AF146" s="57">
        <f t="shared" si="306"/>
        <v>88394</v>
      </c>
      <c r="AG146" s="57">
        <f t="shared" si="307"/>
        <v>100000</v>
      </c>
      <c r="AH146" s="57">
        <f t="shared" si="308"/>
        <v>100000</v>
      </c>
      <c r="AI146" s="57">
        <f t="shared" ref="AI146:AK146" si="350">+AI147+AI148</f>
        <v>0</v>
      </c>
      <c r="AJ146" s="57">
        <f t="shared" si="350"/>
        <v>0</v>
      </c>
      <c r="AK146" s="57">
        <f t="shared" si="350"/>
        <v>0</v>
      </c>
      <c r="AL146" s="57">
        <f t="shared" si="309"/>
        <v>88394</v>
      </c>
      <c r="AM146" s="57">
        <f t="shared" si="310"/>
        <v>100000</v>
      </c>
      <c r="AN146" s="57">
        <f t="shared" si="311"/>
        <v>100000</v>
      </c>
      <c r="AO146" s="57">
        <f t="shared" ref="AO146:AQ146" si="351">+AO147+AO148</f>
        <v>-494</v>
      </c>
      <c r="AP146" s="57">
        <f t="shared" si="351"/>
        <v>0</v>
      </c>
      <c r="AQ146" s="57">
        <f t="shared" si="351"/>
        <v>0</v>
      </c>
      <c r="AR146" s="57">
        <f t="shared" si="83"/>
        <v>87900</v>
      </c>
      <c r="AS146" s="57">
        <f t="shared" si="312"/>
        <v>100000</v>
      </c>
      <c r="AT146" s="57">
        <f t="shared" si="313"/>
        <v>100000</v>
      </c>
    </row>
    <row r="147" spans="1:46" ht="13.5" customHeight="1">
      <c r="A147" s="264"/>
      <c r="B147" s="56" t="s">
        <v>161</v>
      </c>
      <c r="C147" s="5" t="s">
        <v>13</v>
      </c>
      <c r="D147" s="54" t="s">
        <v>4</v>
      </c>
      <c r="E147" s="5" t="s">
        <v>100</v>
      </c>
      <c r="F147" s="5" t="s">
        <v>103</v>
      </c>
      <c r="G147" s="55" t="s">
        <v>162</v>
      </c>
      <c r="H147" s="61">
        <v>50000</v>
      </c>
      <c r="I147" s="61">
        <v>50000</v>
      </c>
      <c r="J147" s="61">
        <v>50000</v>
      </c>
      <c r="K147" s="61"/>
      <c r="L147" s="61"/>
      <c r="M147" s="61"/>
      <c r="N147" s="61">
        <f t="shared" si="297"/>
        <v>50000</v>
      </c>
      <c r="O147" s="61">
        <f t="shared" si="298"/>
        <v>50000</v>
      </c>
      <c r="P147" s="61">
        <f t="shared" si="299"/>
        <v>50000</v>
      </c>
      <c r="Q147" s="61">
        <v>-11606</v>
      </c>
      <c r="R147" s="61"/>
      <c r="S147" s="61"/>
      <c r="T147" s="61">
        <f t="shared" si="300"/>
        <v>38394</v>
      </c>
      <c r="U147" s="61">
        <f t="shared" si="301"/>
        <v>50000</v>
      </c>
      <c r="V147" s="61">
        <f t="shared" si="302"/>
        <v>50000</v>
      </c>
      <c r="W147" s="61"/>
      <c r="X147" s="61"/>
      <c r="Y147" s="61"/>
      <c r="Z147" s="61">
        <f t="shared" si="303"/>
        <v>38394</v>
      </c>
      <c r="AA147" s="61">
        <f t="shared" si="304"/>
        <v>50000</v>
      </c>
      <c r="AB147" s="61">
        <f t="shared" si="305"/>
        <v>50000</v>
      </c>
      <c r="AC147" s="61">
        <v>-25100</v>
      </c>
      <c r="AD147" s="61"/>
      <c r="AE147" s="61"/>
      <c r="AF147" s="61">
        <f t="shared" si="306"/>
        <v>13294</v>
      </c>
      <c r="AG147" s="61">
        <f t="shared" si="307"/>
        <v>50000</v>
      </c>
      <c r="AH147" s="61">
        <f t="shared" si="308"/>
        <v>50000</v>
      </c>
      <c r="AI147" s="61"/>
      <c r="AJ147" s="61"/>
      <c r="AK147" s="61"/>
      <c r="AL147" s="61">
        <f t="shared" si="309"/>
        <v>13294</v>
      </c>
      <c r="AM147" s="61">
        <f t="shared" si="310"/>
        <v>50000</v>
      </c>
      <c r="AN147" s="61">
        <f t="shared" si="311"/>
        <v>50000</v>
      </c>
      <c r="AO147" s="61">
        <v>-494</v>
      </c>
      <c r="AP147" s="61"/>
      <c r="AQ147" s="61"/>
      <c r="AR147" s="61">
        <f t="shared" si="83"/>
        <v>12800</v>
      </c>
      <c r="AS147" s="61">
        <f t="shared" si="312"/>
        <v>50000</v>
      </c>
      <c r="AT147" s="61">
        <f t="shared" si="313"/>
        <v>50000</v>
      </c>
    </row>
    <row r="148" spans="1:46">
      <c r="A148" s="264"/>
      <c r="B148" s="56" t="s">
        <v>67</v>
      </c>
      <c r="C148" s="5" t="s">
        <v>13</v>
      </c>
      <c r="D148" s="54" t="s">
        <v>4</v>
      </c>
      <c r="E148" s="5" t="s">
        <v>100</v>
      </c>
      <c r="F148" s="5" t="s">
        <v>103</v>
      </c>
      <c r="G148" s="55" t="s">
        <v>68</v>
      </c>
      <c r="H148" s="61">
        <v>50000</v>
      </c>
      <c r="I148" s="61">
        <v>50000</v>
      </c>
      <c r="J148" s="61">
        <v>50000</v>
      </c>
      <c r="K148" s="61"/>
      <c r="L148" s="61"/>
      <c r="M148" s="61"/>
      <c r="N148" s="61">
        <f t="shared" si="297"/>
        <v>50000</v>
      </c>
      <c r="O148" s="61">
        <f t="shared" si="298"/>
        <v>50000</v>
      </c>
      <c r="P148" s="61">
        <f t="shared" si="299"/>
        <v>50000</v>
      </c>
      <c r="Q148" s="61"/>
      <c r="R148" s="61"/>
      <c r="S148" s="61"/>
      <c r="T148" s="61">
        <f t="shared" si="300"/>
        <v>50000</v>
      </c>
      <c r="U148" s="61">
        <f t="shared" si="301"/>
        <v>50000</v>
      </c>
      <c r="V148" s="61">
        <f t="shared" si="302"/>
        <v>50000</v>
      </c>
      <c r="W148" s="61"/>
      <c r="X148" s="61"/>
      <c r="Y148" s="61"/>
      <c r="Z148" s="61">
        <f t="shared" si="303"/>
        <v>50000</v>
      </c>
      <c r="AA148" s="61">
        <f t="shared" si="304"/>
        <v>50000</v>
      </c>
      <c r="AB148" s="61">
        <f t="shared" si="305"/>
        <v>50000</v>
      </c>
      <c r="AC148" s="61">
        <v>25100</v>
      </c>
      <c r="AD148" s="61"/>
      <c r="AE148" s="61"/>
      <c r="AF148" s="61">
        <f t="shared" si="306"/>
        <v>75100</v>
      </c>
      <c r="AG148" s="61">
        <f t="shared" si="307"/>
        <v>50000</v>
      </c>
      <c r="AH148" s="61">
        <f t="shared" si="308"/>
        <v>50000</v>
      </c>
      <c r="AI148" s="61"/>
      <c r="AJ148" s="61"/>
      <c r="AK148" s="61"/>
      <c r="AL148" s="61">
        <f t="shared" si="309"/>
        <v>75100</v>
      </c>
      <c r="AM148" s="61">
        <f t="shared" si="310"/>
        <v>50000</v>
      </c>
      <c r="AN148" s="61">
        <f t="shared" si="311"/>
        <v>50000</v>
      </c>
      <c r="AO148" s="61"/>
      <c r="AP148" s="61"/>
      <c r="AQ148" s="61"/>
      <c r="AR148" s="61">
        <f t="shared" si="83"/>
        <v>75100</v>
      </c>
      <c r="AS148" s="61">
        <f t="shared" si="312"/>
        <v>50000</v>
      </c>
      <c r="AT148" s="61">
        <f t="shared" si="313"/>
        <v>50000</v>
      </c>
    </row>
    <row r="149" spans="1:46" ht="26.4">
      <c r="A149" s="264"/>
      <c r="B149" s="27" t="s">
        <v>41</v>
      </c>
      <c r="C149" s="5" t="s">
        <v>13</v>
      </c>
      <c r="D149" s="54" t="s">
        <v>4</v>
      </c>
      <c r="E149" s="5" t="s">
        <v>100</v>
      </c>
      <c r="F149" s="5" t="s">
        <v>103</v>
      </c>
      <c r="G149" s="17" t="s">
        <v>39</v>
      </c>
      <c r="H149" s="57">
        <f>H150</f>
        <v>848000</v>
      </c>
      <c r="I149" s="57">
        <f t="shared" ref="I149:M149" si="352">I150</f>
        <v>848000</v>
      </c>
      <c r="J149" s="57">
        <f t="shared" si="352"/>
        <v>848000</v>
      </c>
      <c r="K149" s="57">
        <f t="shared" si="352"/>
        <v>0</v>
      </c>
      <c r="L149" s="57">
        <f t="shared" si="352"/>
        <v>0</v>
      </c>
      <c r="M149" s="57">
        <f t="shared" si="352"/>
        <v>0</v>
      </c>
      <c r="N149" s="57">
        <f t="shared" si="297"/>
        <v>848000</v>
      </c>
      <c r="O149" s="57">
        <f t="shared" si="298"/>
        <v>848000</v>
      </c>
      <c r="P149" s="57">
        <f t="shared" si="299"/>
        <v>848000</v>
      </c>
      <c r="Q149" s="57">
        <f t="shared" ref="Q149:S149" si="353">Q150</f>
        <v>0</v>
      </c>
      <c r="R149" s="57">
        <f t="shared" si="353"/>
        <v>0</v>
      </c>
      <c r="S149" s="57">
        <f t="shared" si="353"/>
        <v>0</v>
      </c>
      <c r="T149" s="57">
        <f t="shared" si="300"/>
        <v>848000</v>
      </c>
      <c r="U149" s="57">
        <f t="shared" si="301"/>
        <v>848000</v>
      </c>
      <c r="V149" s="57">
        <f t="shared" si="302"/>
        <v>848000</v>
      </c>
      <c r="W149" s="57">
        <f t="shared" ref="W149:Y149" si="354">W150</f>
        <v>-13191.74</v>
      </c>
      <c r="X149" s="57">
        <f t="shared" si="354"/>
        <v>0</v>
      </c>
      <c r="Y149" s="57">
        <f t="shared" si="354"/>
        <v>0</v>
      </c>
      <c r="Z149" s="57">
        <f t="shared" si="303"/>
        <v>834808.26</v>
      </c>
      <c r="AA149" s="57">
        <f t="shared" si="304"/>
        <v>848000</v>
      </c>
      <c r="AB149" s="57">
        <f t="shared" si="305"/>
        <v>848000</v>
      </c>
      <c r="AC149" s="57">
        <f t="shared" ref="AC149:AE149" si="355">AC150</f>
        <v>0</v>
      </c>
      <c r="AD149" s="57">
        <f t="shared" si="355"/>
        <v>0</v>
      </c>
      <c r="AE149" s="57">
        <f t="shared" si="355"/>
        <v>0</v>
      </c>
      <c r="AF149" s="57">
        <f t="shared" si="306"/>
        <v>834808.26</v>
      </c>
      <c r="AG149" s="57">
        <f t="shared" si="307"/>
        <v>848000</v>
      </c>
      <c r="AH149" s="57">
        <f t="shared" si="308"/>
        <v>848000</v>
      </c>
      <c r="AI149" s="57">
        <f t="shared" ref="AI149:AK149" si="356">AI150</f>
        <v>0</v>
      </c>
      <c r="AJ149" s="57">
        <f t="shared" si="356"/>
        <v>0</v>
      </c>
      <c r="AK149" s="57">
        <f t="shared" si="356"/>
        <v>0</v>
      </c>
      <c r="AL149" s="57">
        <f t="shared" si="309"/>
        <v>834808.26</v>
      </c>
      <c r="AM149" s="57">
        <f t="shared" si="310"/>
        <v>848000</v>
      </c>
      <c r="AN149" s="57">
        <f t="shared" si="311"/>
        <v>848000</v>
      </c>
      <c r="AO149" s="57">
        <f t="shared" ref="AO149:AQ149" si="357">AO150</f>
        <v>34525.68</v>
      </c>
      <c r="AP149" s="57">
        <f t="shared" si="357"/>
        <v>0</v>
      </c>
      <c r="AQ149" s="57">
        <f t="shared" si="357"/>
        <v>0</v>
      </c>
      <c r="AR149" s="57">
        <f t="shared" si="83"/>
        <v>869333.94000000006</v>
      </c>
      <c r="AS149" s="57">
        <f t="shared" si="312"/>
        <v>848000</v>
      </c>
      <c r="AT149" s="57">
        <f t="shared" si="313"/>
        <v>848000</v>
      </c>
    </row>
    <row r="150" spans="1:46">
      <c r="A150" s="264"/>
      <c r="B150" s="26" t="s">
        <v>42</v>
      </c>
      <c r="C150" s="5" t="s">
        <v>13</v>
      </c>
      <c r="D150" s="54" t="s">
        <v>4</v>
      </c>
      <c r="E150" s="5" t="s">
        <v>100</v>
      </c>
      <c r="F150" s="5" t="s">
        <v>103</v>
      </c>
      <c r="G150" s="17" t="s">
        <v>40</v>
      </c>
      <c r="H150" s="61">
        <v>848000</v>
      </c>
      <c r="I150" s="61">
        <v>848000</v>
      </c>
      <c r="J150" s="61">
        <v>848000</v>
      </c>
      <c r="K150" s="61"/>
      <c r="L150" s="61"/>
      <c r="M150" s="61"/>
      <c r="N150" s="61">
        <f t="shared" si="297"/>
        <v>848000</v>
      </c>
      <c r="O150" s="61">
        <f t="shared" si="298"/>
        <v>848000</v>
      </c>
      <c r="P150" s="61">
        <f t="shared" si="299"/>
        <v>848000</v>
      </c>
      <c r="Q150" s="61"/>
      <c r="R150" s="61"/>
      <c r="S150" s="61"/>
      <c r="T150" s="61">
        <f t="shared" si="300"/>
        <v>848000</v>
      </c>
      <c r="U150" s="61">
        <f t="shared" si="301"/>
        <v>848000</v>
      </c>
      <c r="V150" s="61">
        <f t="shared" si="302"/>
        <v>848000</v>
      </c>
      <c r="W150" s="61">
        <v>-13191.74</v>
      </c>
      <c r="X150" s="61"/>
      <c r="Y150" s="61"/>
      <c r="Z150" s="61">
        <f t="shared" si="303"/>
        <v>834808.26</v>
      </c>
      <c r="AA150" s="61">
        <f t="shared" si="304"/>
        <v>848000</v>
      </c>
      <c r="AB150" s="61">
        <f t="shared" si="305"/>
        <v>848000</v>
      </c>
      <c r="AC150" s="61"/>
      <c r="AD150" s="61"/>
      <c r="AE150" s="61"/>
      <c r="AF150" s="61">
        <f t="shared" si="306"/>
        <v>834808.26</v>
      </c>
      <c r="AG150" s="61">
        <f t="shared" si="307"/>
        <v>848000</v>
      </c>
      <c r="AH150" s="61">
        <f t="shared" si="308"/>
        <v>848000</v>
      </c>
      <c r="AI150" s="61"/>
      <c r="AJ150" s="61"/>
      <c r="AK150" s="61"/>
      <c r="AL150" s="61">
        <f t="shared" si="309"/>
        <v>834808.26</v>
      </c>
      <c r="AM150" s="61">
        <f t="shared" si="310"/>
        <v>848000</v>
      </c>
      <c r="AN150" s="61">
        <f t="shared" si="311"/>
        <v>848000</v>
      </c>
      <c r="AO150" s="61">
        <v>34525.68</v>
      </c>
      <c r="AP150" s="61"/>
      <c r="AQ150" s="61"/>
      <c r="AR150" s="61">
        <f t="shared" si="83"/>
        <v>869333.94000000006</v>
      </c>
      <c r="AS150" s="61">
        <f t="shared" si="312"/>
        <v>848000</v>
      </c>
      <c r="AT150" s="61">
        <f t="shared" si="313"/>
        <v>848000</v>
      </c>
    </row>
    <row r="151" spans="1:46">
      <c r="A151" s="264"/>
      <c r="B151" s="82" t="s">
        <v>170</v>
      </c>
      <c r="C151" s="35" t="s">
        <v>13</v>
      </c>
      <c r="D151" s="54" t="s">
        <v>4</v>
      </c>
      <c r="E151" s="35" t="s">
        <v>100</v>
      </c>
      <c r="F151" s="35" t="s">
        <v>169</v>
      </c>
      <c r="G151" s="36"/>
      <c r="H151" s="61"/>
      <c r="I151" s="61"/>
      <c r="J151" s="61"/>
      <c r="K151" s="61"/>
      <c r="L151" s="61"/>
      <c r="M151" s="61"/>
      <c r="N151" s="61"/>
      <c r="O151" s="61"/>
      <c r="P151" s="61"/>
      <c r="Q151" s="61">
        <f>Q154+Q156</f>
        <v>80000</v>
      </c>
      <c r="R151" s="61">
        <f t="shared" ref="R151:S151" si="358">R154+R156</f>
        <v>0</v>
      </c>
      <c r="S151" s="61">
        <f t="shared" si="358"/>
        <v>0</v>
      </c>
      <c r="T151" s="61">
        <f t="shared" ref="T151:T157" si="359">N151+Q151</f>
        <v>80000</v>
      </c>
      <c r="U151" s="61">
        <f t="shared" ref="U151:U157" si="360">O151+R151</f>
        <v>0</v>
      </c>
      <c r="V151" s="61">
        <f t="shared" ref="V151:V157" si="361">P151+S151</f>
        <v>0</v>
      </c>
      <c r="W151" s="61">
        <f>W152+W154+W156</f>
        <v>0</v>
      </c>
      <c r="X151" s="61">
        <f t="shared" ref="X151:Y151" si="362">X152+X154+X156</f>
        <v>0</v>
      </c>
      <c r="Y151" s="61">
        <f t="shared" si="362"/>
        <v>0</v>
      </c>
      <c r="Z151" s="61">
        <f t="shared" si="303"/>
        <v>80000</v>
      </c>
      <c r="AA151" s="61">
        <f t="shared" si="304"/>
        <v>0</v>
      </c>
      <c r="AB151" s="61">
        <f t="shared" si="305"/>
        <v>0</v>
      </c>
      <c r="AC151" s="61">
        <f>AC152+AC154+AC156</f>
        <v>0</v>
      </c>
      <c r="AD151" s="61">
        <f t="shared" ref="AD151:AE151" si="363">AD152+AD154+AD156</f>
        <v>0</v>
      </c>
      <c r="AE151" s="61">
        <f t="shared" si="363"/>
        <v>0</v>
      </c>
      <c r="AF151" s="61">
        <f t="shared" si="306"/>
        <v>80000</v>
      </c>
      <c r="AG151" s="61">
        <f t="shared" si="307"/>
        <v>0</v>
      </c>
      <c r="AH151" s="61">
        <f t="shared" si="308"/>
        <v>0</v>
      </c>
      <c r="AI151" s="61">
        <f>AI152+AI154+AI156</f>
        <v>0</v>
      </c>
      <c r="AJ151" s="61">
        <f t="shared" ref="AJ151:AK151" si="364">AJ152+AJ154+AJ156</f>
        <v>0</v>
      </c>
      <c r="AK151" s="61">
        <f t="shared" si="364"/>
        <v>0</v>
      </c>
      <c r="AL151" s="61">
        <f t="shared" si="309"/>
        <v>80000</v>
      </c>
      <c r="AM151" s="61">
        <f t="shared" si="310"/>
        <v>0</v>
      </c>
      <c r="AN151" s="61">
        <f t="shared" si="311"/>
        <v>0</v>
      </c>
      <c r="AO151" s="61">
        <f>AO152+AO154+AO156</f>
        <v>190000</v>
      </c>
      <c r="AP151" s="61">
        <f t="shared" ref="AP151:AQ151" si="365">AP152+AP154+AP156</f>
        <v>0</v>
      </c>
      <c r="AQ151" s="61">
        <f t="shared" si="365"/>
        <v>0</v>
      </c>
      <c r="AR151" s="61">
        <f t="shared" si="83"/>
        <v>270000</v>
      </c>
      <c r="AS151" s="61">
        <f t="shared" si="312"/>
        <v>0</v>
      </c>
      <c r="AT151" s="61">
        <f t="shared" si="313"/>
        <v>0</v>
      </c>
    </row>
    <row r="152" spans="1:46" ht="26.4">
      <c r="A152" s="264"/>
      <c r="B152" s="56" t="s">
        <v>186</v>
      </c>
      <c r="C152" s="35" t="s">
        <v>13</v>
      </c>
      <c r="D152" s="54" t="s">
        <v>4</v>
      </c>
      <c r="E152" s="35" t="s">
        <v>100</v>
      </c>
      <c r="F152" s="35" t="s">
        <v>169</v>
      </c>
      <c r="G152" s="36" t="s">
        <v>32</v>
      </c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>
        <f>W153</f>
        <v>10000</v>
      </c>
      <c r="X152" s="61"/>
      <c r="Y152" s="61"/>
      <c r="Z152" s="61">
        <f t="shared" ref="Z152:Z153" si="366">T152+W152</f>
        <v>10000</v>
      </c>
      <c r="AA152" s="61">
        <f t="shared" ref="AA152:AA153" si="367">U152+X152</f>
        <v>0</v>
      </c>
      <c r="AB152" s="61">
        <f t="shared" ref="AB152:AB153" si="368">V152+Y152</f>
        <v>0</v>
      </c>
      <c r="AC152" s="61">
        <f>AC153</f>
        <v>0</v>
      </c>
      <c r="AD152" s="61"/>
      <c r="AE152" s="61"/>
      <c r="AF152" s="61">
        <f t="shared" si="306"/>
        <v>10000</v>
      </c>
      <c r="AG152" s="61">
        <f t="shared" si="307"/>
        <v>0</v>
      </c>
      <c r="AH152" s="61">
        <f t="shared" si="308"/>
        <v>0</v>
      </c>
      <c r="AI152" s="61">
        <f>AI153</f>
        <v>0</v>
      </c>
      <c r="AJ152" s="61"/>
      <c r="AK152" s="61"/>
      <c r="AL152" s="61">
        <f t="shared" si="309"/>
        <v>10000</v>
      </c>
      <c r="AM152" s="61">
        <f t="shared" si="310"/>
        <v>0</v>
      </c>
      <c r="AN152" s="61">
        <f t="shared" si="311"/>
        <v>0</v>
      </c>
      <c r="AO152" s="61">
        <f>AO153</f>
        <v>0</v>
      </c>
      <c r="AP152" s="61"/>
      <c r="AQ152" s="61"/>
      <c r="AR152" s="61">
        <f t="shared" si="83"/>
        <v>10000</v>
      </c>
      <c r="AS152" s="61">
        <f t="shared" si="312"/>
        <v>0</v>
      </c>
      <c r="AT152" s="61">
        <f t="shared" si="313"/>
        <v>0</v>
      </c>
    </row>
    <row r="153" spans="1:46" ht="26.4">
      <c r="A153" s="264"/>
      <c r="B153" s="56" t="s">
        <v>34</v>
      </c>
      <c r="C153" s="35" t="s">
        <v>13</v>
      </c>
      <c r="D153" s="54" t="s">
        <v>4</v>
      </c>
      <c r="E153" s="35" t="s">
        <v>100</v>
      </c>
      <c r="F153" s="35" t="s">
        <v>169</v>
      </c>
      <c r="G153" s="36" t="s">
        <v>33</v>
      </c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>
        <v>10000</v>
      </c>
      <c r="X153" s="61"/>
      <c r="Y153" s="61"/>
      <c r="Z153" s="61">
        <f t="shared" si="366"/>
        <v>10000</v>
      </c>
      <c r="AA153" s="61">
        <f t="shared" si="367"/>
        <v>0</v>
      </c>
      <c r="AB153" s="61">
        <f t="shared" si="368"/>
        <v>0</v>
      </c>
      <c r="AC153" s="61"/>
      <c r="AD153" s="61"/>
      <c r="AE153" s="61"/>
      <c r="AF153" s="61">
        <f t="shared" si="306"/>
        <v>10000</v>
      </c>
      <c r="AG153" s="61">
        <f t="shared" si="307"/>
        <v>0</v>
      </c>
      <c r="AH153" s="61">
        <f t="shared" si="308"/>
        <v>0</v>
      </c>
      <c r="AI153" s="61"/>
      <c r="AJ153" s="61"/>
      <c r="AK153" s="61"/>
      <c r="AL153" s="61">
        <f t="shared" si="309"/>
        <v>10000</v>
      </c>
      <c r="AM153" s="61">
        <f t="shared" si="310"/>
        <v>0</v>
      </c>
      <c r="AN153" s="61">
        <f t="shared" si="311"/>
        <v>0</v>
      </c>
      <c r="AO153" s="61"/>
      <c r="AP153" s="61"/>
      <c r="AQ153" s="61"/>
      <c r="AR153" s="61">
        <f t="shared" si="83"/>
        <v>10000</v>
      </c>
      <c r="AS153" s="61">
        <f t="shared" si="312"/>
        <v>0</v>
      </c>
      <c r="AT153" s="61">
        <f t="shared" si="313"/>
        <v>0</v>
      </c>
    </row>
    <row r="154" spans="1:46">
      <c r="A154" s="264"/>
      <c r="B154" s="56" t="s">
        <v>35</v>
      </c>
      <c r="C154" s="35" t="s">
        <v>13</v>
      </c>
      <c r="D154" s="54" t="s">
        <v>4</v>
      </c>
      <c r="E154" s="35" t="s">
        <v>100</v>
      </c>
      <c r="F154" s="35" t="s">
        <v>169</v>
      </c>
      <c r="G154" s="36" t="s">
        <v>36</v>
      </c>
      <c r="H154" s="61"/>
      <c r="I154" s="61"/>
      <c r="J154" s="61"/>
      <c r="K154" s="61"/>
      <c r="L154" s="61"/>
      <c r="M154" s="61"/>
      <c r="N154" s="61"/>
      <c r="O154" s="61"/>
      <c r="P154" s="61"/>
      <c r="Q154" s="61">
        <f>Q155</f>
        <v>60000</v>
      </c>
      <c r="R154" s="61">
        <f t="shared" ref="R154:S154" si="369">R155</f>
        <v>0</v>
      </c>
      <c r="S154" s="61">
        <f t="shared" si="369"/>
        <v>0</v>
      </c>
      <c r="T154" s="61">
        <f t="shared" ref="T154:T155" si="370">N154+Q154</f>
        <v>60000</v>
      </c>
      <c r="U154" s="61">
        <f t="shared" ref="U154:U155" si="371">O154+R154</f>
        <v>0</v>
      </c>
      <c r="V154" s="61">
        <f t="shared" ref="V154:V155" si="372">P154+S154</f>
        <v>0</v>
      </c>
      <c r="W154" s="61">
        <f>W155</f>
        <v>-10000</v>
      </c>
      <c r="X154" s="61">
        <f t="shared" ref="X154:Y154" si="373">X155</f>
        <v>0</v>
      </c>
      <c r="Y154" s="61">
        <f t="shared" si="373"/>
        <v>0</v>
      </c>
      <c r="Z154" s="61">
        <f t="shared" si="303"/>
        <v>50000</v>
      </c>
      <c r="AA154" s="61">
        <f t="shared" si="304"/>
        <v>0</v>
      </c>
      <c r="AB154" s="61">
        <f t="shared" si="305"/>
        <v>0</v>
      </c>
      <c r="AC154" s="61">
        <f>AC155</f>
        <v>0</v>
      </c>
      <c r="AD154" s="61">
        <f t="shared" ref="AD154:AE154" si="374">AD155</f>
        <v>0</v>
      </c>
      <c r="AE154" s="61">
        <f t="shared" si="374"/>
        <v>0</v>
      </c>
      <c r="AF154" s="61">
        <f t="shared" ref="AF154:AF207" si="375">Z154+AC154</f>
        <v>50000</v>
      </c>
      <c r="AG154" s="61">
        <f t="shared" ref="AG154:AG207" si="376">AA154+AD154</f>
        <v>0</v>
      </c>
      <c r="AH154" s="61">
        <f t="shared" ref="AH154:AH207" si="377">AB154+AE154</f>
        <v>0</v>
      </c>
      <c r="AI154" s="61">
        <f>AI155</f>
        <v>0</v>
      </c>
      <c r="AJ154" s="61">
        <f t="shared" ref="AJ154:AK154" si="378">AJ155</f>
        <v>0</v>
      </c>
      <c r="AK154" s="61">
        <f t="shared" si="378"/>
        <v>0</v>
      </c>
      <c r="AL154" s="61">
        <f t="shared" si="309"/>
        <v>50000</v>
      </c>
      <c r="AM154" s="61">
        <f t="shared" si="310"/>
        <v>0</v>
      </c>
      <c r="AN154" s="61">
        <f t="shared" si="311"/>
        <v>0</v>
      </c>
      <c r="AO154" s="61">
        <f>AO155</f>
        <v>0</v>
      </c>
      <c r="AP154" s="61">
        <f t="shared" ref="AP154:AQ154" si="379">AP155</f>
        <v>0</v>
      </c>
      <c r="AQ154" s="61">
        <f t="shared" si="379"/>
        <v>0</v>
      </c>
      <c r="AR154" s="61">
        <f t="shared" si="83"/>
        <v>50000</v>
      </c>
      <c r="AS154" s="61">
        <f t="shared" si="312"/>
        <v>0</v>
      </c>
      <c r="AT154" s="61">
        <f t="shared" si="313"/>
        <v>0</v>
      </c>
    </row>
    <row r="155" spans="1:46">
      <c r="A155" s="264"/>
      <c r="B155" s="56" t="s">
        <v>161</v>
      </c>
      <c r="C155" s="35" t="s">
        <v>13</v>
      </c>
      <c r="D155" s="54" t="s">
        <v>4</v>
      </c>
      <c r="E155" s="35" t="s">
        <v>100</v>
      </c>
      <c r="F155" s="35" t="s">
        <v>169</v>
      </c>
      <c r="G155" s="36" t="s">
        <v>162</v>
      </c>
      <c r="H155" s="61"/>
      <c r="I155" s="61"/>
      <c r="J155" s="61"/>
      <c r="K155" s="61"/>
      <c r="L155" s="61"/>
      <c r="M155" s="61"/>
      <c r="N155" s="61"/>
      <c r="O155" s="61"/>
      <c r="P155" s="61"/>
      <c r="Q155" s="61">
        <v>60000</v>
      </c>
      <c r="R155" s="61"/>
      <c r="S155" s="61"/>
      <c r="T155" s="61">
        <f t="shared" si="370"/>
        <v>60000</v>
      </c>
      <c r="U155" s="61">
        <f t="shared" si="371"/>
        <v>0</v>
      </c>
      <c r="V155" s="61">
        <f t="shared" si="372"/>
        <v>0</v>
      </c>
      <c r="W155" s="61">
        <v>-10000</v>
      </c>
      <c r="X155" s="61"/>
      <c r="Y155" s="61"/>
      <c r="Z155" s="61">
        <f t="shared" si="303"/>
        <v>50000</v>
      </c>
      <c r="AA155" s="61">
        <f t="shared" si="304"/>
        <v>0</v>
      </c>
      <c r="AB155" s="61">
        <f t="shared" si="305"/>
        <v>0</v>
      </c>
      <c r="AC155" s="61"/>
      <c r="AD155" s="61"/>
      <c r="AE155" s="61"/>
      <c r="AF155" s="61">
        <f t="shared" si="375"/>
        <v>50000</v>
      </c>
      <c r="AG155" s="61">
        <f t="shared" si="376"/>
        <v>0</v>
      </c>
      <c r="AH155" s="61">
        <f t="shared" si="377"/>
        <v>0</v>
      </c>
      <c r="AI155" s="61"/>
      <c r="AJ155" s="61"/>
      <c r="AK155" s="61"/>
      <c r="AL155" s="61">
        <f t="shared" si="309"/>
        <v>50000</v>
      </c>
      <c r="AM155" s="61">
        <f t="shared" si="310"/>
        <v>0</v>
      </c>
      <c r="AN155" s="61">
        <f t="shared" si="311"/>
        <v>0</v>
      </c>
      <c r="AO155" s="61"/>
      <c r="AP155" s="61"/>
      <c r="AQ155" s="61"/>
      <c r="AR155" s="61">
        <f t="shared" si="83"/>
        <v>50000</v>
      </c>
      <c r="AS155" s="61">
        <f t="shared" si="312"/>
        <v>0</v>
      </c>
      <c r="AT155" s="61">
        <f t="shared" si="313"/>
        <v>0</v>
      </c>
    </row>
    <row r="156" spans="1:46" ht="26.4">
      <c r="A156" s="264"/>
      <c r="B156" s="74" t="s">
        <v>41</v>
      </c>
      <c r="C156" s="35" t="s">
        <v>13</v>
      </c>
      <c r="D156" s="54" t="s">
        <v>4</v>
      </c>
      <c r="E156" s="35" t="s">
        <v>100</v>
      </c>
      <c r="F156" s="35" t="s">
        <v>169</v>
      </c>
      <c r="G156" s="36" t="s">
        <v>39</v>
      </c>
      <c r="H156" s="61"/>
      <c r="I156" s="61"/>
      <c r="J156" s="61"/>
      <c r="K156" s="61"/>
      <c r="L156" s="61"/>
      <c r="M156" s="61"/>
      <c r="N156" s="61"/>
      <c r="O156" s="61"/>
      <c r="P156" s="61"/>
      <c r="Q156" s="61">
        <f>Q157</f>
        <v>20000</v>
      </c>
      <c r="R156" s="61">
        <f t="shared" ref="R156:S156" si="380">R157</f>
        <v>0</v>
      </c>
      <c r="S156" s="61">
        <f t="shared" si="380"/>
        <v>0</v>
      </c>
      <c r="T156" s="61">
        <f t="shared" si="359"/>
        <v>20000</v>
      </c>
      <c r="U156" s="61">
        <f t="shared" si="360"/>
        <v>0</v>
      </c>
      <c r="V156" s="61">
        <f t="shared" si="361"/>
        <v>0</v>
      </c>
      <c r="W156" s="61">
        <f>W157</f>
        <v>0</v>
      </c>
      <c r="X156" s="61">
        <f t="shared" ref="X156:Y156" si="381">X157</f>
        <v>0</v>
      </c>
      <c r="Y156" s="61">
        <f t="shared" si="381"/>
        <v>0</v>
      </c>
      <c r="Z156" s="61">
        <f t="shared" si="303"/>
        <v>20000</v>
      </c>
      <c r="AA156" s="61">
        <f t="shared" si="304"/>
        <v>0</v>
      </c>
      <c r="AB156" s="61">
        <f t="shared" si="305"/>
        <v>0</v>
      </c>
      <c r="AC156" s="61">
        <f>AC157</f>
        <v>0</v>
      </c>
      <c r="AD156" s="61">
        <f t="shared" ref="AD156:AE156" si="382">AD157</f>
        <v>0</v>
      </c>
      <c r="AE156" s="61">
        <f t="shared" si="382"/>
        <v>0</v>
      </c>
      <c r="AF156" s="61">
        <f t="shared" si="375"/>
        <v>20000</v>
      </c>
      <c r="AG156" s="61">
        <f t="shared" si="376"/>
        <v>0</v>
      </c>
      <c r="AH156" s="61">
        <f t="shared" si="377"/>
        <v>0</v>
      </c>
      <c r="AI156" s="61">
        <f>AI157</f>
        <v>0</v>
      </c>
      <c r="AJ156" s="61">
        <f t="shared" ref="AJ156:AK156" si="383">AJ157</f>
        <v>0</v>
      </c>
      <c r="AK156" s="61">
        <f t="shared" si="383"/>
        <v>0</v>
      </c>
      <c r="AL156" s="61">
        <f t="shared" si="309"/>
        <v>20000</v>
      </c>
      <c r="AM156" s="61">
        <f t="shared" si="310"/>
        <v>0</v>
      </c>
      <c r="AN156" s="61">
        <f t="shared" si="311"/>
        <v>0</v>
      </c>
      <c r="AO156" s="61">
        <f>AO157</f>
        <v>190000</v>
      </c>
      <c r="AP156" s="61">
        <f t="shared" ref="AP156:AQ156" si="384">AP157</f>
        <v>0</v>
      </c>
      <c r="AQ156" s="61">
        <f t="shared" si="384"/>
        <v>0</v>
      </c>
      <c r="AR156" s="61">
        <f t="shared" si="83"/>
        <v>210000</v>
      </c>
      <c r="AS156" s="61">
        <f t="shared" si="312"/>
        <v>0</v>
      </c>
      <c r="AT156" s="61">
        <f t="shared" si="313"/>
        <v>0</v>
      </c>
    </row>
    <row r="157" spans="1:46">
      <c r="A157" s="266"/>
      <c r="B157" s="85" t="s">
        <v>42</v>
      </c>
      <c r="C157" s="35" t="s">
        <v>13</v>
      </c>
      <c r="D157" s="54" t="s">
        <v>4</v>
      </c>
      <c r="E157" s="35" t="s">
        <v>100</v>
      </c>
      <c r="F157" s="35" t="s">
        <v>169</v>
      </c>
      <c r="G157" s="36" t="s">
        <v>40</v>
      </c>
      <c r="H157" s="61"/>
      <c r="I157" s="61"/>
      <c r="J157" s="61"/>
      <c r="K157" s="61"/>
      <c r="L157" s="61"/>
      <c r="M157" s="61"/>
      <c r="N157" s="61"/>
      <c r="O157" s="61"/>
      <c r="P157" s="61"/>
      <c r="Q157" s="61">
        <v>20000</v>
      </c>
      <c r="R157" s="61"/>
      <c r="S157" s="61"/>
      <c r="T157" s="61">
        <f t="shared" si="359"/>
        <v>20000</v>
      </c>
      <c r="U157" s="61">
        <f t="shared" si="360"/>
        <v>0</v>
      </c>
      <c r="V157" s="61">
        <f t="shared" si="361"/>
        <v>0</v>
      </c>
      <c r="W157" s="61"/>
      <c r="X157" s="61"/>
      <c r="Y157" s="61"/>
      <c r="Z157" s="61">
        <f t="shared" si="303"/>
        <v>20000</v>
      </c>
      <c r="AA157" s="61">
        <f t="shared" si="304"/>
        <v>0</v>
      </c>
      <c r="AB157" s="61">
        <f t="shared" si="305"/>
        <v>0</v>
      </c>
      <c r="AC157" s="61"/>
      <c r="AD157" s="61"/>
      <c r="AE157" s="61"/>
      <c r="AF157" s="61">
        <f t="shared" si="375"/>
        <v>20000</v>
      </c>
      <c r="AG157" s="61">
        <f t="shared" si="376"/>
        <v>0</v>
      </c>
      <c r="AH157" s="61">
        <f t="shared" si="377"/>
        <v>0</v>
      </c>
      <c r="AI157" s="61"/>
      <c r="AJ157" s="61"/>
      <c r="AK157" s="61"/>
      <c r="AL157" s="61">
        <f t="shared" si="309"/>
        <v>20000</v>
      </c>
      <c r="AM157" s="61">
        <f t="shared" si="310"/>
        <v>0</v>
      </c>
      <c r="AN157" s="61">
        <f t="shared" si="311"/>
        <v>0</v>
      </c>
      <c r="AO157" s="61">
        <v>190000</v>
      </c>
      <c r="AP157" s="61"/>
      <c r="AQ157" s="61"/>
      <c r="AR157" s="61">
        <f t="shared" si="83"/>
        <v>210000</v>
      </c>
      <c r="AS157" s="61">
        <f t="shared" si="312"/>
        <v>0</v>
      </c>
      <c r="AT157" s="61">
        <f t="shared" si="313"/>
        <v>0</v>
      </c>
    </row>
    <row r="158" spans="1:46" ht="26.4">
      <c r="A158" s="175" t="s">
        <v>27</v>
      </c>
      <c r="B158" s="81" t="s">
        <v>94</v>
      </c>
      <c r="C158" s="6" t="s">
        <v>13</v>
      </c>
      <c r="D158" s="6" t="s">
        <v>5</v>
      </c>
      <c r="E158" s="6" t="s">
        <v>100</v>
      </c>
      <c r="F158" s="6" t="s">
        <v>101</v>
      </c>
      <c r="G158" s="17"/>
      <c r="H158" s="58">
        <f>H159</f>
        <v>275000</v>
      </c>
      <c r="I158" s="58">
        <f t="shared" ref="I158:M158" si="385">I159</f>
        <v>275000</v>
      </c>
      <c r="J158" s="58">
        <f t="shared" si="385"/>
        <v>275000</v>
      </c>
      <c r="K158" s="58">
        <f t="shared" si="385"/>
        <v>0</v>
      </c>
      <c r="L158" s="58">
        <f t="shared" si="385"/>
        <v>0</v>
      </c>
      <c r="M158" s="58">
        <f t="shared" si="385"/>
        <v>0</v>
      </c>
      <c r="N158" s="58">
        <f t="shared" si="297"/>
        <v>275000</v>
      </c>
      <c r="O158" s="58">
        <f t="shared" si="298"/>
        <v>275000</v>
      </c>
      <c r="P158" s="58">
        <f t="shared" si="299"/>
        <v>275000</v>
      </c>
      <c r="Q158" s="58">
        <f>Q159+Q167</f>
        <v>92065.82</v>
      </c>
      <c r="R158" s="58">
        <f t="shared" ref="R158:S158" si="386">R159+R167</f>
        <v>43231.06</v>
      </c>
      <c r="S158" s="58">
        <f t="shared" si="386"/>
        <v>43231.06</v>
      </c>
      <c r="T158" s="58">
        <f t="shared" si="300"/>
        <v>367065.82</v>
      </c>
      <c r="U158" s="58">
        <f t="shared" si="301"/>
        <v>318231.06</v>
      </c>
      <c r="V158" s="58">
        <f t="shared" si="302"/>
        <v>318231.06</v>
      </c>
      <c r="W158" s="58">
        <f>W159+W167</f>
        <v>0</v>
      </c>
      <c r="X158" s="58">
        <f t="shared" ref="X158:Y158" si="387">X159+X167</f>
        <v>0</v>
      </c>
      <c r="Y158" s="58">
        <f t="shared" si="387"/>
        <v>0</v>
      </c>
      <c r="Z158" s="58">
        <f t="shared" si="303"/>
        <v>367065.82</v>
      </c>
      <c r="AA158" s="58">
        <f t="shared" si="304"/>
        <v>318231.06</v>
      </c>
      <c r="AB158" s="58">
        <f t="shared" si="305"/>
        <v>318231.06</v>
      </c>
      <c r="AC158" s="58">
        <f>AC159+AC167</f>
        <v>1334.0999999999985</v>
      </c>
      <c r="AD158" s="58">
        <f t="shared" ref="AD158:AE158" si="388">AD159+AD167</f>
        <v>0</v>
      </c>
      <c r="AE158" s="58">
        <f t="shared" si="388"/>
        <v>0</v>
      </c>
      <c r="AF158" s="58">
        <f t="shared" si="375"/>
        <v>368399.92</v>
      </c>
      <c r="AG158" s="58">
        <f t="shared" si="376"/>
        <v>318231.06</v>
      </c>
      <c r="AH158" s="58">
        <f t="shared" si="377"/>
        <v>318231.06</v>
      </c>
      <c r="AI158" s="58">
        <f>AI159+AI167</f>
        <v>-14285.9</v>
      </c>
      <c r="AJ158" s="58">
        <f t="shared" ref="AJ158:AK158" si="389">AJ159+AJ167</f>
        <v>0</v>
      </c>
      <c r="AK158" s="58">
        <f t="shared" si="389"/>
        <v>0</v>
      </c>
      <c r="AL158" s="58">
        <f t="shared" si="309"/>
        <v>354114.01999999996</v>
      </c>
      <c r="AM158" s="58">
        <f t="shared" si="310"/>
        <v>318231.06</v>
      </c>
      <c r="AN158" s="58">
        <f t="shared" si="311"/>
        <v>318231.06</v>
      </c>
      <c r="AO158" s="58">
        <f>AO159+AO167</f>
        <v>-37737.1</v>
      </c>
      <c r="AP158" s="58">
        <f t="shared" ref="AP158:AQ158" si="390">AP159+AP167</f>
        <v>0</v>
      </c>
      <c r="AQ158" s="58">
        <f t="shared" si="390"/>
        <v>0</v>
      </c>
      <c r="AR158" s="58">
        <f t="shared" si="83"/>
        <v>316376.92</v>
      </c>
      <c r="AS158" s="58">
        <f t="shared" si="312"/>
        <v>318231.06</v>
      </c>
      <c r="AT158" s="58">
        <f t="shared" si="313"/>
        <v>318231.06</v>
      </c>
    </row>
    <row r="159" spans="1:46">
      <c r="A159" s="286"/>
      <c r="B159" s="26" t="s">
        <v>43</v>
      </c>
      <c r="C159" s="5" t="s">
        <v>13</v>
      </c>
      <c r="D159" s="54" t="s">
        <v>5</v>
      </c>
      <c r="E159" s="5" t="s">
        <v>100</v>
      </c>
      <c r="F159" s="5" t="s">
        <v>103</v>
      </c>
      <c r="G159" s="17"/>
      <c r="H159" s="57">
        <f>H160+H165+H162</f>
        <v>275000</v>
      </c>
      <c r="I159" s="57">
        <f t="shared" ref="I159:J159" si="391">I160+I165+I162</f>
        <v>275000</v>
      </c>
      <c r="J159" s="57">
        <f t="shared" si="391"/>
        <v>275000</v>
      </c>
      <c r="K159" s="57">
        <f t="shared" ref="K159:M159" si="392">K160+K165+K162</f>
        <v>0</v>
      </c>
      <c r="L159" s="57">
        <f t="shared" si="392"/>
        <v>0</v>
      </c>
      <c r="M159" s="57">
        <f t="shared" si="392"/>
        <v>0</v>
      </c>
      <c r="N159" s="57">
        <f t="shared" si="297"/>
        <v>275000</v>
      </c>
      <c r="O159" s="57">
        <f t="shared" si="298"/>
        <v>275000</v>
      </c>
      <c r="P159" s="57">
        <f t="shared" si="299"/>
        <v>275000</v>
      </c>
      <c r="Q159" s="57">
        <f t="shared" ref="Q159:S159" si="393">Q160+Q165+Q162</f>
        <v>11606</v>
      </c>
      <c r="R159" s="57">
        <f t="shared" si="393"/>
        <v>0</v>
      </c>
      <c r="S159" s="57">
        <f t="shared" si="393"/>
        <v>0</v>
      </c>
      <c r="T159" s="57">
        <f t="shared" si="300"/>
        <v>286606</v>
      </c>
      <c r="U159" s="57">
        <f t="shared" si="301"/>
        <v>275000</v>
      </c>
      <c r="V159" s="57">
        <f t="shared" si="302"/>
        <v>275000</v>
      </c>
      <c r="W159" s="57">
        <f t="shared" ref="W159:Y159" si="394">W160+W165+W162</f>
        <v>0</v>
      </c>
      <c r="X159" s="57">
        <f t="shared" si="394"/>
        <v>0</v>
      </c>
      <c r="Y159" s="57">
        <f t="shared" si="394"/>
        <v>0</v>
      </c>
      <c r="Z159" s="57">
        <f t="shared" si="303"/>
        <v>286606</v>
      </c>
      <c r="AA159" s="57">
        <f t="shared" si="304"/>
        <v>275000</v>
      </c>
      <c r="AB159" s="57">
        <f t="shared" si="305"/>
        <v>275000</v>
      </c>
      <c r="AC159" s="57">
        <f t="shared" ref="AC159:AE159" si="395">AC160+AC165+AC162</f>
        <v>1334.0999999999985</v>
      </c>
      <c r="AD159" s="57">
        <f t="shared" si="395"/>
        <v>0</v>
      </c>
      <c r="AE159" s="57">
        <f t="shared" si="395"/>
        <v>0</v>
      </c>
      <c r="AF159" s="57">
        <f t="shared" si="375"/>
        <v>287940.09999999998</v>
      </c>
      <c r="AG159" s="57">
        <f t="shared" si="376"/>
        <v>275000</v>
      </c>
      <c r="AH159" s="57">
        <f t="shared" si="377"/>
        <v>275000</v>
      </c>
      <c r="AI159" s="57">
        <f t="shared" ref="AI159:AK159" si="396">AI160+AI165+AI162</f>
        <v>-14285.9</v>
      </c>
      <c r="AJ159" s="57">
        <f t="shared" si="396"/>
        <v>0</v>
      </c>
      <c r="AK159" s="57">
        <f t="shared" si="396"/>
        <v>0</v>
      </c>
      <c r="AL159" s="57">
        <f t="shared" si="309"/>
        <v>273654.19999999995</v>
      </c>
      <c r="AM159" s="57">
        <f t="shared" si="310"/>
        <v>275000</v>
      </c>
      <c r="AN159" s="57">
        <f t="shared" si="311"/>
        <v>275000</v>
      </c>
      <c r="AO159" s="57">
        <f t="shared" ref="AO159:AQ159" si="397">AO160+AO165+AO162</f>
        <v>-37737.1</v>
      </c>
      <c r="AP159" s="57">
        <f t="shared" si="397"/>
        <v>0</v>
      </c>
      <c r="AQ159" s="57">
        <f t="shared" si="397"/>
        <v>0</v>
      </c>
      <c r="AR159" s="57">
        <f t="shared" ref="AR159:AR207" si="398">AL159+AO159</f>
        <v>235917.09999999995</v>
      </c>
      <c r="AS159" s="57">
        <f t="shared" si="312"/>
        <v>275000</v>
      </c>
      <c r="AT159" s="57">
        <f t="shared" si="313"/>
        <v>275000</v>
      </c>
    </row>
    <row r="160" spans="1:46" ht="26.4">
      <c r="A160" s="292"/>
      <c r="B160" s="56" t="s">
        <v>186</v>
      </c>
      <c r="C160" s="5" t="s">
        <v>13</v>
      </c>
      <c r="D160" s="54" t="s">
        <v>5</v>
      </c>
      <c r="E160" s="5" t="s">
        <v>100</v>
      </c>
      <c r="F160" s="5" t="s">
        <v>103</v>
      </c>
      <c r="G160" s="55" t="s">
        <v>32</v>
      </c>
      <c r="H160" s="57">
        <f>H161</f>
        <v>30000</v>
      </c>
      <c r="I160" s="57">
        <f t="shared" ref="I160:M160" si="399">I161</f>
        <v>30000</v>
      </c>
      <c r="J160" s="57">
        <f t="shared" si="399"/>
        <v>30000</v>
      </c>
      <c r="K160" s="57">
        <f t="shared" si="399"/>
        <v>22000</v>
      </c>
      <c r="L160" s="57">
        <f t="shared" si="399"/>
        <v>0</v>
      </c>
      <c r="M160" s="57">
        <f t="shared" si="399"/>
        <v>0</v>
      </c>
      <c r="N160" s="57">
        <f t="shared" si="297"/>
        <v>52000</v>
      </c>
      <c r="O160" s="57">
        <f t="shared" si="298"/>
        <v>30000</v>
      </c>
      <c r="P160" s="57">
        <f t="shared" si="299"/>
        <v>30000</v>
      </c>
      <c r="Q160" s="57">
        <f t="shared" ref="Q160:S160" si="400">Q161</f>
        <v>3606</v>
      </c>
      <c r="R160" s="57">
        <f t="shared" si="400"/>
        <v>0</v>
      </c>
      <c r="S160" s="57">
        <f t="shared" si="400"/>
        <v>0</v>
      </c>
      <c r="T160" s="57">
        <f t="shared" si="300"/>
        <v>55606</v>
      </c>
      <c r="U160" s="57">
        <f t="shared" si="301"/>
        <v>30000</v>
      </c>
      <c r="V160" s="57">
        <f t="shared" si="302"/>
        <v>30000</v>
      </c>
      <c r="W160" s="57">
        <f t="shared" ref="W160:Y160" si="401">W161</f>
        <v>0</v>
      </c>
      <c r="X160" s="57">
        <f t="shared" si="401"/>
        <v>0</v>
      </c>
      <c r="Y160" s="57">
        <f t="shared" si="401"/>
        <v>0</v>
      </c>
      <c r="Z160" s="57">
        <f t="shared" si="303"/>
        <v>55606</v>
      </c>
      <c r="AA160" s="57">
        <f t="shared" si="304"/>
        <v>30000</v>
      </c>
      <c r="AB160" s="57">
        <f t="shared" si="305"/>
        <v>30000</v>
      </c>
      <c r="AC160" s="57">
        <f t="shared" ref="AC160:AE160" si="402">AC161</f>
        <v>18234.099999999999</v>
      </c>
      <c r="AD160" s="57">
        <f t="shared" si="402"/>
        <v>0</v>
      </c>
      <c r="AE160" s="57">
        <f t="shared" si="402"/>
        <v>0</v>
      </c>
      <c r="AF160" s="57">
        <f t="shared" si="375"/>
        <v>73840.100000000006</v>
      </c>
      <c r="AG160" s="57">
        <f t="shared" si="376"/>
        <v>30000</v>
      </c>
      <c r="AH160" s="57">
        <f t="shared" si="377"/>
        <v>30000</v>
      </c>
      <c r="AI160" s="57">
        <f t="shared" ref="AI160:AK160" si="403">AI161</f>
        <v>10814.1</v>
      </c>
      <c r="AJ160" s="57">
        <f t="shared" si="403"/>
        <v>0</v>
      </c>
      <c r="AK160" s="57">
        <f t="shared" si="403"/>
        <v>0</v>
      </c>
      <c r="AL160" s="57">
        <f t="shared" si="309"/>
        <v>84654.200000000012</v>
      </c>
      <c r="AM160" s="57">
        <f t="shared" si="310"/>
        <v>30000</v>
      </c>
      <c r="AN160" s="57">
        <f t="shared" si="311"/>
        <v>30000</v>
      </c>
      <c r="AO160" s="57">
        <f t="shared" ref="AO160:AQ160" si="404">AO161</f>
        <v>-1334.1</v>
      </c>
      <c r="AP160" s="57">
        <f t="shared" si="404"/>
        <v>0</v>
      </c>
      <c r="AQ160" s="57">
        <f t="shared" si="404"/>
        <v>0</v>
      </c>
      <c r="AR160" s="57">
        <f t="shared" si="398"/>
        <v>83320.100000000006</v>
      </c>
      <c r="AS160" s="57">
        <f t="shared" si="312"/>
        <v>30000</v>
      </c>
      <c r="AT160" s="57">
        <f t="shared" si="313"/>
        <v>30000</v>
      </c>
    </row>
    <row r="161" spans="1:46" ht="26.4">
      <c r="A161" s="292"/>
      <c r="B161" s="56" t="s">
        <v>34</v>
      </c>
      <c r="C161" s="5" t="s">
        <v>13</v>
      </c>
      <c r="D161" s="54" t="s">
        <v>5</v>
      </c>
      <c r="E161" s="5" t="s">
        <v>100</v>
      </c>
      <c r="F161" s="5" t="s">
        <v>103</v>
      </c>
      <c r="G161" s="55" t="s">
        <v>33</v>
      </c>
      <c r="H161" s="61">
        <v>30000</v>
      </c>
      <c r="I161" s="61">
        <v>30000</v>
      </c>
      <c r="J161" s="61">
        <v>30000</v>
      </c>
      <c r="K161" s="61">
        <v>22000</v>
      </c>
      <c r="L161" s="61"/>
      <c r="M161" s="61"/>
      <c r="N161" s="61">
        <f t="shared" si="297"/>
        <v>52000</v>
      </c>
      <c r="O161" s="61">
        <f t="shared" si="298"/>
        <v>30000</v>
      </c>
      <c r="P161" s="61">
        <f t="shared" si="299"/>
        <v>30000</v>
      </c>
      <c r="Q161" s="61">
        <f>-8000+11606</f>
        <v>3606</v>
      </c>
      <c r="R161" s="61"/>
      <c r="S161" s="61"/>
      <c r="T161" s="61">
        <f t="shared" si="300"/>
        <v>55606</v>
      </c>
      <c r="U161" s="61">
        <f t="shared" si="301"/>
        <v>30000</v>
      </c>
      <c r="V161" s="61">
        <f t="shared" si="302"/>
        <v>30000</v>
      </c>
      <c r="W161" s="61"/>
      <c r="X161" s="61"/>
      <c r="Y161" s="61"/>
      <c r="Z161" s="61">
        <f t="shared" si="303"/>
        <v>55606</v>
      </c>
      <c r="AA161" s="61">
        <f t="shared" si="304"/>
        <v>30000</v>
      </c>
      <c r="AB161" s="61">
        <f t="shared" si="305"/>
        <v>30000</v>
      </c>
      <c r="AC161" s="61">
        <f>1334.1+16900</f>
        <v>18234.099999999999</v>
      </c>
      <c r="AD161" s="61"/>
      <c r="AE161" s="61"/>
      <c r="AF161" s="61">
        <f t="shared" si="375"/>
        <v>73840.100000000006</v>
      </c>
      <c r="AG161" s="61">
        <f t="shared" si="376"/>
        <v>30000</v>
      </c>
      <c r="AH161" s="61">
        <f t="shared" si="377"/>
        <v>30000</v>
      </c>
      <c r="AI161" s="61">
        <v>10814.1</v>
      </c>
      <c r="AJ161" s="61"/>
      <c r="AK161" s="61"/>
      <c r="AL161" s="61">
        <f t="shared" si="309"/>
        <v>84654.200000000012</v>
      </c>
      <c r="AM161" s="61">
        <f t="shared" si="310"/>
        <v>30000</v>
      </c>
      <c r="AN161" s="61">
        <f t="shared" si="311"/>
        <v>30000</v>
      </c>
      <c r="AO161" s="61">
        <v>-1334.1</v>
      </c>
      <c r="AP161" s="61"/>
      <c r="AQ161" s="61"/>
      <c r="AR161" s="61">
        <f t="shared" si="398"/>
        <v>83320.100000000006</v>
      </c>
      <c r="AS161" s="61">
        <f t="shared" si="312"/>
        <v>30000</v>
      </c>
      <c r="AT161" s="61">
        <f t="shared" si="313"/>
        <v>30000</v>
      </c>
    </row>
    <row r="162" spans="1:46">
      <c r="A162" s="292"/>
      <c r="B162" s="56" t="s">
        <v>35</v>
      </c>
      <c r="C162" s="5" t="s">
        <v>13</v>
      </c>
      <c r="D162" s="54" t="s">
        <v>5</v>
      </c>
      <c r="E162" s="5" t="s">
        <v>100</v>
      </c>
      <c r="F162" s="5" t="s">
        <v>103</v>
      </c>
      <c r="G162" s="55" t="s">
        <v>36</v>
      </c>
      <c r="H162" s="57">
        <f>H163+H164</f>
        <v>130000</v>
      </c>
      <c r="I162" s="57">
        <f t="shared" ref="I162:M162" si="405">I163+I164</f>
        <v>130000</v>
      </c>
      <c r="J162" s="57">
        <f t="shared" si="405"/>
        <v>130000</v>
      </c>
      <c r="K162" s="57">
        <f t="shared" si="405"/>
        <v>-22000</v>
      </c>
      <c r="L162" s="57">
        <f t="shared" si="405"/>
        <v>0</v>
      </c>
      <c r="M162" s="57">
        <f t="shared" si="405"/>
        <v>0</v>
      </c>
      <c r="N162" s="57">
        <f t="shared" si="297"/>
        <v>108000</v>
      </c>
      <c r="O162" s="57">
        <f t="shared" si="298"/>
        <v>130000</v>
      </c>
      <c r="P162" s="57">
        <f t="shared" si="299"/>
        <v>130000</v>
      </c>
      <c r="Q162" s="57">
        <f t="shared" ref="Q162:S162" si="406">Q163+Q164</f>
        <v>8000</v>
      </c>
      <c r="R162" s="57">
        <f t="shared" si="406"/>
        <v>0</v>
      </c>
      <c r="S162" s="57">
        <f t="shared" si="406"/>
        <v>0</v>
      </c>
      <c r="T162" s="57">
        <f t="shared" si="300"/>
        <v>116000</v>
      </c>
      <c r="U162" s="57">
        <f t="shared" si="301"/>
        <v>130000</v>
      </c>
      <c r="V162" s="57">
        <f t="shared" si="302"/>
        <v>130000</v>
      </c>
      <c r="W162" s="57">
        <f t="shared" ref="W162:Y162" si="407">W163+W164</f>
        <v>0</v>
      </c>
      <c r="X162" s="57">
        <f t="shared" si="407"/>
        <v>0</v>
      </c>
      <c r="Y162" s="57">
        <f t="shared" si="407"/>
        <v>0</v>
      </c>
      <c r="Z162" s="57">
        <f t="shared" si="303"/>
        <v>116000</v>
      </c>
      <c r="AA162" s="57">
        <f t="shared" si="304"/>
        <v>130000</v>
      </c>
      <c r="AB162" s="57">
        <f t="shared" si="305"/>
        <v>130000</v>
      </c>
      <c r="AC162" s="57">
        <f t="shared" ref="AC162:AE162" si="408">AC163+AC164</f>
        <v>-16900</v>
      </c>
      <c r="AD162" s="57">
        <f t="shared" si="408"/>
        <v>0</v>
      </c>
      <c r="AE162" s="57">
        <f t="shared" si="408"/>
        <v>0</v>
      </c>
      <c r="AF162" s="57">
        <f t="shared" si="375"/>
        <v>99100</v>
      </c>
      <c r="AG162" s="57">
        <f t="shared" si="376"/>
        <v>130000</v>
      </c>
      <c r="AH162" s="57">
        <f t="shared" si="377"/>
        <v>130000</v>
      </c>
      <c r="AI162" s="57">
        <f t="shared" ref="AI162:AK162" si="409">AI163+AI164</f>
        <v>-25100</v>
      </c>
      <c r="AJ162" s="57">
        <f t="shared" si="409"/>
        <v>0</v>
      </c>
      <c r="AK162" s="57">
        <f t="shared" si="409"/>
        <v>0</v>
      </c>
      <c r="AL162" s="57">
        <f t="shared" si="309"/>
        <v>74000</v>
      </c>
      <c r="AM162" s="57">
        <f t="shared" si="310"/>
        <v>130000</v>
      </c>
      <c r="AN162" s="57">
        <f t="shared" si="311"/>
        <v>130000</v>
      </c>
      <c r="AO162" s="57">
        <f t="shared" ref="AO162:AQ162" si="410">AO163+AO164</f>
        <v>-2000</v>
      </c>
      <c r="AP162" s="57">
        <f t="shared" si="410"/>
        <v>0</v>
      </c>
      <c r="AQ162" s="57">
        <f t="shared" si="410"/>
        <v>0</v>
      </c>
      <c r="AR162" s="57">
        <f t="shared" si="398"/>
        <v>72000</v>
      </c>
      <c r="AS162" s="57">
        <f t="shared" si="312"/>
        <v>130000</v>
      </c>
      <c r="AT162" s="57">
        <f t="shared" si="313"/>
        <v>130000</v>
      </c>
    </row>
    <row r="163" spans="1:46">
      <c r="A163" s="292"/>
      <c r="B163" s="56" t="s">
        <v>161</v>
      </c>
      <c r="C163" s="5" t="s">
        <v>13</v>
      </c>
      <c r="D163" s="54" t="s">
        <v>5</v>
      </c>
      <c r="E163" s="5" t="s">
        <v>100</v>
      </c>
      <c r="F163" s="5" t="s">
        <v>103</v>
      </c>
      <c r="G163" s="55" t="s">
        <v>162</v>
      </c>
      <c r="H163" s="61">
        <v>50000</v>
      </c>
      <c r="I163" s="61">
        <v>50000</v>
      </c>
      <c r="J163" s="61">
        <v>50000</v>
      </c>
      <c r="K163" s="61">
        <v>-22000</v>
      </c>
      <c r="L163" s="61"/>
      <c r="M163" s="61"/>
      <c r="N163" s="61">
        <f t="shared" si="297"/>
        <v>28000</v>
      </c>
      <c r="O163" s="61">
        <f t="shared" si="298"/>
        <v>50000</v>
      </c>
      <c r="P163" s="61">
        <f t="shared" si="299"/>
        <v>50000</v>
      </c>
      <c r="Q163" s="61">
        <v>8000</v>
      </c>
      <c r="R163" s="61"/>
      <c r="S163" s="61"/>
      <c r="T163" s="61">
        <f t="shared" si="300"/>
        <v>36000</v>
      </c>
      <c r="U163" s="61">
        <f t="shared" si="301"/>
        <v>50000</v>
      </c>
      <c r="V163" s="61">
        <f t="shared" si="302"/>
        <v>50000</v>
      </c>
      <c r="W163" s="61"/>
      <c r="X163" s="61"/>
      <c r="Y163" s="61"/>
      <c r="Z163" s="61">
        <f t="shared" si="303"/>
        <v>36000</v>
      </c>
      <c r="AA163" s="61">
        <f t="shared" si="304"/>
        <v>50000</v>
      </c>
      <c r="AB163" s="61">
        <f t="shared" si="305"/>
        <v>50000</v>
      </c>
      <c r="AC163" s="61"/>
      <c r="AD163" s="61"/>
      <c r="AE163" s="61"/>
      <c r="AF163" s="61">
        <f t="shared" si="375"/>
        <v>36000</v>
      </c>
      <c r="AG163" s="61">
        <f t="shared" si="376"/>
        <v>50000</v>
      </c>
      <c r="AH163" s="61">
        <f t="shared" si="377"/>
        <v>50000</v>
      </c>
      <c r="AI163" s="61"/>
      <c r="AJ163" s="61"/>
      <c r="AK163" s="61"/>
      <c r="AL163" s="61">
        <f t="shared" si="309"/>
        <v>36000</v>
      </c>
      <c r="AM163" s="61">
        <f t="shared" si="310"/>
        <v>50000</v>
      </c>
      <c r="AN163" s="61">
        <f t="shared" si="311"/>
        <v>50000</v>
      </c>
      <c r="AO163" s="61"/>
      <c r="AP163" s="61"/>
      <c r="AQ163" s="61"/>
      <c r="AR163" s="61">
        <f t="shared" si="398"/>
        <v>36000</v>
      </c>
      <c r="AS163" s="61">
        <f t="shared" si="312"/>
        <v>50000</v>
      </c>
      <c r="AT163" s="61">
        <f t="shared" si="313"/>
        <v>50000</v>
      </c>
    </row>
    <row r="164" spans="1:46">
      <c r="A164" s="292"/>
      <c r="B164" s="56" t="s">
        <v>67</v>
      </c>
      <c r="C164" s="5" t="s">
        <v>13</v>
      </c>
      <c r="D164" s="54" t="s">
        <v>5</v>
      </c>
      <c r="E164" s="5" t="s">
        <v>100</v>
      </c>
      <c r="F164" s="5" t="s">
        <v>103</v>
      </c>
      <c r="G164" s="55" t="s">
        <v>68</v>
      </c>
      <c r="H164" s="61">
        <v>80000</v>
      </c>
      <c r="I164" s="61">
        <v>80000</v>
      </c>
      <c r="J164" s="61">
        <v>80000</v>
      </c>
      <c r="K164" s="61"/>
      <c r="L164" s="61"/>
      <c r="M164" s="61"/>
      <c r="N164" s="61">
        <f t="shared" si="297"/>
        <v>80000</v>
      </c>
      <c r="O164" s="61">
        <f t="shared" si="298"/>
        <v>80000</v>
      </c>
      <c r="P164" s="61">
        <f t="shared" si="299"/>
        <v>80000</v>
      </c>
      <c r="Q164" s="61"/>
      <c r="R164" s="61"/>
      <c r="S164" s="61"/>
      <c r="T164" s="61">
        <f t="shared" si="300"/>
        <v>80000</v>
      </c>
      <c r="U164" s="61">
        <f t="shared" si="301"/>
        <v>80000</v>
      </c>
      <c r="V164" s="61">
        <f t="shared" si="302"/>
        <v>80000</v>
      </c>
      <c r="W164" s="61"/>
      <c r="X164" s="61"/>
      <c r="Y164" s="61"/>
      <c r="Z164" s="61">
        <f t="shared" si="303"/>
        <v>80000</v>
      </c>
      <c r="AA164" s="61">
        <f t="shared" si="304"/>
        <v>80000</v>
      </c>
      <c r="AB164" s="61">
        <f t="shared" si="305"/>
        <v>80000</v>
      </c>
      <c r="AC164" s="61">
        <v>-16900</v>
      </c>
      <c r="AD164" s="61"/>
      <c r="AE164" s="61"/>
      <c r="AF164" s="61">
        <f t="shared" si="375"/>
        <v>63100</v>
      </c>
      <c r="AG164" s="61">
        <f t="shared" si="376"/>
        <v>80000</v>
      </c>
      <c r="AH164" s="61">
        <f t="shared" si="377"/>
        <v>80000</v>
      </c>
      <c r="AI164" s="61">
        <v>-25100</v>
      </c>
      <c r="AJ164" s="61"/>
      <c r="AK164" s="61"/>
      <c r="AL164" s="61">
        <f t="shared" si="309"/>
        <v>38000</v>
      </c>
      <c r="AM164" s="61">
        <f t="shared" si="310"/>
        <v>80000</v>
      </c>
      <c r="AN164" s="61">
        <f t="shared" si="311"/>
        <v>80000</v>
      </c>
      <c r="AO164" s="61">
        <v>-2000</v>
      </c>
      <c r="AP164" s="61"/>
      <c r="AQ164" s="61"/>
      <c r="AR164" s="61">
        <f t="shared" si="398"/>
        <v>36000</v>
      </c>
      <c r="AS164" s="61">
        <f t="shared" si="312"/>
        <v>80000</v>
      </c>
      <c r="AT164" s="61">
        <f t="shared" si="313"/>
        <v>80000</v>
      </c>
    </row>
    <row r="165" spans="1:46" ht="26.4">
      <c r="A165" s="292"/>
      <c r="B165" s="27" t="s">
        <v>41</v>
      </c>
      <c r="C165" s="5" t="s">
        <v>13</v>
      </c>
      <c r="D165" s="54" t="s">
        <v>5</v>
      </c>
      <c r="E165" s="5" t="s">
        <v>100</v>
      </c>
      <c r="F165" s="5" t="s">
        <v>103</v>
      </c>
      <c r="G165" s="17" t="s">
        <v>39</v>
      </c>
      <c r="H165" s="57">
        <f>H166</f>
        <v>115000</v>
      </c>
      <c r="I165" s="57">
        <f t="shared" ref="I165:M165" si="411">I166</f>
        <v>115000</v>
      </c>
      <c r="J165" s="57">
        <f t="shared" si="411"/>
        <v>115000</v>
      </c>
      <c r="K165" s="57">
        <f t="shared" si="411"/>
        <v>0</v>
      </c>
      <c r="L165" s="57">
        <f t="shared" si="411"/>
        <v>0</v>
      </c>
      <c r="M165" s="57">
        <f t="shared" si="411"/>
        <v>0</v>
      </c>
      <c r="N165" s="57">
        <f t="shared" si="297"/>
        <v>115000</v>
      </c>
      <c r="O165" s="57">
        <f t="shared" si="298"/>
        <v>115000</v>
      </c>
      <c r="P165" s="57">
        <f t="shared" si="299"/>
        <v>115000</v>
      </c>
      <c r="Q165" s="57">
        <f t="shared" ref="Q165:S165" si="412">Q166</f>
        <v>0</v>
      </c>
      <c r="R165" s="57">
        <f t="shared" si="412"/>
        <v>0</v>
      </c>
      <c r="S165" s="57">
        <f t="shared" si="412"/>
        <v>0</v>
      </c>
      <c r="T165" s="57">
        <f t="shared" si="300"/>
        <v>115000</v>
      </c>
      <c r="U165" s="57">
        <f t="shared" si="301"/>
        <v>115000</v>
      </c>
      <c r="V165" s="57">
        <f t="shared" si="302"/>
        <v>115000</v>
      </c>
      <c r="W165" s="57">
        <f t="shared" ref="W165:Y165" si="413">W166</f>
        <v>0</v>
      </c>
      <c r="X165" s="57">
        <f t="shared" si="413"/>
        <v>0</v>
      </c>
      <c r="Y165" s="57">
        <f t="shared" si="413"/>
        <v>0</v>
      </c>
      <c r="Z165" s="57">
        <f t="shared" si="303"/>
        <v>115000</v>
      </c>
      <c r="AA165" s="57">
        <f t="shared" si="304"/>
        <v>115000</v>
      </c>
      <c r="AB165" s="57">
        <f t="shared" si="305"/>
        <v>115000</v>
      </c>
      <c r="AC165" s="57">
        <f t="shared" ref="AC165:AE165" si="414">AC166</f>
        <v>0</v>
      </c>
      <c r="AD165" s="57">
        <f t="shared" si="414"/>
        <v>0</v>
      </c>
      <c r="AE165" s="57">
        <f t="shared" si="414"/>
        <v>0</v>
      </c>
      <c r="AF165" s="57">
        <f t="shared" si="375"/>
        <v>115000</v>
      </c>
      <c r="AG165" s="57">
        <f t="shared" si="376"/>
        <v>115000</v>
      </c>
      <c r="AH165" s="57">
        <f t="shared" si="377"/>
        <v>115000</v>
      </c>
      <c r="AI165" s="57">
        <f t="shared" ref="AI165:AK165" si="415">AI166</f>
        <v>0</v>
      </c>
      <c r="AJ165" s="57">
        <f t="shared" si="415"/>
        <v>0</v>
      </c>
      <c r="AK165" s="57">
        <f t="shared" si="415"/>
        <v>0</v>
      </c>
      <c r="AL165" s="57">
        <f t="shared" si="309"/>
        <v>115000</v>
      </c>
      <c r="AM165" s="57">
        <f t="shared" si="310"/>
        <v>115000</v>
      </c>
      <c r="AN165" s="57">
        <f t="shared" si="311"/>
        <v>115000</v>
      </c>
      <c r="AO165" s="57">
        <f t="shared" ref="AO165:AQ165" si="416">AO166</f>
        <v>-34403</v>
      </c>
      <c r="AP165" s="57">
        <f t="shared" si="416"/>
        <v>0</v>
      </c>
      <c r="AQ165" s="57">
        <f t="shared" si="416"/>
        <v>0</v>
      </c>
      <c r="AR165" s="57">
        <f t="shared" si="398"/>
        <v>80597</v>
      </c>
      <c r="AS165" s="57">
        <f t="shared" si="312"/>
        <v>115000</v>
      </c>
      <c r="AT165" s="57">
        <f t="shared" si="313"/>
        <v>115000</v>
      </c>
    </row>
    <row r="166" spans="1:46">
      <c r="A166" s="292"/>
      <c r="B166" s="26" t="s">
        <v>42</v>
      </c>
      <c r="C166" s="5" t="s">
        <v>13</v>
      </c>
      <c r="D166" s="54" t="s">
        <v>5</v>
      </c>
      <c r="E166" s="5" t="s">
        <v>100</v>
      </c>
      <c r="F166" s="5" t="s">
        <v>103</v>
      </c>
      <c r="G166" s="17" t="s">
        <v>40</v>
      </c>
      <c r="H166" s="61">
        <v>115000</v>
      </c>
      <c r="I166" s="61">
        <v>115000</v>
      </c>
      <c r="J166" s="61">
        <v>115000</v>
      </c>
      <c r="K166" s="61"/>
      <c r="L166" s="61"/>
      <c r="M166" s="61"/>
      <c r="N166" s="61">
        <f t="shared" si="297"/>
        <v>115000</v>
      </c>
      <c r="O166" s="61">
        <f t="shared" si="298"/>
        <v>115000</v>
      </c>
      <c r="P166" s="61">
        <f t="shared" si="299"/>
        <v>115000</v>
      </c>
      <c r="Q166" s="61"/>
      <c r="R166" s="61"/>
      <c r="S166" s="61"/>
      <c r="T166" s="61">
        <f t="shared" si="300"/>
        <v>115000</v>
      </c>
      <c r="U166" s="61">
        <f t="shared" si="301"/>
        <v>115000</v>
      </c>
      <c r="V166" s="61">
        <f t="shared" si="302"/>
        <v>115000</v>
      </c>
      <c r="W166" s="61"/>
      <c r="X166" s="61"/>
      <c r="Y166" s="61"/>
      <c r="Z166" s="61">
        <f t="shared" si="303"/>
        <v>115000</v>
      </c>
      <c r="AA166" s="61">
        <f t="shared" si="304"/>
        <v>115000</v>
      </c>
      <c r="AB166" s="61">
        <f t="shared" si="305"/>
        <v>115000</v>
      </c>
      <c r="AC166" s="61"/>
      <c r="AD166" s="61"/>
      <c r="AE166" s="61"/>
      <c r="AF166" s="61">
        <f t="shared" si="375"/>
        <v>115000</v>
      </c>
      <c r="AG166" s="61">
        <f t="shared" si="376"/>
        <v>115000</v>
      </c>
      <c r="AH166" s="61">
        <f t="shared" si="377"/>
        <v>115000</v>
      </c>
      <c r="AI166" s="61"/>
      <c r="AJ166" s="61"/>
      <c r="AK166" s="61"/>
      <c r="AL166" s="61">
        <f t="shared" si="309"/>
        <v>115000</v>
      </c>
      <c r="AM166" s="61">
        <f t="shared" si="310"/>
        <v>115000</v>
      </c>
      <c r="AN166" s="61">
        <f t="shared" si="311"/>
        <v>115000</v>
      </c>
      <c r="AO166" s="61">
        <v>-34403</v>
      </c>
      <c r="AP166" s="61"/>
      <c r="AQ166" s="61"/>
      <c r="AR166" s="61">
        <f t="shared" si="398"/>
        <v>80597</v>
      </c>
      <c r="AS166" s="61">
        <f t="shared" si="312"/>
        <v>115000</v>
      </c>
      <c r="AT166" s="61">
        <f t="shared" si="313"/>
        <v>115000</v>
      </c>
    </row>
    <row r="167" spans="1:46" ht="26.4">
      <c r="A167" s="264"/>
      <c r="B167" s="85" t="s">
        <v>405</v>
      </c>
      <c r="C167" s="35" t="s">
        <v>13</v>
      </c>
      <c r="D167" s="35" t="s">
        <v>5</v>
      </c>
      <c r="E167" s="35" t="s">
        <v>100</v>
      </c>
      <c r="F167" s="35" t="s">
        <v>406</v>
      </c>
      <c r="G167" s="36"/>
      <c r="H167" s="61"/>
      <c r="I167" s="61"/>
      <c r="J167" s="61"/>
      <c r="K167" s="61"/>
      <c r="L167" s="61"/>
      <c r="M167" s="61"/>
      <c r="N167" s="61"/>
      <c r="O167" s="61"/>
      <c r="P167" s="61"/>
      <c r="Q167" s="61">
        <f>Q168</f>
        <v>80459.820000000007</v>
      </c>
      <c r="R167" s="61">
        <f t="shared" ref="R167:S168" si="417">R168</f>
        <v>43231.06</v>
      </c>
      <c r="S167" s="61">
        <f t="shared" si="417"/>
        <v>43231.06</v>
      </c>
      <c r="T167" s="61">
        <f t="shared" ref="T167:T169" si="418">N167+Q167</f>
        <v>80459.820000000007</v>
      </c>
      <c r="U167" s="61">
        <f t="shared" ref="U167:U169" si="419">O167+R167</f>
        <v>43231.06</v>
      </c>
      <c r="V167" s="61">
        <f t="shared" ref="V167:V169" si="420">P167+S167</f>
        <v>43231.06</v>
      </c>
      <c r="W167" s="61">
        <f>W168</f>
        <v>0</v>
      </c>
      <c r="X167" s="61">
        <f t="shared" ref="X167:Y168" si="421">X168</f>
        <v>0</v>
      </c>
      <c r="Y167" s="61">
        <f t="shared" si="421"/>
        <v>0</v>
      </c>
      <c r="Z167" s="61">
        <f t="shared" si="303"/>
        <v>80459.820000000007</v>
      </c>
      <c r="AA167" s="61">
        <f t="shared" si="304"/>
        <v>43231.06</v>
      </c>
      <c r="AB167" s="61">
        <f t="shared" si="305"/>
        <v>43231.06</v>
      </c>
      <c r="AC167" s="61">
        <f>AC168</f>
        <v>0</v>
      </c>
      <c r="AD167" s="61">
        <f t="shared" ref="AD167:AE168" si="422">AD168</f>
        <v>0</v>
      </c>
      <c r="AE167" s="61">
        <f t="shared" si="422"/>
        <v>0</v>
      </c>
      <c r="AF167" s="61">
        <f t="shared" si="375"/>
        <v>80459.820000000007</v>
      </c>
      <c r="AG167" s="61">
        <f t="shared" si="376"/>
        <v>43231.06</v>
      </c>
      <c r="AH167" s="61">
        <f t="shared" si="377"/>
        <v>43231.06</v>
      </c>
      <c r="AI167" s="61">
        <f>AI168</f>
        <v>0</v>
      </c>
      <c r="AJ167" s="61">
        <f t="shared" ref="AJ167:AK168" si="423">AJ168</f>
        <v>0</v>
      </c>
      <c r="AK167" s="61">
        <f t="shared" si="423"/>
        <v>0</v>
      </c>
      <c r="AL167" s="61">
        <f t="shared" si="309"/>
        <v>80459.820000000007</v>
      </c>
      <c r="AM167" s="61">
        <f t="shared" si="310"/>
        <v>43231.06</v>
      </c>
      <c r="AN167" s="61">
        <f t="shared" si="311"/>
        <v>43231.06</v>
      </c>
      <c r="AO167" s="61">
        <f>AO168</f>
        <v>0</v>
      </c>
      <c r="AP167" s="61">
        <f t="shared" ref="AP167:AQ168" si="424">AP168</f>
        <v>0</v>
      </c>
      <c r="AQ167" s="61">
        <f t="shared" si="424"/>
        <v>0</v>
      </c>
      <c r="AR167" s="61">
        <f t="shared" si="398"/>
        <v>80459.820000000007</v>
      </c>
      <c r="AS167" s="61">
        <f t="shared" si="312"/>
        <v>43231.06</v>
      </c>
      <c r="AT167" s="61">
        <f t="shared" si="313"/>
        <v>43231.06</v>
      </c>
    </row>
    <row r="168" spans="1:46" ht="26.4">
      <c r="A168" s="264"/>
      <c r="B168" s="85" t="s">
        <v>41</v>
      </c>
      <c r="C168" s="35" t="s">
        <v>13</v>
      </c>
      <c r="D168" s="35" t="s">
        <v>5</v>
      </c>
      <c r="E168" s="35" t="s">
        <v>100</v>
      </c>
      <c r="F168" s="35" t="s">
        <v>406</v>
      </c>
      <c r="G168" s="36" t="s">
        <v>39</v>
      </c>
      <c r="H168" s="61"/>
      <c r="I168" s="61"/>
      <c r="J168" s="61"/>
      <c r="K168" s="61"/>
      <c r="L168" s="61"/>
      <c r="M168" s="61"/>
      <c r="N168" s="61"/>
      <c r="O168" s="61"/>
      <c r="P168" s="61"/>
      <c r="Q168" s="61">
        <f>Q169</f>
        <v>80459.820000000007</v>
      </c>
      <c r="R168" s="61">
        <f t="shared" si="417"/>
        <v>43231.06</v>
      </c>
      <c r="S168" s="61">
        <f t="shared" si="417"/>
        <v>43231.06</v>
      </c>
      <c r="T168" s="61">
        <f t="shared" si="418"/>
        <v>80459.820000000007</v>
      </c>
      <c r="U168" s="61">
        <f t="shared" si="419"/>
        <v>43231.06</v>
      </c>
      <c r="V168" s="61">
        <f t="shared" si="420"/>
        <v>43231.06</v>
      </c>
      <c r="W168" s="61">
        <f>W169</f>
        <v>0</v>
      </c>
      <c r="X168" s="61">
        <f t="shared" si="421"/>
        <v>0</v>
      </c>
      <c r="Y168" s="61">
        <f t="shared" si="421"/>
        <v>0</v>
      </c>
      <c r="Z168" s="61">
        <f t="shared" si="303"/>
        <v>80459.820000000007</v>
      </c>
      <c r="AA168" s="61">
        <f t="shared" si="304"/>
        <v>43231.06</v>
      </c>
      <c r="AB168" s="61">
        <f t="shared" si="305"/>
        <v>43231.06</v>
      </c>
      <c r="AC168" s="61">
        <f>AC169</f>
        <v>0</v>
      </c>
      <c r="AD168" s="61">
        <f t="shared" si="422"/>
        <v>0</v>
      </c>
      <c r="AE168" s="61">
        <f t="shared" si="422"/>
        <v>0</v>
      </c>
      <c r="AF168" s="61">
        <f t="shared" si="375"/>
        <v>80459.820000000007</v>
      </c>
      <c r="AG168" s="61">
        <f t="shared" si="376"/>
        <v>43231.06</v>
      </c>
      <c r="AH168" s="61">
        <f t="shared" si="377"/>
        <v>43231.06</v>
      </c>
      <c r="AI168" s="61">
        <f>AI169</f>
        <v>0</v>
      </c>
      <c r="AJ168" s="61">
        <f t="shared" si="423"/>
        <v>0</v>
      </c>
      <c r="AK168" s="61">
        <f t="shared" si="423"/>
        <v>0</v>
      </c>
      <c r="AL168" s="61">
        <f t="shared" si="309"/>
        <v>80459.820000000007</v>
      </c>
      <c r="AM168" s="61">
        <f t="shared" si="310"/>
        <v>43231.06</v>
      </c>
      <c r="AN168" s="61">
        <f t="shared" si="311"/>
        <v>43231.06</v>
      </c>
      <c r="AO168" s="61">
        <f>AO169</f>
        <v>0</v>
      </c>
      <c r="AP168" s="61">
        <f t="shared" si="424"/>
        <v>0</v>
      </c>
      <c r="AQ168" s="61">
        <f t="shared" si="424"/>
        <v>0</v>
      </c>
      <c r="AR168" s="61">
        <f t="shared" si="398"/>
        <v>80459.820000000007</v>
      </c>
      <c r="AS168" s="61">
        <f t="shared" si="312"/>
        <v>43231.06</v>
      </c>
      <c r="AT168" s="61">
        <f t="shared" si="313"/>
        <v>43231.06</v>
      </c>
    </row>
    <row r="169" spans="1:46">
      <c r="A169" s="266"/>
      <c r="B169" s="85" t="s">
        <v>42</v>
      </c>
      <c r="C169" s="35" t="s">
        <v>13</v>
      </c>
      <c r="D169" s="35" t="s">
        <v>5</v>
      </c>
      <c r="E169" s="35" t="s">
        <v>100</v>
      </c>
      <c r="F169" s="35" t="s">
        <v>406</v>
      </c>
      <c r="G169" s="36" t="s">
        <v>40</v>
      </c>
      <c r="H169" s="61"/>
      <c r="I169" s="61"/>
      <c r="J169" s="61"/>
      <c r="K169" s="61"/>
      <c r="L169" s="61"/>
      <c r="M169" s="61"/>
      <c r="N169" s="61"/>
      <c r="O169" s="61"/>
      <c r="P169" s="61"/>
      <c r="Q169" s="61">
        <f>56321.87+24137.95</f>
        <v>80459.820000000007</v>
      </c>
      <c r="R169" s="61">
        <v>43231.06</v>
      </c>
      <c r="S169" s="61">
        <v>43231.06</v>
      </c>
      <c r="T169" s="61">
        <f t="shared" si="418"/>
        <v>80459.820000000007</v>
      </c>
      <c r="U169" s="61">
        <f t="shared" si="419"/>
        <v>43231.06</v>
      </c>
      <c r="V169" s="61">
        <f t="shared" si="420"/>
        <v>43231.06</v>
      </c>
      <c r="W169" s="61"/>
      <c r="X169" s="61"/>
      <c r="Y169" s="61"/>
      <c r="Z169" s="61">
        <f t="shared" si="303"/>
        <v>80459.820000000007</v>
      </c>
      <c r="AA169" s="61">
        <f t="shared" si="304"/>
        <v>43231.06</v>
      </c>
      <c r="AB169" s="61">
        <f t="shared" si="305"/>
        <v>43231.06</v>
      </c>
      <c r="AC169" s="61"/>
      <c r="AD169" s="61"/>
      <c r="AE169" s="61"/>
      <c r="AF169" s="61">
        <f t="shared" si="375"/>
        <v>80459.820000000007</v>
      </c>
      <c r="AG169" s="61">
        <f t="shared" si="376"/>
        <v>43231.06</v>
      </c>
      <c r="AH169" s="61">
        <f t="shared" si="377"/>
        <v>43231.06</v>
      </c>
      <c r="AI169" s="61"/>
      <c r="AJ169" s="61"/>
      <c r="AK169" s="61"/>
      <c r="AL169" s="61">
        <f t="shared" si="309"/>
        <v>80459.820000000007</v>
      </c>
      <c r="AM169" s="61">
        <f t="shared" si="310"/>
        <v>43231.06</v>
      </c>
      <c r="AN169" s="61">
        <f t="shared" si="311"/>
        <v>43231.06</v>
      </c>
      <c r="AO169" s="61"/>
      <c r="AP169" s="61"/>
      <c r="AQ169" s="61"/>
      <c r="AR169" s="61">
        <f t="shared" si="398"/>
        <v>80459.820000000007</v>
      </c>
      <c r="AS169" s="61">
        <f t="shared" si="312"/>
        <v>43231.06</v>
      </c>
      <c r="AT169" s="61">
        <f t="shared" si="313"/>
        <v>43231.06</v>
      </c>
    </row>
    <row r="170" spans="1:46" ht="26.4">
      <c r="A170" s="175" t="s">
        <v>98</v>
      </c>
      <c r="B170" s="81" t="s">
        <v>95</v>
      </c>
      <c r="C170" s="6" t="s">
        <v>13</v>
      </c>
      <c r="D170" s="6" t="s">
        <v>6</v>
      </c>
      <c r="E170" s="6" t="s">
        <v>100</v>
      </c>
      <c r="F170" s="6" t="s">
        <v>101</v>
      </c>
      <c r="G170" s="17"/>
      <c r="H170" s="58">
        <f>H171+H174+H177+H180+H186+H183+H189</f>
        <v>5330989.72</v>
      </c>
      <c r="I170" s="58">
        <f t="shared" ref="I170:J170" si="425">I171+I174+I177+I180+I186+I183+I189</f>
        <v>5440235.4100000001</v>
      </c>
      <c r="J170" s="58">
        <f t="shared" si="425"/>
        <v>5235211.6500000004</v>
      </c>
      <c r="K170" s="58">
        <f t="shared" ref="K170:M170" si="426">K171+K174+K177+K180+K186+K183+K189</f>
        <v>0</v>
      </c>
      <c r="L170" s="58">
        <f t="shared" si="426"/>
        <v>0</v>
      </c>
      <c r="M170" s="58">
        <f t="shared" si="426"/>
        <v>0</v>
      </c>
      <c r="N170" s="58">
        <f t="shared" si="297"/>
        <v>5330989.72</v>
      </c>
      <c r="O170" s="58">
        <f t="shared" si="298"/>
        <v>5440235.4100000001</v>
      </c>
      <c r="P170" s="58">
        <f t="shared" si="299"/>
        <v>5235211.6500000004</v>
      </c>
      <c r="Q170" s="58">
        <f t="shared" ref="Q170:S170" si="427">Q171+Q174+Q177+Q180+Q186+Q183+Q189</f>
        <v>0</v>
      </c>
      <c r="R170" s="58">
        <f t="shared" si="427"/>
        <v>0</v>
      </c>
      <c r="S170" s="58">
        <f t="shared" si="427"/>
        <v>0</v>
      </c>
      <c r="T170" s="58">
        <f t="shared" si="300"/>
        <v>5330989.72</v>
      </c>
      <c r="U170" s="58">
        <f t="shared" si="301"/>
        <v>5440235.4100000001</v>
      </c>
      <c r="V170" s="58">
        <f t="shared" si="302"/>
        <v>5235211.6500000004</v>
      </c>
      <c r="W170" s="58">
        <f t="shared" ref="W170:Y170" si="428">W171+W174+W177+W180+W186+W183+W189</f>
        <v>0</v>
      </c>
      <c r="X170" s="58">
        <f t="shared" si="428"/>
        <v>0</v>
      </c>
      <c r="Y170" s="58">
        <f t="shared" si="428"/>
        <v>0</v>
      </c>
      <c r="Z170" s="58">
        <f t="shared" si="303"/>
        <v>5330989.72</v>
      </c>
      <c r="AA170" s="58">
        <f t="shared" si="304"/>
        <v>5440235.4100000001</v>
      </c>
      <c r="AB170" s="58">
        <f t="shared" si="305"/>
        <v>5235211.6500000004</v>
      </c>
      <c r="AC170" s="58">
        <f t="shared" ref="AC170:AE170" si="429">AC171+AC174+AC177+AC180+AC186+AC183+AC189</f>
        <v>175468.34000000003</v>
      </c>
      <c r="AD170" s="58">
        <f t="shared" si="429"/>
        <v>0</v>
      </c>
      <c r="AE170" s="58">
        <f t="shared" si="429"/>
        <v>0</v>
      </c>
      <c r="AF170" s="58">
        <f t="shared" si="375"/>
        <v>5506458.0599999996</v>
      </c>
      <c r="AG170" s="58">
        <f t="shared" si="376"/>
        <v>5440235.4100000001</v>
      </c>
      <c r="AH170" s="58">
        <f t="shared" si="377"/>
        <v>5235211.6500000004</v>
      </c>
      <c r="AI170" s="58">
        <f t="shared" ref="AI170:AK170" si="430">AI171+AI174+AI177+AI180+AI186+AI183+AI189</f>
        <v>38586.68</v>
      </c>
      <c r="AJ170" s="58">
        <f t="shared" si="430"/>
        <v>0</v>
      </c>
      <c r="AK170" s="58">
        <f t="shared" si="430"/>
        <v>0</v>
      </c>
      <c r="AL170" s="58">
        <f t="shared" si="309"/>
        <v>5545044.7399999993</v>
      </c>
      <c r="AM170" s="58">
        <f t="shared" si="310"/>
        <v>5440235.4100000001</v>
      </c>
      <c r="AN170" s="58">
        <f t="shared" si="311"/>
        <v>5235211.6500000004</v>
      </c>
      <c r="AO170" s="58">
        <f t="shared" ref="AO170:AQ170" si="431">AO171+AO174+AO177+AO180+AO186+AO183+AO189</f>
        <v>584403</v>
      </c>
      <c r="AP170" s="58">
        <f t="shared" si="431"/>
        <v>0</v>
      </c>
      <c r="AQ170" s="58">
        <f t="shared" si="431"/>
        <v>0</v>
      </c>
      <c r="AR170" s="58">
        <f t="shared" si="398"/>
        <v>6129447.7399999993</v>
      </c>
      <c r="AS170" s="58">
        <f t="shared" si="312"/>
        <v>5440235.4100000001</v>
      </c>
      <c r="AT170" s="58">
        <f t="shared" si="313"/>
        <v>5235211.6500000004</v>
      </c>
    </row>
    <row r="171" spans="1:46">
      <c r="A171" s="286"/>
      <c r="B171" s="102" t="s">
        <v>147</v>
      </c>
      <c r="C171" s="54" t="s">
        <v>13</v>
      </c>
      <c r="D171" s="54" t="s">
        <v>6</v>
      </c>
      <c r="E171" s="54" t="s">
        <v>100</v>
      </c>
      <c r="F171" s="54" t="s">
        <v>146</v>
      </c>
      <c r="G171" s="55"/>
      <c r="H171" s="64">
        <f>H172</f>
        <v>150000</v>
      </c>
      <c r="I171" s="64">
        <f t="shared" ref="I171:M172" si="432">I172</f>
        <v>150000</v>
      </c>
      <c r="J171" s="64">
        <f t="shared" si="432"/>
        <v>150000</v>
      </c>
      <c r="K171" s="64">
        <f t="shared" si="432"/>
        <v>0</v>
      </c>
      <c r="L171" s="64">
        <f t="shared" si="432"/>
        <v>0</v>
      </c>
      <c r="M171" s="64">
        <f t="shared" si="432"/>
        <v>0</v>
      </c>
      <c r="N171" s="64">
        <f t="shared" si="297"/>
        <v>150000</v>
      </c>
      <c r="O171" s="64">
        <f t="shared" si="298"/>
        <v>150000</v>
      </c>
      <c r="P171" s="64">
        <f t="shared" si="299"/>
        <v>150000</v>
      </c>
      <c r="Q171" s="64">
        <f t="shared" ref="Q171:S172" si="433">Q172</f>
        <v>0</v>
      </c>
      <c r="R171" s="64">
        <f t="shared" si="433"/>
        <v>0</v>
      </c>
      <c r="S171" s="64">
        <f t="shared" si="433"/>
        <v>0</v>
      </c>
      <c r="T171" s="64">
        <f t="shared" si="300"/>
        <v>150000</v>
      </c>
      <c r="U171" s="64">
        <f t="shared" si="301"/>
        <v>150000</v>
      </c>
      <c r="V171" s="64">
        <f t="shared" si="302"/>
        <v>150000</v>
      </c>
      <c r="W171" s="64">
        <f t="shared" ref="W171:Y172" si="434">W172</f>
        <v>0</v>
      </c>
      <c r="X171" s="64">
        <f t="shared" si="434"/>
        <v>0</v>
      </c>
      <c r="Y171" s="64">
        <f t="shared" si="434"/>
        <v>0</v>
      </c>
      <c r="Z171" s="64">
        <f t="shared" si="303"/>
        <v>150000</v>
      </c>
      <c r="AA171" s="64">
        <f t="shared" si="304"/>
        <v>150000</v>
      </c>
      <c r="AB171" s="64">
        <f t="shared" si="305"/>
        <v>150000</v>
      </c>
      <c r="AC171" s="64">
        <f t="shared" ref="AC171:AE172" si="435">AC172</f>
        <v>30259.07</v>
      </c>
      <c r="AD171" s="64">
        <f t="shared" si="435"/>
        <v>0</v>
      </c>
      <c r="AE171" s="64">
        <f t="shared" si="435"/>
        <v>0</v>
      </c>
      <c r="AF171" s="64">
        <f t="shared" si="375"/>
        <v>180259.07</v>
      </c>
      <c r="AG171" s="64">
        <f t="shared" si="376"/>
        <v>150000</v>
      </c>
      <c r="AH171" s="64">
        <f t="shared" si="377"/>
        <v>150000</v>
      </c>
      <c r="AI171" s="64">
        <f t="shared" ref="AI171:AK172" si="436">AI172</f>
        <v>2042.98</v>
      </c>
      <c r="AJ171" s="64">
        <f t="shared" si="436"/>
        <v>0</v>
      </c>
      <c r="AK171" s="64">
        <f t="shared" si="436"/>
        <v>0</v>
      </c>
      <c r="AL171" s="64">
        <f t="shared" si="309"/>
        <v>182302.05000000002</v>
      </c>
      <c r="AM171" s="64">
        <f t="shared" si="310"/>
        <v>150000</v>
      </c>
      <c r="AN171" s="64">
        <f t="shared" si="311"/>
        <v>150000</v>
      </c>
      <c r="AO171" s="64">
        <f t="shared" ref="AO171:AQ172" si="437">AO172</f>
        <v>0</v>
      </c>
      <c r="AP171" s="64">
        <f t="shared" si="437"/>
        <v>0</v>
      </c>
      <c r="AQ171" s="64">
        <f t="shared" si="437"/>
        <v>0</v>
      </c>
      <c r="AR171" s="64">
        <f t="shared" si="398"/>
        <v>182302.05000000002</v>
      </c>
      <c r="AS171" s="64">
        <f t="shared" si="312"/>
        <v>150000</v>
      </c>
      <c r="AT171" s="64">
        <f t="shared" si="313"/>
        <v>150000</v>
      </c>
    </row>
    <row r="172" spans="1:46" ht="26.4">
      <c r="A172" s="264"/>
      <c r="B172" s="74" t="s">
        <v>41</v>
      </c>
      <c r="C172" s="54" t="s">
        <v>13</v>
      </c>
      <c r="D172" s="54" t="s">
        <v>6</v>
      </c>
      <c r="E172" s="54" t="s">
        <v>100</v>
      </c>
      <c r="F172" s="54" t="s">
        <v>146</v>
      </c>
      <c r="G172" s="55" t="s">
        <v>39</v>
      </c>
      <c r="H172" s="64">
        <f>H173</f>
        <v>150000</v>
      </c>
      <c r="I172" s="64">
        <f t="shared" si="432"/>
        <v>150000</v>
      </c>
      <c r="J172" s="64">
        <f t="shared" si="432"/>
        <v>150000</v>
      </c>
      <c r="K172" s="64">
        <f t="shared" si="432"/>
        <v>0</v>
      </c>
      <c r="L172" s="64">
        <f t="shared" si="432"/>
        <v>0</v>
      </c>
      <c r="M172" s="64">
        <f t="shared" si="432"/>
        <v>0</v>
      </c>
      <c r="N172" s="64">
        <f t="shared" si="297"/>
        <v>150000</v>
      </c>
      <c r="O172" s="64">
        <f t="shared" si="298"/>
        <v>150000</v>
      </c>
      <c r="P172" s="64">
        <f t="shared" si="299"/>
        <v>150000</v>
      </c>
      <c r="Q172" s="64">
        <f t="shared" si="433"/>
        <v>0</v>
      </c>
      <c r="R172" s="64">
        <f t="shared" si="433"/>
        <v>0</v>
      </c>
      <c r="S172" s="64">
        <f t="shared" si="433"/>
        <v>0</v>
      </c>
      <c r="T172" s="64">
        <f t="shared" si="300"/>
        <v>150000</v>
      </c>
      <c r="U172" s="64">
        <f t="shared" si="301"/>
        <v>150000</v>
      </c>
      <c r="V172" s="64">
        <f t="shared" si="302"/>
        <v>150000</v>
      </c>
      <c r="W172" s="64">
        <f t="shared" si="434"/>
        <v>0</v>
      </c>
      <c r="X172" s="64">
        <f t="shared" si="434"/>
        <v>0</v>
      </c>
      <c r="Y172" s="64">
        <f t="shared" si="434"/>
        <v>0</v>
      </c>
      <c r="Z172" s="64">
        <f t="shared" si="303"/>
        <v>150000</v>
      </c>
      <c r="AA172" s="64">
        <f t="shared" si="304"/>
        <v>150000</v>
      </c>
      <c r="AB172" s="64">
        <f t="shared" si="305"/>
        <v>150000</v>
      </c>
      <c r="AC172" s="64">
        <f t="shared" si="435"/>
        <v>30259.07</v>
      </c>
      <c r="AD172" s="64">
        <f t="shared" si="435"/>
        <v>0</v>
      </c>
      <c r="AE172" s="64">
        <f t="shared" si="435"/>
        <v>0</v>
      </c>
      <c r="AF172" s="64">
        <f t="shared" si="375"/>
        <v>180259.07</v>
      </c>
      <c r="AG172" s="64">
        <f t="shared" si="376"/>
        <v>150000</v>
      </c>
      <c r="AH172" s="64">
        <f t="shared" si="377"/>
        <v>150000</v>
      </c>
      <c r="AI172" s="64">
        <f t="shared" si="436"/>
        <v>2042.98</v>
      </c>
      <c r="AJ172" s="64">
        <f t="shared" si="436"/>
        <v>0</v>
      </c>
      <c r="AK172" s="64">
        <f t="shared" si="436"/>
        <v>0</v>
      </c>
      <c r="AL172" s="64">
        <f t="shared" si="309"/>
        <v>182302.05000000002</v>
      </c>
      <c r="AM172" s="64">
        <f t="shared" si="310"/>
        <v>150000</v>
      </c>
      <c r="AN172" s="64">
        <f t="shared" si="311"/>
        <v>150000</v>
      </c>
      <c r="AO172" s="64">
        <f t="shared" si="437"/>
        <v>0</v>
      </c>
      <c r="AP172" s="64">
        <f t="shared" si="437"/>
        <v>0</v>
      </c>
      <c r="AQ172" s="64">
        <f t="shared" si="437"/>
        <v>0</v>
      </c>
      <c r="AR172" s="64">
        <f t="shared" si="398"/>
        <v>182302.05000000002</v>
      </c>
      <c r="AS172" s="64">
        <f t="shared" si="312"/>
        <v>150000</v>
      </c>
      <c r="AT172" s="64">
        <f t="shared" si="313"/>
        <v>150000</v>
      </c>
    </row>
    <row r="173" spans="1:46">
      <c r="A173" s="264"/>
      <c r="B173" s="85" t="s">
        <v>42</v>
      </c>
      <c r="C173" s="54" t="s">
        <v>13</v>
      </c>
      <c r="D173" s="54" t="s">
        <v>6</v>
      </c>
      <c r="E173" s="54" t="s">
        <v>100</v>
      </c>
      <c r="F173" s="54" t="s">
        <v>146</v>
      </c>
      <c r="G173" s="55" t="s">
        <v>40</v>
      </c>
      <c r="H173" s="61">
        <v>150000</v>
      </c>
      <c r="I173" s="61">
        <v>150000</v>
      </c>
      <c r="J173" s="61">
        <v>150000</v>
      </c>
      <c r="K173" s="61"/>
      <c r="L173" s="61"/>
      <c r="M173" s="61"/>
      <c r="N173" s="61">
        <f t="shared" si="297"/>
        <v>150000</v>
      </c>
      <c r="O173" s="61">
        <f t="shared" si="298"/>
        <v>150000</v>
      </c>
      <c r="P173" s="61">
        <f t="shared" si="299"/>
        <v>150000</v>
      </c>
      <c r="Q173" s="61"/>
      <c r="R173" s="61"/>
      <c r="S173" s="61"/>
      <c r="T173" s="61">
        <f t="shared" si="300"/>
        <v>150000</v>
      </c>
      <c r="U173" s="61">
        <f t="shared" si="301"/>
        <v>150000</v>
      </c>
      <c r="V173" s="61">
        <f t="shared" si="302"/>
        <v>150000</v>
      </c>
      <c r="W173" s="61"/>
      <c r="X173" s="61"/>
      <c r="Y173" s="61"/>
      <c r="Z173" s="61">
        <f t="shared" si="303"/>
        <v>150000</v>
      </c>
      <c r="AA173" s="61">
        <f t="shared" si="304"/>
        <v>150000</v>
      </c>
      <c r="AB173" s="61">
        <f t="shared" si="305"/>
        <v>150000</v>
      </c>
      <c r="AC173" s="61">
        <f>20500.78+9758.29</f>
        <v>30259.07</v>
      </c>
      <c r="AD173" s="61"/>
      <c r="AE173" s="61"/>
      <c r="AF173" s="61">
        <f t="shared" si="375"/>
        <v>180259.07</v>
      </c>
      <c r="AG173" s="61">
        <f t="shared" si="376"/>
        <v>150000</v>
      </c>
      <c r="AH173" s="61">
        <f t="shared" si="377"/>
        <v>150000</v>
      </c>
      <c r="AI173" s="61">
        <v>2042.98</v>
      </c>
      <c r="AJ173" s="61"/>
      <c r="AK173" s="61"/>
      <c r="AL173" s="61">
        <f t="shared" si="309"/>
        <v>182302.05000000002</v>
      </c>
      <c r="AM173" s="61">
        <f t="shared" si="310"/>
        <v>150000</v>
      </c>
      <c r="AN173" s="61">
        <f t="shared" si="311"/>
        <v>150000</v>
      </c>
      <c r="AO173" s="61"/>
      <c r="AP173" s="61"/>
      <c r="AQ173" s="61"/>
      <c r="AR173" s="61">
        <f t="shared" si="398"/>
        <v>182302.05000000002</v>
      </c>
      <c r="AS173" s="61">
        <f t="shared" si="312"/>
        <v>150000</v>
      </c>
      <c r="AT173" s="61">
        <f t="shared" si="313"/>
        <v>150000</v>
      </c>
    </row>
    <row r="174" spans="1:46" ht="26.4">
      <c r="A174" s="264"/>
      <c r="B174" s="82" t="s">
        <v>96</v>
      </c>
      <c r="C174" s="5" t="s">
        <v>13</v>
      </c>
      <c r="D174" s="54" t="s">
        <v>6</v>
      </c>
      <c r="E174" s="5" t="s">
        <v>100</v>
      </c>
      <c r="F174" s="5" t="s">
        <v>107</v>
      </c>
      <c r="G174" s="17"/>
      <c r="H174" s="57">
        <f>H175</f>
        <v>3129941</v>
      </c>
      <c r="I174" s="57">
        <f t="shared" ref="I174:M175" si="438">I175</f>
        <v>3165540.9</v>
      </c>
      <c r="J174" s="57">
        <f t="shared" si="438"/>
        <v>3194352.57</v>
      </c>
      <c r="K174" s="57">
        <f t="shared" si="438"/>
        <v>0</v>
      </c>
      <c r="L174" s="57">
        <f t="shared" si="438"/>
        <v>0</v>
      </c>
      <c r="M174" s="57">
        <f t="shared" si="438"/>
        <v>0</v>
      </c>
      <c r="N174" s="57">
        <f t="shared" si="297"/>
        <v>3129941</v>
      </c>
      <c r="O174" s="57">
        <f t="shared" si="298"/>
        <v>3165540.9</v>
      </c>
      <c r="P174" s="57">
        <f t="shared" si="299"/>
        <v>3194352.57</v>
      </c>
      <c r="Q174" s="57">
        <f t="shared" ref="Q174:S175" si="439">Q175</f>
        <v>0</v>
      </c>
      <c r="R174" s="57">
        <f t="shared" si="439"/>
        <v>0</v>
      </c>
      <c r="S174" s="57">
        <f t="shared" si="439"/>
        <v>0</v>
      </c>
      <c r="T174" s="57">
        <f t="shared" si="300"/>
        <v>3129941</v>
      </c>
      <c r="U174" s="57">
        <f t="shared" si="301"/>
        <v>3165540.9</v>
      </c>
      <c r="V174" s="57">
        <f t="shared" si="302"/>
        <v>3194352.57</v>
      </c>
      <c r="W174" s="57">
        <f t="shared" ref="W174:Y175" si="440">W175</f>
        <v>0</v>
      </c>
      <c r="X174" s="57">
        <f t="shared" si="440"/>
        <v>0</v>
      </c>
      <c r="Y174" s="57">
        <f t="shared" si="440"/>
        <v>0</v>
      </c>
      <c r="Z174" s="57">
        <f t="shared" si="303"/>
        <v>3129941</v>
      </c>
      <c r="AA174" s="57">
        <f t="shared" si="304"/>
        <v>3165540.9</v>
      </c>
      <c r="AB174" s="57">
        <f t="shared" si="305"/>
        <v>3194352.57</v>
      </c>
      <c r="AC174" s="57">
        <f t="shared" ref="AC174:AE175" si="441">AC175</f>
        <v>150000</v>
      </c>
      <c r="AD174" s="57">
        <f t="shared" si="441"/>
        <v>0</v>
      </c>
      <c r="AE174" s="57">
        <f t="shared" si="441"/>
        <v>0</v>
      </c>
      <c r="AF174" s="57">
        <f t="shared" si="375"/>
        <v>3279941</v>
      </c>
      <c r="AG174" s="57">
        <f t="shared" si="376"/>
        <v>3165540.9</v>
      </c>
      <c r="AH174" s="57">
        <f t="shared" si="377"/>
        <v>3194352.57</v>
      </c>
      <c r="AI174" s="57">
        <f t="shared" ref="AI174:AK175" si="442">AI175</f>
        <v>19043.7</v>
      </c>
      <c r="AJ174" s="57">
        <f t="shared" si="442"/>
        <v>0</v>
      </c>
      <c r="AK174" s="57">
        <f t="shared" si="442"/>
        <v>0</v>
      </c>
      <c r="AL174" s="57">
        <f t="shared" si="309"/>
        <v>3298984.7</v>
      </c>
      <c r="AM174" s="57">
        <f t="shared" si="310"/>
        <v>3165540.9</v>
      </c>
      <c r="AN174" s="57">
        <f t="shared" si="311"/>
        <v>3194352.57</v>
      </c>
      <c r="AO174" s="57">
        <f t="shared" ref="AO174:AQ175" si="443">AO175</f>
        <v>284403</v>
      </c>
      <c r="AP174" s="57">
        <f t="shared" si="443"/>
        <v>0</v>
      </c>
      <c r="AQ174" s="57">
        <f t="shared" si="443"/>
        <v>0</v>
      </c>
      <c r="AR174" s="57">
        <f t="shared" si="398"/>
        <v>3583387.7</v>
      </c>
      <c r="AS174" s="57">
        <f t="shared" si="312"/>
        <v>3165540.9</v>
      </c>
      <c r="AT174" s="57">
        <f t="shared" si="313"/>
        <v>3194352.57</v>
      </c>
    </row>
    <row r="175" spans="1:46" ht="26.4">
      <c r="A175" s="264"/>
      <c r="B175" s="74" t="s">
        <v>41</v>
      </c>
      <c r="C175" s="5" t="s">
        <v>13</v>
      </c>
      <c r="D175" s="54" t="s">
        <v>6</v>
      </c>
      <c r="E175" s="5" t="s">
        <v>100</v>
      </c>
      <c r="F175" s="5" t="s">
        <v>107</v>
      </c>
      <c r="G175" s="17" t="s">
        <v>39</v>
      </c>
      <c r="H175" s="57">
        <f>H176</f>
        <v>3129941</v>
      </c>
      <c r="I175" s="57">
        <f t="shared" si="438"/>
        <v>3165540.9</v>
      </c>
      <c r="J175" s="57">
        <f t="shared" si="438"/>
        <v>3194352.57</v>
      </c>
      <c r="K175" s="57">
        <f t="shared" si="438"/>
        <v>0</v>
      </c>
      <c r="L175" s="57">
        <f t="shared" si="438"/>
        <v>0</v>
      </c>
      <c r="M175" s="57">
        <f t="shared" si="438"/>
        <v>0</v>
      </c>
      <c r="N175" s="57">
        <f t="shared" si="297"/>
        <v>3129941</v>
      </c>
      <c r="O175" s="57">
        <f t="shared" si="298"/>
        <v>3165540.9</v>
      </c>
      <c r="P175" s="57">
        <f t="shared" si="299"/>
        <v>3194352.57</v>
      </c>
      <c r="Q175" s="57">
        <f t="shared" si="439"/>
        <v>0</v>
      </c>
      <c r="R175" s="57">
        <f t="shared" si="439"/>
        <v>0</v>
      </c>
      <c r="S175" s="57">
        <f t="shared" si="439"/>
        <v>0</v>
      </c>
      <c r="T175" s="57">
        <f t="shared" si="300"/>
        <v>3129941</v>
      </c>
      <c r="U175" s="57">
        <f t="shared" si="301"/>
        <v>3165540.9</v>
      </c>
      <c r="V175" s="57">
        <f t="shared" si="302"/>
        <v>3194352.57</v>
      </c>
      <c r="W175" s="57">
        <f t="shared" si="440"/>
        <v>0</v>
      </c>
      <c r="X175" s="57">
        <f t="shared" si="440"/>
        <v>0</v>
      </c>
      <c r="Y175" s="57">
        <f t="shared" si="440"/>
        <v>0</v>
      </c>
      <c r="Z175" s="57">
        <f t="shared" si="303"/>
        <v>3129941</v>
      </c>
      <c r="AA175" s="57">
        <f t="shared" si="304"/>
        <v>3165540.9</v>
      </c>
      <c r="AB175" s="57">
        <f t="shared" si="305"/>
        <v>3194352.57</v>
      </c>
      <c r="AC175" s="57">
        <f t="shared" si="441"/>
        <v>150000</v>
      </c>
      <c r="AD175" s="57">
        <f t="shared" si="441"/>
        <v>0</v>
      </c>
      <c r="AE175" s="57">
        <f t="shared" si="441"/>
        <v>0</v>
      </c>
      <c r="AF175" s="57">
        <f t="shared" si="375"/>
        <v>3279941</v>
      </c>
      <c r="AG175" s="57">
        <f t="shared" si="376"/>
        <v>3165540.9</v>
      </c>
      <c r="AH175" s="57">
        <f t="shared" si="377"/>
        <v>3194352.57</v>
      </c>
      <c r="AI175" s="57">
        <f t="shared" si="442"/>
        <v>19043.7</v>
      </c>
      <c r="AJ175" s="57">
        <f t="shared" si="442"/>
        <v>0</v>
      </c>
      <c r="AK175" s="57">
        <f t="shared" si="442"/>
        <v>0</v>
      </c>
      <c r="AL175" s="57">
        <f t="shared" si="309"/>
        <v>3298984.7</v>
      </c>
      <c r="AM175" s="57">
        <f t="shared" si="310"/>
        <v>3165540.9</v>
      </c>
      <c r="AN175" s="57">
        <f t="shared" si="311"/>
        <v>3194352.57</v>
      </c>
      <c r="AO175" s="57">
        <f t="shared" si="443"/>
        <v>284403</v>
      </c>
      <c r="AP175" s="57">
        <f t="shared" si="443"/>
        <v>0</v>
      </c>
      <c r="AQ175" s="57">
        <f t="shared" si="443"/>
        <v>0</v>
      </c>
      <c r="AR175" s="57">
        <f t="shared" si="398"/>
        <v>3583387.7</v>
      </c>
      <c r="AS175" s="57">
        <f t="shared" si="312"/>
        <v>3165540.9</v>
      </c>
      <c r="AT175" s="57">
        <f t="shared" si="313"/>
        <v>3194352.57</v>
      </c>
    </row>
    <row r="176" spans="1:46">
      <c r="A176" s="264"/>
      <c r="B176" s="85" t="s">
        <v>42</v>
      </c>
      <c r="C176" s="5" t="s">
        <v>13</v>
      </c>
      <c r="D176" s="54" t="s">
        <v>6</v>
      </c>
      <c r="E176" s="5" t="s">
        <v>100</v>
      </c>
      <c r="F176" s="5" t="s">
        <v>107</v>
      </c>
      <c r="G176" s="17" t="s">
        <v>40</v>
      </c>
      <c r="H176" s="61">
        <v>3129941</v>
      </c>
      <c r="I176" s="61">
        <v>3165540.9</v>
      </c>
      <c r="J176" s="60">
        <v>3194352.57</v>
      </c>
      <c r="K176" s="60"/>
      <c r="L176" s="60"/>
      <c r="M176" s="60"/>
      <c r="N176" s="60">
        <f t="shared" si="297"/>
        <v>3129941</v>
      </c>
      <c r="O176" s="60">
        <f t="shared" si="298"/>
        <v>3165540.9</v>
      </c>
      <c r="P176" s="60">
        <f t="shared" si="299"/>
        <v>3194352.57</v>
      </c>
      <c r="Q176" s="60"/>
      <c r="R176" s="60"/>
      <c r="S176" s="60"/>
      <c r="T176" s="60">
        <f t="shared" si="300"/>
        <v>3129941</v>
      </c>
      <c r="U176" s="60">
        <f t="shared" si="301"/>
        <v>3165540.9</v>
      </c>
      <c r="V176" s="60">
        <f t="shared" si="302"/>
        <v>3194352.57</v>
      </c>
      <c r="W176" s="60"/>
      <c r="X176" s="60"/>
      <c r="Y176" s="60"/>
      <c r="Z176" s="60">
        <f t="shared" si="303"/>
        <v>3129941</v>
      </c>
      <c r="AA176" s="60">
        <f t="shared" si="304"/>
        <v>3165540.9</v>
      </c>
      <c r="AB176" s="60">
        <f t="shared" si="305"/>
        <v>3194352.57</v>
      </c>
      <c r="AC176" s="61">
        <v>150000</v>
      </c>
      <c r="AD176" s="60"/>
      <c r="AE176" s="60"/>
      <c r="AF176" s="60">
        <f t="shared" si="375"/>
        <v>3279941</v>
      </c>
      <c r="AG176" s="60">
        <f t="shared" si="376"/>
        <v>3165540.9</v>
      </c>
      <c r="AH176" s="60">
        <f t="shared" si="377"/>
        <v>3194352.57</v>
      </c>
      <c r="AI176" s="61">
        <v>19043.7</v>
      </c>
      <c r="AJ176" s="60"/>
      <c r="AK176" s="60"/>
      <c r="AL176" s="60">
        <f t="shared" si="309"/>
        <v>3298984.7</v>
      </c>
      <c r="AM176" s="60">
        <f t="shared" si="310"/>
        <v>3165540.9</v>
      </c>
      <c r="AN176" s="60">
        <f t="shared" si="311"/>
        <v>3194352.57</v>
      </c>
      <c r="AO176" s="61">
        <f>34403+50000+200000</f>
        <v>284403</v>
      </c>
      <c r="AP176" s="60"/>
      <c r="AQ176" s="60"/>
      <c r="AR176" s="60">
        <f t="shared" si="398"/>
        <v>3583387.7</v>
      </c>
      <c r="AS176" s="60">
        <f t="shared" si="312"/>
        <v>3165540.9</v>
      </c>
      <c r="AT176" s="60">
        <f t="shared" si="313"/>
        <v>3194352.57</v>
      </c>
    </row>
    <row r="177" spans="1:46">
      <c r="A177" s="264"/>
      <c r="B177" s="85" t="s">
        <v>43</v>
      </c>
      <c r="C177" s="5" t="s">
        <v>13</v>
      </c>
      <c r="D177" s="54" t="s">
        <v>6</v>
      </c>
      <c r="E177" s="5" t="s">
        <v>100</v>
      </c>
      <c r="F177" s="5" t="s">
        <v>103</v>
      </c>
      <c r="G177" s="17"/>
      <c r="H177" s="57">
        <f>H178</f>
        <v>20000</v>
      </c>
      <c r="I177" s="57">
        <f t="shared" ref="I177:M178" si="444">I178</f>
        <v>20000</v>
      </c>
      <c r="J177" s="57">
        <f t="shared" si="444"/>
        <v>20000</v>
      </c>
      <c r="K177" s="57">
        <f t="shared" si="444"/>
        <v>0</v>
      </c>
      <c r="L177" s="57">
        <f t="shared" si="444"/>
        <v>0</v>
      </c>
      <c r="M177" s="57">
        <f t="shared" si="444"/>
        <v>0</v>
      </c>
      <c r="N177" s="57">
        <f t="shared" si="297"/>
        <v>20000</v>
      </c>
      <c r="O177" s="57">
        <f t="shared" si="298"/>
        <v>20000</v>
      </c>
      <c r="P177" s="57">
        <f t="shared" si="299"/>
        <v>20000</v>
      </c>
      <c r="Q177" s="57">
        <f t="shared" ref="Q177:S178" si="445">Q178</f>
        <v>0</v>
      </c>
      <c r="R177" s="57">
        <f t="shared" si="445"/>
        <v>0</v>
      </c>
      <c r="S177" s="57">
        <f t="shared" si="445"/>
        <v>0</v>
      </c>
      <c r="T177" s="57">
        <f t="shared" si="300"/>
        <v>20000</v>
      </c>
      <c r="U177" s="57">
        <f t="shared" si="301"/>
        <v>20000</v>
      </c>
      <c r="V177" s="57">
        <f t="shared" si="302"/>
        <v>20000</v>
      </c>
      <c r="W177" s="57">
        <f t="shared" ref="W177:Y178" si="446">W178</f>
        <v>0</v>
      </c>
      <c r="X177" s="57">
        <f t="shared" si="446"/>
        <v>0</v>
      </c>
      <c r="Y177" s="57">
        <f t="shared" si="446"/>
        <v>0</v>
      </c>
      <c r="Z177" s="57">
        <f t="shared" si="303"/>
        <v>20000</v>
      </c>
      <c r="AA177" s="57">
        <f t="shared" si="304"/>
        <v>20000</v>
      </c>
      <c r="AB177" s="57">
        <f t="shared" si="305"/>
        <v>20000</v>
      </c>
      <c r="AC177" s="57">
        <f t="shared" ref="AC177:AE178" si="447">AC178</f>
        <v>0</v>
      </c>
      <c r="AD177" s="57">
        <f t="shared" si="447"/>
        <v>0</v>
      </c>
      <c r="AE177" s="57">
        <f t="shared" si="447"/>
        <v>0</v>
      </c>
      <c r="AF177" s="57">
        <f t="shared" si="375"/>
        <v>20000</v>
      </c>
      <c r="AG177" s="57">
        <f t="shared" si="376"/>
        <v>20000</v>
      </c>
      <c r="AH177" s="57">
        <f t="shared" si="377"/>
        <v>20000</v>
      </c>
      <c r="AI177" s="57">
        <f t="shared" ref="AI177:AK178" si="448">AI178</f>
        <v>-2500</v>
      </c>
      <c r="AJ177" s="57">
        <f t="shared" si="448"/>
        <v>0</v>
      </c>
      <c r="AK177" s="57">
        <f t="shared" si="448"/>
        <v>0</v>
      </c>
      <c r="AL177" s="57">
        <f t="shared" si="309"/>
        <v>17500</v>
      </c>
      <c r="AM177" s="57">
        <f t="shared" si="310"/>
        <v>20000</v>
      </c>
      <c r="AN177" s="57">
        <f t="shared" si="311"/>
        <v>20000</v>
      </c>
      <c r="AO177" s="57">
        <f t="shared" ref="AO177:AQ178" si="449">AO178</f>
        <v>0</v>
      </c>
      <c r="AP177" s="57">
        <f t="shared" si="449"/>
        <v>0</v>
      </c>
      <c r="AQ177" s="57">
        <f t="shared" si="449"/>
        <v>0</v>
      </c>
      <c r="AR177" s="57">
        <f t="shared" si="398"/>
        <v>17500</v>
      </c>
      <c r="AS177" s="57">
        <f t="shared" si="312"/>
        <v>20000</v>
      </c>
      <c r="AT177" s="57">
        <f t="shared" si="313"/>
        <v>20000</v>
      </c>
    </row>
    <row r="178" spans="1:46">
      <c r="A178" s="264"/>
      <c r="B178" s="85" t="s">
        <v>35</v>
      </c>
      <c r="C178" s="5" t="s">
        <v>13</v>
      </c>
      <c r="D178" s="54" t="s">
        <v>6</v>
      </c>
      <c r="E178" s="5" t="s">
        <v>100</v>
      </c>
      <c r="F178" s="5" t="s">
        <v>103</v>
      </c>
      <c r="G178" s="55" t="s">
        <v>36</v>
      </c>
      <c r="H178" s="57">
        <f>H179</f>
        <v>20000</v>
      </c>
      <c r="I178" s="57">
        <f t="shared" si="444"/>
        <v>20000</v>
      </c>
      <c r="J178" s="57">
        <f t="shared" si="444"/>
        <v>20000</v>
      </c>
      <c r="K178" s="57">
        <f t="shared" si="444"/>
        <v>0</v>
      </c>
      <c r="L178" s="57">
        <f t="shared" si="444"/>
        <v>0</v>
      </c>
      <c r="M178" s="57">
        <f t="shared" si="444"/>
        <v>0</v>
      </c>
      <c r="N178" s="57">
        <f t="shared" si="297"/>
        <v>20000</v>
      </c>
      <c r="O178" s="57">
        <f t="shared" si="298"/>
        <v>20000</v>
      </c>
      <c r="P178" s="57">
        <f t="shared" si="299"/>
        <v>20000</v>
      </c>
      <c r="Q178" s="57">
        <f t="shared" si="445"/>
        <v>0</v>
      </c>
      <c r="R178" s="57">
        <f t="shared" si="445"/>
        <v>0</v>
      </c>
      <c r="S178" s="57">
        <f t="shared" si="445"/>
        <v>0</v>
      </c>
      <c r="T178" s="57">
        <f t="shared" si="300"/>
        <v>20000</v>
      </c>
      <c r="U178" s="57">
        <f t="shared" si="301"/>
        <v>20000</v>
      </c>
      <c r="V178" s="57">
        <f t="shared" si="302"/>
        <v>20000</v>
      </c>
      <c r="W178" s="57">
        <f t="shared" si="446"/>
        <v>0</v>
      </c>
      <c r="X178" s="57">
        <f t="shared" si="446"/>
        <v>0</v>
      </c>
      <c r="Y178" s="57">
        <f t="shared" si="446"/>
        <v>0</v>
      </c>
      <c r="Z178" s="57">
        <f t="shared" si="303"/>
        <v>20000</v>
      </c>
      <c r="AA178" s="57">
        <f t="shared" si="304"/>
        <v>20000</v>
      </c>
      <c r="AB178" s="57">
        <f t="shared" si="305"/>
        <v>20000</v>
      </c>
      <c r="AC178" s="57">
        <f t="shared" si="447"/>
        <v>0</v>
      </c>
      <c r="AD178" s="57">
        <f t="shared" si="447"/>
        <v>0</v>
      </c>
      <c r="AE178" s="57">
        <f t="shared" si="447"/>
        <v>0</v>
      </c>
      <c r="AF178" s="57">
        <f t="shared" si="375"/>
        <v>20000</v>
      </c>
      <c r="AG178" s="57">
        <f t="shared" si="376"/>
        <v>20000</v>
      </c>
      <c r="AH178" s="57">
        <f t="shared" si="377"/>
        <v>20000</v>
      </c>
      <c r="AI178" s="57">
        <f t="shared" si="448"/>
        <v>-2500</v>
      </c>
      <c r="AJ178" s="57">
        <f t="shared" si="448"/>
        <v>0</v>
      </c>
      <c r="AK178" s="57">
        <f t="shared" si="448"/>
        <v>0</v>
      </c>
      <c r="AL178" s="57">
        <f t="shared" si="309"/>
        <v>17500</v>
      </c>
      <c r="AM178" s="57">
        <f t="shared" si="310"/>
        <v>20000</v>
      </c>
      <c r="AN178" s="57">
        <f t="shared" si="311"/>
        <v>20000</v>
      </c>
      <c r="AO178" s="57">
        <f t="shared" si="449"/>
        <v>0</v>
      </c>
      <c r="AP178" s="57">
        <f t="shared" si="449"/>
        <v>0</v>
      </c>
      <c r="AQ178" s="57">
        <f t="shared" si="449"/>
        <v>0</v>
      </c>
      <c r="AR178" s="57">
        <f t="shared" si="398"/>
        <v>17500</v>
      </c>
      <c r="AS178" s="57">
        <f t="shared" si="312"/>
        <v>20000</v>
      </c>
      <c r="AT178" s="57">
        <f t="shared" si="313"/>
        <v>20000</v>
      </c>
    </row>
    <row r="179" spans="1:46" ht="14.25" customHeight="1">
      <c r="A179" s="264"/>
      <c r="B179" s="85" t="s">
        <v>38</v>
      </c>
      <c r="C179" s="5" t="s">
        <v>13</v>
      </c>
      <c r="D179" s="54" t="s">
        <v>6</v>
      </c>
      <c r="E179" s="5" t="s">
        <v>100</v>
      </c>
      <c r="F179" s="5" t="s">
        <v>103</v>
      </c>
      <c r="G179" s="55" t="s">
        <v>37</v>
      </c>
      <c r="H179" s="61">
        <v>20000</v>
      </c>
      <c r="I179" s="61">
        <v>20000</v>
      </c>
      <c r="J179" s="61">
        <v>20000</v>
      </c>
      <c r="K179" s="61"/>
      <c r="L179" s="61"/>
      <c r="M179" s="61"/>
      <c r="N179" s="61">
        <f t="shared" si="297"/>
        <v>20000</v>
      </c>
      <c r="O179" s="61">
        <f t="shared" si="298"/>
        <v>20000</v>
      </c>
      <c r="P179" s="61">
        <f t="shared" si="299"/>
        <v>20000</v>
      </c>
      <c r="Q179" s="61"/>
      <c r="R179" s="61"/>
      <c r="S179" s="61"/>
      <c r="T179" s="61">
        <f t="shared" si="300"/>
        <v>20000</v>
      </c>
      <c r="U179" s="61">
        <f t="shared" si="301"/>
        <v>20000</v>
      </c>
      <c r="V179" s="61">
        <f t="shared" si="302"/>
        <v>20000</v>
      </c>
      <c r="W179" s="61"/>
      <c r="X179" s="61"/>
      <c r="Y179" s="61"/>
      <c r="Z179" s="61">
        <f t="shared" si="303"/>
        <v>20000</v>
      </c>
      <c r="AA179" s="61">
        <f t="shared" si="304"/>
        <v>20000</v>
      </c>
      <c r="AB179" s="61">
        <f t="shared" si="305"/>
        <v>20000</v>
      </c>
      <c r="AC179" s="61"/>
      <c r="AD179" s="61"/>
      <c r="AE179" s="61"/>
      <c r="AF179" s="61">
        <f t="shared" si="375"/>
        <v>20000</v>
      </c>
      <c r="AG179" s="61">
        <f t="shared" si="376"/>
        <v>20000</v>
      </c>
      <c r="AH179" s="61">
        <f t="shared" si="377"/>
        <v>20000</v>
      </c>
      <c r="AI179" s="61">
        <v>-2500</v>
      </c>
      <c r="AJ179" s="61"/>
      <c r="AK179" s="61"/>
      <c r="AL179" s="61">
        <f t="shared" si="309"/>
        <v>17500</v>
      </c>
      <c r="AM179" s="61">
        <f t="shared" si="310"/>
        <v>20000</v>
      </c>
      <c r="AN179" s="61">
        <f t="shared" si="311"/>
        <v>20000</v>
      </c>
      <c r="AO179" s="61"/>
      <c r="AP179" s="61"/>
      <c r="AQ179" s="61"/>
      <c r="AR179" s="61">
        <f t="shared" si="398"/>
        <v>17500</v>
      </c>
      <c r="AS179" s="61">
        <f t="shared" si="312"/>
        <v>20000</v>
      </c>
      <c r="AT179" s="61">
        <f t="shared" si="313"/>
        <v>20000</v>
      </c>
    </row>
    <row r="180" spans="1:46">
      <c r="A180" s="264"/>
      <c r="B180" s="82" t="s">
        <v>22</v>
      </c>
      <c r="C180" s="54" t="s">
        <v>13</v>
      </c>
      <c r="D180" s="54" t="s">
        <v>6</v>
      </c>
      <c r="E180" s="54" t="s">
        <v>100</v>
      </c>
      <c r="F180" s="54" t="s">
        <v>108</v>
      </c>
      <c r="G180" s="17"/>
      <c r="H180" s="57">
        <f>H181</f>
        <v>100000</v>
      </c>
      <c r="I180" s="57">
        <f t="shared" ref="I180:M181" si="450">I181</f>
        <v>100000</v>
      </c>
      <c r="J180" s="57">
        <f t="shared" si="450"/>
        <v>100000</v>
      </c>
      <c r="K180" s="57">
        <f t="shared" si="450"/>
        <v>0</v>
      </c>
      <c r="L180" s="57">
        <f t="shared" si="450"/>
        <v>0</v>
      </c>
      <c r="M180" s="57">
        <f t="shared" si="450"/>
        <v>0</v>
      </c>
      <c r="N180" s="57">
        <f t="shared" si="297"/>
        <v>100000</v>
      </c>
      <c r="O180" s="57">
        <f t="shared" si="298"/>
        <v>100000</v>
      </c>
      <c r="P180" s="57">
        <f t="shared" si="299"/>
        <v>100000</v>
      </c>
      <c r="Q180" s="57">
        <f t="shared" ref="Q180:S181" si="451">Q181</f>
        <v>0</v>
      </c>
      <c r="R180" s="57">
        <f t="shared" si="451"/>
        <v>0</v>
      </c>
      <c r="S180" s="57">
        <f t="shared" si="451"/>
        <v>0</v>
      </c>
      <c r="T180" s="57">
        <f t="shared" si="300"/>
        <v>100000</v>
      </c>
      <c r="U180" s="57">
        <f t="shared" si="301"/>
        <v>100000</v>
      </c>
      <c r="V180" s="57">
        <f t="shared" si="302"/>
        <v>100000</v>
      </c>
      <c r="W180" s="57">
        <f t="shared" ref="W180:Y181" si="452">W181</f>
        <v>0</v>
      </c>
      <c r="X180" s="57">
        <f t="shared" si="452"/>
        <v>0</v>
      </c>
      <c r="Y180" s="57">
        <f t="shared" si="452"/>
        <v>0</v>
      </c>
      <c r="Z180" s="57">
        <f t="shared" si="303"/>
        <v>100000</v>
      </c>
      <c r="AA180" s="57">
        <f t="shared" si="304"/>
        <v>100000</v>
      </c>
      <c r="AB180" s="57">
        <f t="shared" si="305"/>
        <v>100000</v>
      </c>
      <c r="AC180" s="57">
        <f t="shared" ref="AC180:AE181" si="453">AC181</f>
        <v>0</v>
      </c>
      <c r="AD180" s="57">
        <f t="shared" si="453"/>
        <v>0</v>
      </c>
      <c r="AE180" s="57">
        <f t="shared" si="453"/>
        <v>0</v>
      </c>
      <c r="AF180" s="57">
        <f t="shared" si="375"/>
        <v>100000</v>
      </c>
      <c r="AG180" s="57">
        <f t="shared" si="376"/>
        <v>100000</v>
      </c>
      <c r="AH180" s="57">
        <f t="shared" si="377"/>
        <v>100000</v>
      </c>
      <c r="AI180" s="57">
        <f t="shared" ref="AI180:AK181" si="454">AI181</f>
        <v>0</v>
      </c>
      <c r="AJ180" s="57">
        <f t="shared" si="454"/>
        <v>0</v>
      </c>
      <c r="AK180" s="57">
        <f t="shared" si="454"/>
        <v>0</v>
      </c>
      <c r="AL180" s="57">
        <f t="shared" si="309"/>
        <v>100000</v>
      </c>
      <c r="AM180" s="57">
        <f t="shared" si="310"/>
        <v>100000</v>
      </c>
      <c r="AN180" s="57">
        <f t="shared" si="311"/>
        <v>100000</v>
      </c>
      <c r="AO180" s="57">
        <f t="shared" ref="AO180:AQ181" si="455">AO181</f>
        <v>0</v>
      </c>
      <c r="AP180" s="57">
        <f t="shared" si="455"/>
        <v>0</v>
      </c>
      <c r="AQ180" s="57">
        <f t="shared" si="455"/>
        <v>0</v>
      </c>
      <c r="AR180" s="57">
        <f t="shared" si="398"/>
        <v>100000</v>
      </c>
      <c r="AS180" s="57">
        <f t="shared" si="312"/>
        <v>100000</v>
      </c>
      <c r="AT180" s="57">
        <f t="shared" si="313"/>
        <v>100000</v>
      </c>
    </row>
    <row r="181" spans="1:46" ht="26.4">
      <c r="A181" s="264"/>
      <c r="B181" s="74" t="s">
        <v>41</v>
      </c>
      <c r="C181" s="54" t="s">
        <v>13</v>
      </c>
      <c r="D181" s="54" t="s">
        <v>6</v>
      </c>
      <c r="E181" s="54" t="s">
        <v>100</v>
      </c>
      <c r="F181" s="54" t="s">
        <v>108</v>
      </c>
      <c r="G181" s="55" t="s">
        <v>39</v>
      </c>
      <c r="H181" s="57">
        <f>H182</f>
        <v>100000</v>
      </c>
      <c r="I181" s="57">
        <f t="shared" si="450"/>
        <v>100000</v>
      </c>
      <c r="J181" s="57">
        <f t="shared" si="450"/>
        <v>100000</v>
      </c>
      <c r="K181" s="57">
        <f t="shared" si="450"/>
        <v>0</v>
      </c>
      <c r="L181" s="57">
        <f t="shared" si="450"/>
        <v>0</v>
      </c>
      <c r="M181" s="57">
        <f t="shared" si="450"/>
        <v>0</v>
      </c>
      <c r="N181" s="57">
        <f t="shared" si="297"/>
        <v>100000</v>
      </c>
      <c r="O181" s="57">
        <f t="shared" si="298"/>
        <v>100000</v>
      </c>
      <c r="P181" s="57">
        <f t="shared" si="299"/>
        <v>100000</v>
      </c>
      <c r="Q181" s="57">
        <f t="shared" si="451"/>
        <v>0</v>
      </c>
      <c r="R181" s="57">
        <f t="shared" si="451"/>
        <v>0</v>
      </c>
      <c r="S181" s="57">
        <f t="shared" si="451"/>
        <v>0</v>
      </c>
      <c r="T181" s="57">
        <f t="shared" si="300"/>
        <v>100000</v>
      </c>
      <c r="U181" s="57">
        <f t="shared" si="301"/>
        <v>100000</v>
      </c>
      <c r="V181" s="57">
        <f t="shared" si="302"/>
        <v>100000</v>
      </c>
      <c r="W181" s="57">
        <f t="shared" si="452"/>
        <v>0</v>
      </c>
      <c r="X181" s="57">
        <f t="shared" si="452"/>
        <v>0</v>
      </c>
      <c r="Y181" s="57">
        <f t="shared" si="452"/>
        <v>0</v>
      </c>
      <c r="Z181" s="57">
        <f t="shared" si="303"/>
        <v>100000</v>
      </c>
      <c r="AA181" s="57">
        <f t="shared" si="304"/>
        <v>100000</v>
      </c>
      <c r="AB181" s="57">
        <f t="shared" si="305"/>
        <v>100000</v>
      </c>
      <c r="AC181" s="57">
        <f t="shared" si="453"/>
        <v>0</v>
      </c>
      <c r="AD181" s="57">
        <f t="shared" si="453"/>
        <v>0</v>
      </c>
      <c r="AE181" s="57">
        <f t="shared" si="453"/>
        <v>0</v>
      </c>
      <c r="AF181" s="57">
        <f t="shared" si="375"/>
        <v>100000</v>
      </c>
      <c r="AG181" s="57">
        <f t="shared" si="376"/>
        <v>100000</v>
      </c>
      <c r="AH181" s="57">
        <f t="shared" si="377"/>
        <v>100000</v>
      </c>
      <c r="AI181" s="57">
        <f t="shared" si="454"/>
        <v>0</v>
      </c>
      <c r="AJ181" s="57">
        <f t="shared" si="454"/>
        <v>0</v>
      </c>
      <c r="AK181" s="57">
        <f t="shared" si="454"/>
        <v>0</v>
      </c>
      <c r="AL181" s="57">
        <f t="shared" si="309"/>
        <v>100000</v>
      </c>
      <c r="AM181" s="57">
        <f t="shared" si="310"/>
        <v>100000</v>
      </c>
      <c r="AN181" s="57">
        <f t="shared" si="311"/>
        <v>100000</v>
      </c>
      <c r="AO181" s="57">
        <f t="shared" si="455"/>
        <v>0</v>
      </c>
      <c r="AP181" s="57">
        <f t="shared" si="455"/>
        <v>0</v>
      </c>
      <c r="AQ181" s="57">
        <f t="shared" si="455"/>
        <v>0</v>
      </c>
      <c r="AR181" s="57">
        <f t="shared" si="398"/>
        <v>100000</v>
      </c>
      <c r="AS181" s="57">
        <f t="shared" si="312"/>
        <v>100000</v>
      </c>
      <c r="AT181" s="57">
        <f t="shared" si="313"/>
        <v>100000</v>
      </c>
    </row>
    <row r="182" spans="1:46">
      <c r="A182" s="264"/>
      <c r="B182" s="85" t="s">
        <v>42</v>
      </c>
      <c r="C182" s="54" t="s">
        <v>13</v>
      </c>
      <c r="D182" s="54" t="s">
        <v>6</v>
      </c>
      <c r="E182" s="54" t="s">
        <v>100</v>
      </c>
      <c r="F182" s="54" t="s">
        <v>108</v>
      </c>
      <c r="G182" s="55" t="s">
        <v>40</v>
      </c>
      <c r="H182" s="61">
        <v>100000</v>
      </c>
      <c r="I182" s="61">
        <v>100000</v>
      </c>
      <c r="J182" s="61">
        <v>100000</v>
      </c>
      <c r="K182" s="61"/>
      <c r="L182" s="61"/>
      <c r="M182" s="61"/>
      <c r="N182" s="61">
        <f t="shared" si="297"/>
        <v>100000</v>
      </c>
      <c r="O182" s="61">
        <f t="shared" si="298"/>
        <v>100000</v>
      </c>
      <c r="P182" s="61">
        <f t="shared" si="299"/>
        <v>100000</v>
      </c>
      <c r="Q182" s="61"/>
      <c r="R182" s="61"/>
      <c r="S182" s="61"/>
      <c r="T182" s="61">
        <f t="shared" si="300"/>
        <v>100000</v>
      </c>
      <c r="U182" s="61">
        <f t="shared" si="301"/>
        <v>100000</v>
      </c>
      <c r="V182" s="61">
        <f t="shared" si="302"/>
        <v>100000</v>
      </c>
      <c r="W182" s="61"/>
      <c r="X182" s="61"/>
      <c r="Y182" s="61"/>
      <c r="Z182" s="61">
        <f t="shared" si="303"/>
        <v>100000</v>
      </c>
      <c r="AA182" s="61">
        <f t="shared" si="304"/>
        <v>100000</v>
      </c>
      <c r="AB182" s="61">
        <f t="shared" si="305"/>
        <v>100000</v>
      </c>
      <c r="AC182" s="61"/>
      <c r="AD182" s="61"/>
      <c r="AE182" s="61"/>
      <c r="AF182" s="61">
        <f t="shared" si="375"/>
        <v>100000</v>
      </c>
      <c r="AG182" s="61">
        <f t="shared" si="376"/>
        <v>100000</v>
      </c>
      <c r="AH182" s="61">
        <f t="shared" si="377"/>
        <v>100000</v>
      </c>
      <c r="AI182" s="61"/>
      <c r="AJ182" s="61"/>
      <c r="AK182" s="61"/>
      <c r="AL182" s="61">
        <f t="shared" si="309"/>
        <v>100000</v>
      </c>
      <c r="AM182" s="61">
        <f t="shared" si="310"/>
        <v>100000</v>
      </c>
      <c r="AN182" s="61">
        <f t="shared" si="311"/>
        <v>100000</v>
      </c>
      <c r="AO182" s="61"/>
      <c r="AP182" s="61"/>
      <c r="AQ182" s="61"/>
      <c r="AR182" s="61">
        <f t="shared" si="398"/>
        <v>100000</v>
      </c>
      <c r="AS182" s="61">
        <f t="shared" si="312"/>
        <v>100000</v>
      </c>
      <c r="AT182" s="61">
        <f t="shared" si="313"/>
        <v>100000</v>
      </c>
    </row>
    <row r="183" spans="1:46" ht="26.4">
      <c r="A183" s="264"/>
      <c r="B183" s="82" t="s">
        <v>213</v>
      </c>
      <c r="C183" s="5" t="s">
        <v>13</v>
      </c>
      <c r="D183" s="54" t="s">
        <v>6</v>
      </c>
      <c r="E183" s="5" t="s">
        <v>100</v>
      </c>
      <c r="F183" s="54" t="s">
        <v>163</v>
      </c>
      <c r="G183" s="55"/>
      <c r="H183" s="61">
        <f>H184</f>
        <v>300000</v>
      </c>
      <c r="I183" s="61">
        <f t="shared" ref="I183:M184" si="456">I184</f>
        <v>300000</v>
      </c>
      <c r="J183" s="61">
        <f t="shared" si="456"/>
        <v>0</v>
      </c>
      <c r="K183" s="61">
        <f t="shared" si="456"/>
        <v>0</v>
      </c>
      <c r="L183" s="61">
        <f t="shared" si="456"/>
        <v>0</v>
      </c>
      <c r="M183" s="61">
        <f t="shared" si="456"/>
        <v>0</v>
      </c>
      <c r="N183" s="61">
        <f t="shared" si="297"/>
        <v>300000</v>
      </c>
      <c r="O183" s="61">
        <f t="shared" si="298"/>
        <v>300000</v>
      </c>
      <c r="P183" s="61">
        <f t="shared" si="299"/>
        <v>0</v>
      </c>
      <c r="Q183" s="61">
        <f t="shared" ref="Q183:S184" si="457">Q184</f>
        <v>0</v>
      </c>
      <c r="R183" s="61">
        <f t="shared" si="457"/>
        <v>0</v>
      </c>
      <c r="S183" s="61">
        <f t="shared" si="457"/>
        <v>0</v>
      </c>
      <c r="T183" s="61">
        <f t="shared" si="300"/>
        <v>300000</v>
      </c>
      <c r="U183" s="61">
        <f t="shared" si="301"/>
        <v>300000</v>
      </c>
      <c r="V183" s="61">
        <f t="shared" si="302"/>
        <v>0</v>
      </c>
      <c r="W183" s="61">
        <f t="shared" ref="W183:Y184" si="458">W184</f>
        <v>0</v>
      </c>
      <c r="X183" s="61">
        <f t="shared" si="458"/>
        <v>0</v>
      </c>
      <c r="Y183" s="61">
        <f t="shared" si="458"/>
        <v>0</v>
      </c>
      <c r="Z183" s="61">
        <f t="shared" si="303"/>
        <v>300000</v>
      </c>
      <c r="AA183" s="61">
        <f t="shared" si="304"/>
        <v>300000</v>
      </c>
      <c r="AB183" s="61">
        <f t="shared" si="305"/>
        <v>0</v>
      </c>
      <c r="AC183" s="61">
        <f t="shared" ref="AC183:AE184" si="459">AC184</f>
        <v>118151.08</v>
      </c>
      <c r="AD183" s="61">
        <f t="shared" si="459"/>
        <v>0</v>
      </c>
      <c r="AE183" s="61">
        <f t="shared" si="459"/>
        <v>0</v>
      </c>
      <c r="AF183" s="61">
        <f t="shared" si="375"/>
        <v>418151.08</v>
      </c>
      <c r="AG183" s="61">
        <f t="shared" si="376"/>
        <v>300000</v>
      </c>
      <c r="AH183" s="61">
        <f t="shared" si="377"/>
        <v>0</v>
      </c>
      <c r="AI183" s="61">
        <f t="shared" ref="AI183:AK184" si="460">AI184</f>
        <v>0</v>
      </c>
      <c r="AJ183" s="61">
        <f t="shared" si="460"/>
        <v>0</v>
      </c>
      <c r="AK183" s="61">
        <f t="shared" si="460"/>
        <v>0</v>
      </c>
      <c r="AL183" s="61">
        <f t="shared" si="309"/>
        <v>418151.08</v>
      </c>
      <c r="AM183" s="61">
        <f t="shared" si="310"/>
        <v>300000</v>
      </c>
      <c r="AN183" s="61">
        <f t="shared" si="311"/>
        <v>0</v>
      </c>
      <c r="AO183" s="61">
        <f t="shared" ref="AO183:AQ184" si="461">AO184</f>
        <v>300000</v>
      </c>
      <c r="AP183" s="61">
        <f t="shared" si="461"/>
        <v>0</v>
      </c>
      <c r="AQ183" s="61">
        <f t="shared" si="461"/>
        <v>0</v>
      </c>
      <c r="AR183" s="61">
        <f t="shared" si="398"/>
        <v>718151.08000000007</v>
      </c>
      <c r="AS183" s="61">
        <f t="shared" si="312"/>
        <v>300000</v>
      </c>
      <c r="AT183" s="61">
        <f t="shared" si="313"/>
        <v>0</v>
      </c>
    </row>
    <row r="184" spans="1:46" ht="26.4">
      <c r="A184" s="264"/>
      <c r="B184" s="74" t="s">
        <v>41</v>
      </c>
      <c r="C184" s="5" t="s">
        <v>13</v>
      </c>
      <c r="D184" s="54" t="s">
        <v>6</v>
      </c>
      <c r="E184" s="5" t="s">
        <v>100</v>
      </c>
      <c r="F184" s="54" t="s">
        <v>163</v>
      </c>
      <c r="G184" s="55" t="s">
        <v>39</v>
      </c>
      <c r="H184" s="61">
        <f>H185</f>
        <v>300000</v>
      </c>
      <c r="I184" s="61">
        <f t="shared" si="456"/>
        <v>300000</v>
      </c>
      <c r="J184" s="61">
        <f t="shared" si="456"/>
        <v>0</v>
      </c>
      <c r="K184" s="61">
        <f t="shared" si="456"/>
        <v>0</v>
      </c>
      <c r="L184" s="61">
        <f t="shared" si="456"/>
        <v>0</v>
      </c>
      <c r="M184" s="61">
        <f t="shared" si="456"/>
        <v>0</v>
      </c>
      <c r="N184" s="61">
        <f t="shared" si="297"/>
        <v>300000</v>
      </c>
      <c r="O184" s="61">
        <f t="shared" si="298"/>
        <v>300000</v>
      </c>
      <c r="P184" s="61">
        <f t="shared" si="299"/>
        <v>0</v>
      </c>
      <c r="Q184" s="61">
        <f t="shared" si="457"/>
        <v>0</v>
      </c>
      <c r="R184" s="61">
        <f t="shared" si="457"/>
        <v>0</v>
      </c>
      <c r="S184" s="61">
        <f t="shared" si="457"/>
        <v>0</v>
      </c>
      <c r="T184" s="61">
        <f t="shared" si="300"/>
        <v>300000</v>
      </c>
      <c r="U184" s="61">
        <f t="shared" si="301"/>
        <v>300000</v>
      </c>
      <c r="V184" s="61">
        <f t="shared" si="302"/>
        <v>0</v>
      </c>
      <c r="W184" s="61">
        <f t="shared" si="458"/>
        <v>0</v>
      </c>
      <c r="X184" s="61">
        <f t="shared" si="458"/>
        <v>0</v>
      </c>
      <c r="Y184" s="61">
        <f t="shared" si="458"/>
        <v>0</v>
      </c>
      <c r="Z184" s="61">
        <f t="shared" si="303"/>
        <v>300000</v>
      </c>
      <c r="AA184" s="61">
        <f t="shared" si="304"/>
        <v>300000</v>
      </c>
      <c r="AB184" s="61">
        <f t="shared" si="305"/>
        <v>0</v>
      </c>
      <c r="AC184" s="61">
        <f t="shared" si="459"/>
        <v>118151.08</v>
      </c>
      <c r="AD184" s="61">
        <f t="shared" si="459"/>
        <v>0</v>
      </c>
      <c r="AE184" s="61">
        <f t="shared" si="459"/>
        <v>0</v>
      </c>
      <c r="AF184" s="61">
        <f t="shared" si="375"/>
        <v>418151.08</v>
      </c>
      <c r="AG184" s="61">
        <f t="shared" si="376"/>
        <v>300000</v>
      </c>
      <c r="AH184" s="61">
        <f t="shared" si="377"/>
        <v>0</v>
      </c>
      <c r="AI184" s="61">
        <f t="shared" si="460"/>
        <v>0</v>
      </c>
      <c r="AJ184" s="61">
        <f t="shared" si="460"/>
        <v>0</v>
      </c>
      <c r="AK184" s="61">
        <f t="shared" si="460"/>
        <v>0</v>
      </c>
      <c r="AL184" s="61">
        <f t="shared" si="309"/>
        <v>418151.08</v>
      </c>
      <c r="AM184" s="61">
        <f t="shared" si="310"/>
        <v>300000</v>
      </c>
      <c r="AN184" s="61">
        <f t="shared" si="311"/>
        <v>0</v>
      </c>
      <c r="AO184" s="61">
        <f t="shared" si="461"/>
        <v>300000</v>
      </c>
      <c r="AP184" s="61">
        <f t="shared" si="461"/>
        <v>0</v>
      </c>
      <c r="AQ184" s="61">
        <f t="shared" si="461"/>
        <v>0</v>
      </c>
      <c r="AR184" s="61">
        <f t="shared" si="398"/>
        <v>718151.08000000007</v>
      </c>
      <c r="AS184" s="61">
        <f t="shared" si="312"/>
        <v>300000</v>
      </c>
      <c r="AT184" s="61">
        <f t="shared" si="313"/>
        <v>0</v>
      </c>
    </row>
    <row r="185" spans="1:46">
      <c r="A185" s="264"/>
      <c r="B185" s="85" t="s">
        <v>42</v>
      </c>
      <c r="C185" s="5" t="s">
        <v>13</v>
      </c>
      <c r="D185" s="54" t="s">
        <v>6</v>
      </c>
      <c r="E185" s="5" t="s">
        <v>100</v>
      </c>
      <c r="F185" s="54" t="s">
        <v>163</v>
      </c>
      <c r="G185" s="55" t="s">
        <v>40</v>
      </c>
      <c r="H185" s="61">
        <v>300000</v>
      </c>
      <c r="I185" s="61">
        <v>300000</v>
      </c>
      <c r="J185" s="61"/>
      <c r="K185" s="61"/>
      <c r="L185" s="61"/>
      <c r="M185" s="61"/>
      <c r="N185" s="61">
        <f t="shared" si="297"/>
        <v>300000</v>
      </c>
      <c r="O185" s="61">
        <f t="shared" si="298"/>
        <v>300000</v>
      </c>
      <c r="P185" s="61">
        <f t="shared" si="299"/>
        <v>0</v>
      </c>
      <c r="Q185" s="61"/>
      <c r="R185" s="61"/>
      <c r="S185" s="61"/>
      <c r="T185" s="61">
        <f t="shared" si="300"/>
        <v>300000</v>
      </c>
      <c r="U185" s="61">
        <f t="shared" si="301"/>
        <v>300000</v>
      </c>
      <c r="V185" s="61">
        <f t="shared" si="302"/>
        <v>0</v>
      </c>
      <c r="W185" s="61"/>
      <c r="X185" s="61"/>
      <c r="Y185" s="61"/>
      <c r="Z185" s="61">
        <f t="shared" si="303"/>
        <v>300000</v>
      </c>
      <c r="AA185" s="61">
        <f t="shared" si="304"/>
        <v>300000</v>
      </c>
      <c r="AB185" s="61">
        <f t="shared" si="305"/>
        <v>0</v>
      </c>
      <c r="AC185" s="61">
        <v>118151.08</v>
      </c>
      <c r="AD185" s="61"/>
      <c r="AE185" s="61"/>
      <c r="AF185" s="61">
        <f t="shared" si="375"/>
        <v>418151.08</v>
      </c>
      <c r="AG185" s="61">
        <f t="shared" si="376"/>
        <v>300000</v>
      </c>
      <c r="AH185" s="61">
        <f t="shared" si="377"/>
        <v>0</v>
      </c>
      <c r="AI185" s="61"/>
      <c r="AJ185" s="61"/>
      <c r="AK185" s="61"/>
      <c r="AL185" s="61">
        <f t="shared" si="309"/>
        <v>418151.08</v>
      </c>
      <c r="AM185" s="61">
        <f t="shared" si="310"/>
        <v>300000</v>
      </c>
      <c r="AN185" s="61">
        <f t="shared" si="311"/>
        <v>0</v>
      </c>
      <c r="AO185" s="61">
        <v>300000</v>
      </c>
      <c r="AP185" s="61"/>
      <c r="AQ185" s="61"/>
      <c r="AR185" s="61">
        <f t="shared" si="398"/>
        <v>718151.08000000007</v>
      </c>
      <c r="AS185" s="61">
        <f t="shared" si="312"/>
        <v>300000</v>
      </c>
      <c r="AT185" s="61">
        <f t="shared" si="313"/>
        <v>0</v>
      </c>
    </row>
    <row r="186" spans="1:46" ht="39.6">
      <c r="A186" s="264"/>
      <c r="B186" s="82" t="s">
        <v>281</v>
      </c>
      <c r="C186" s="5" t="s">
        <v>13</v>
      </c>
      <c r="D186" s="54" t="s">
        <v>6</v>
      </c>
      <c r="E186" s="5" t="s">
        <v>100</v>
      </c>
      <c r="F186" s="73" t="s">
        <v>319</v>
      </c>
      <c r="G186" s="17"/>
      <c r="H186" s="57">
        <f>H187</f>
        <v>1591048.72</v>
      </c>
      <c r="I186" s="57">
        <f t="shared" ref="I186:M187" si="462">I187</f>
        <v>1654694.51</v>
      </c>
      <c r="J186" s="57">
        <f t="shared" si="462"/>
        <v>1720859.08</v>
      </c>
      <c r="K186" s="57">
        <f t="shared" si="462"/>
        <v>0</v>
      </c>
      <c r="L186" s="57">
        <f t="shared" si="462"/>
        <v>0</v>
      </c>
      <c r="M186" s="57">
        <f t="shared" si="462"/>
        <v>0</v>
      </c>
      <c r="N186" s="57">
        <f t="shared" si="297"/>
        <v>1591048.72</v>
      </c>
      <c r="O186" s="57">
        <f t="shared" si="298"/>
        <v>1654694.51</v>
      </c>
      <c r="P186" s="57">
        <f t="shared" si="299"/>
        <v>1720859.08</v>
      </c>
      <c r="Q186" s="57">
        <f t="shared" ref="Q186:S187" si="463">Q187</f>
        <v>0</v>
      </c>
      <c r="R186" s="57">
        <f t="shared" si="463"/>
        <v>0</v>
      </c>
      <c r="S186" s="57">
        <f t="shared" si="463"/>
        <v>0</v>
      </c>
      <c r="T186" s="57">
        <f t="shared" si="300"/>
        <v>1591048.72</v>
      </c>
      <c r="U186" s="57">
        <f t="shared" si="301"/>
        <v>1654694.51</v>
      </c>
      <c r="V186" s="57">
        <f t="shared" si="302"/>
        <v>1720859.08</v>
      </c>
      <c r="W186" s="57">
        <f t="shared" ref="W186:Y187" si="464">W187</f>
        <v>0</v>
      </c>
      <c r="X186" s="57">
        <f t="shared" si="464"/>
        <v>0</v>
      </c>
      <c r="Y186" s="57">
        <f t="shared" si="464"/>
        <v>0</v>
      </c>
      <c r="Z186" s="57">
        <f t="shared" si="303"/>
        <v>1591048.72</v>
      </c>
      <c r="AA186" s="57">
        <f t="shared" si="304"/>
        <v>1654694.51</v>
      </c>
      <c r="AB186" s="57">
        <f t="shared" si="305"/>
        <v>1720859.08</v>
      </c>
      <c r="AC186" s="57">
        <f t="shared" ref="AC186:AE187" si="465">AC187</f>
        <v>-112941.81</v>
      </c>
      <c r="AD186" s="57">
        <f t="shared" si="465"/>
        <v>0</v>
      </c>
      <c r="AE186" s="57">
        <f t="shared" si="465"/>
        <v>0</v>
      </c>
      <c r="AF186" s="57">
        <f t="shared" si="375"/>
        <v>1478106.91</v>
      </c>
      <c r="AG186" s="57">
        <f t="shared" si="376"/>
        <v>1654694.51</v>
      </c>
      <c r="AH186" s="57">
        <f t="shared" si="377"/>
        <v>1720859.08</v>
      </c>
      <c r="AI186" s="57">
        <f t="shared" ref="AI186:AK187" si="466">AI187</f>
        <v>0</v>
      </c>
      <c r="AJ186" s="57">
        <f t="shared" si="466"/>
        <v>0</v>
      </c>
      <c r="AK186" s="57">
        <f t="shared" si="466"/>
        <v>0</v>
      </c>
      <c r="AL186" s="57">
        <f t="shared" si="309"/>
        <v>1478106.91</v>
      </c>
      <c r="AM186" s="57">
        <f t="shared" si="310"/>
        <v>1654694.51</v>
      </c>
      <c r="AN186" s="57">
        <f t="shared" si="311"/>
        <v>1720859.08</v>
      </c>
      <c r="AO186" s="57">
        <f t="shared" ref="AO186:AQ187" si="467">AO187</f>
        <v>0</v>
      </c>
      <c r="AP186" s="57">
        <f t="shared" si="467"/>
        <v>0</v>
      </c>
      <c r="AQ186" s="57">
        <f t="shared" si="467"/>
        <v>0</v>
      </c>
      <c r="AR186" s="57">
        <f t="shared" si="398"/>
        <v>1478106.91</v>
      </c>
      <c r="AS186" s="57">
        <f t="shared" si="312"/>
        <v>1654694.51</v>
      </c>
      <c r="AT186" s="57">
        <f t="shared" si="313"/>
        <v>1720859.08</v>
      </c>
    </row>
    <row r="187" spans="1:46" ht="26.4">
      <c r="A187" s="264"/>
      <c r="B187" s="74" t="s">
        <v>41</v>
      </c>
      <c r="C187" s="5" t="s">
        <v>13</v>
      </c>
      <c r="D187" s="54" t="s">
        <v>6</v>
      </c>
      <c r="E187" s="5" t="s">
        <v>100</v>
      </c>
      <c r="F187" s="73" t="s">
        <v>319</v>
      </c>
      <c r="G187" s="17" t="s">
        <v>39</v>
      </c>
      <c r="H187" s="57">
        <f>H188</f>
        <v>1591048.72</v>
      </c>
      <c r="I187" s="57">
        <f t="shared" si="462"/>
        <v>1654694.51</v>
      </c>
      <c r="J187" s="57">
        <f t="shared" si="462"/>
        <v>1720859.08</v>
      </c>
      <c r="K187" s="57">
        <f t="shared" si="462"/>
        <v>0</v>
      </c>
      <c r="L187" s="57">
        <f t="shared" si="462"/>
        <v>0</v>
      </c>
      <c r="M187" s="57">
        <f t="shared" si="462"/>
        <v>0</v>
      </c>
      <c r="N187" s="57">
        <f t="shared" si="297"/>
        <v>1591048.72</v>
      </c>
      <c r="O187" s="57">
        <f t="shared" si="298"/>
        <v>1654694.51</v>
      </c>
      <c r="P187" s="57">
        <f t="shared" si="299"/>
        <v>1720859.08</v>
      </c>
      <c r="Q187" s="57">
        <f t="shared" si="463"/>
        <v>0</v>
      </c>
      <c r="R187" s="57">
        <f t="shared" si="463"/>
        <v>0</v>
      </c>
      <c r="S187" s="57">
        <f t="shared" si="463"/>
        <v>0</v>
      </c>
      <c r="T187" s="57">
        <f t="shared" si="300"/>
        <v>1591048.72</v>
      </c>
      <c r="U187" s="57">
        <f t="shared" si="301"/>
        <v>1654694.51</v>
      </c>
      <c r="V187" s="57">
        <f t="shared" si="302"/>
        <v>1720859.08</v>
      </c>
      <c r="W187" s="57">
        <f t="shared" si="464"/>
        <v>0</v>
      </c>
      <c r="X187" s="57">
        <f t="shared" si="464"/>
        <v>0</v>
      </c>
      <c r="Y187" s="57">
        <f t="shared" si="464"/>
        <v>0</v>
      </c>
      <c r="Z187" s="57">
        <f t="shared" si="303"/>
        <v>1591048.72</v>
      </c>
      <c r="AA187" s="57">
        <f t="shared" si="304"/>
        <v>1654694.51</v>
      </c>
      <c r="AB187" s="57">
        <f t="shared" si="305"/>
        <v>1720859.08</v>
      </c>
      <c r="AC187" s="57">
        <f t="shared" si="465"/>
        <v>-112941.81</v>
      </c>
      <c r="AD187" s="57">
        <f t="shared" si="465"/>
        <v>0</v>
      </c>
      <c r="AE187" s="57">
        <f t="shared" si="465"/>
        <v>0</v>
      </c>
      <c r="AF187" s="57">
        <f t="shared" si="375"/>
        <v>1478106.91</v>
      </c>
      <c r="AG187" s="57">
        <f t="shared" si="376"/>
        <v>1654694.51</v>
      </c>
      <c r="AH187" s="57">
        <f t="shared" si="377"/>
        <v>1720859.08</v>
      </c>
      <c r="AI187" s="57">
        <f t="shared" si="466"/>
        <v>0</v>
      </c>
      <c r="AJ187" s="57">
        <f t="shared" si="466"/>
        <v>0</v>
      </c>
      <c r="AK187" s="57">
        <f t="shared" si="466"/>
        <v>0</v>
      </c>
      <c r="AL187" s="57">
        <f t="shared" si="309"/>
        <v>1478106.91</v>
      </c>
      <c r="AM187" s="57">
        <f t="shared" si="310"/>
        <v>1654694.51</v>
      </c>
      <c r="AN187" s="57">
        <f t="shared" si="311"/>
        <v>1720859.08</v>
      </c>
      <c r="AO187" s="57">
        <f t="shared" si="467"/>
        <v>0</v>
      </c>
      <c r="AP187" s="57">
        <f t="shared" si="467"/>
        <v>0</v>
      </c>
      <c r="AQ187" s="57">
        <f t="shared" si="467"/>
        <v>0</v>
      </c>
      <c r="AR187" s="57">
        <f t="shared" si="398"/>
        <v>1478106.91</v>
      </c>
      <c r="AS187" s="57">
        <f t="shared" si="312"/>
        <v>1654694.51</v>
      </c>
      <c r="AT187" s="57">
        <f t="shared" si="313"/>
        <v>1720859.08</v>
      </c>
    </row>
    <row r="188" spans="1:46">
      <c r="A188" s="264"/>
      <c r="B188" s="85" t="s">
        <v>42</v>
      </c>
      <c r="C188" s="5" t="s">
        <v>13</v>
      </c>
      <c r="D188" s="54" t="s">
        <v>6</v>
      </c>
      <c r="E188" s="5" t="s">
        <v>100</v>
      </c>
      <c r="F188" s="73" t="s">
        <v>319</v>
      </c>
      <c r="G188" s="17" t="s">
        <v>40</v>
      </c>
      <c r="H188" s="61">
        <v>1591048.72</v>
      </c>
      <c r="I188" s="61">
        <v>1654694.51</v>
      </c>
      <c r="J188" s="61">
        <v>1720859.08</v>
      </c>
      <c r="K188" s="61"/>
      <c r="L188" s="61"/>
      <c r="M188" s="61"/>
      <c r="N188" s="61">
        <f t="shared" si="297"/>
        <v>1591048.72</v>
      </c>
      <c r="O188" s="61">
        <f t="shared" si="298"/>
        <v>1654694.51</v>
      </c>
      <c r="P188" s="61">
        <f t="shared" si="299"/>
        <v>1720859.08</v>
      </c>
      <c r="Q188" s="61"/>
      <c r="R188" s="61"/>
      <c r="S188" s="61"/>
      <c r="T188" s="61">
        <f t="shared" si="300"/>
        <v>1591048.72</v>
      </c>
      <c r="U188" s="61">
        <f t="shared" si="301"/>
        <v>1654694.51</v>
      </c>
      <c r="V188" s="61">
        <f t="shared" si="302"/>
        <v>1720859.08</v>
      </c>
      <c r="W188" s="61"/>
      <c r="X188" s="61"/>
      <c r="Y188" s="61"/>
      <c r="Z188" s="61">
        <f t="shared" si="303"/>
        <v>1591048.72</v>
      </c>
      <c r="AA188" s="61">
        <f t="shared" si="304"/>
        <v>1654694.51</v>
      </c>
      <c r="AB188" s="61">
        <f t="shared" si="305"/>
        <v>1720859.08</v>
      </c>
      <c r="AC188" s="61">
        <v>-112941.81</v>
      </c>
      <c r="AD188" s="61"/>
      <c r="AE188" s="61"/>
      <c r="AF188" s="61">
        <f t="shared" si="375"/>
        <v>1478106.91</v>
      </c>
      <c r="AG188" s="61">
        <f t="shared" si="376"/>
        <v>1654694.51</v>
      </c>
      <c r="AH188" s="61">
        <f t="shared" si="377"/>
        <v>1720859.08</v>
      </c>
      <c r="AI188" s="61"/>
      <c r="AJ188" s="61"/>
      <c r="AK188" s="61"/>
      <c r="AL188" s="61">
        <f t="shared" si="309"/>
        <v>1478106.91</v>
      </c>
      <c r="AM188" s="61">
        <f t="shared" si="310"/>
        <v>1654694.51</v>
      </c>
      <c r="AN188" s="61">
        <f t="shared" si="311"/>
        <v>1720859.08</v>
      </c>
      <c r="AO188" s="61"/>
      <c r="AP188" s="61"/>
      <c r="AQ188" s="61"/>
      <c r="AR188" s="61">
        <f t="shared" si="398"/>
        <v>1478106.91</v>
      </c>
      <c r="AS188" s="61">
        <f t="shared" si="312"/>
        <v>1654694.51</v>
      </c>
      <c r="AT188" s="61">
        <f t="shared" si="313"/>
        <v>1720859.08</v>
      </c>
    </row>
    <row r="189" spans="1:46" ht="52.8">
      <c r="A189" s="264"/>
      <c r="B189" s="102" t="s">
        <v>214</v>
      </c>
      <c r="C189" s="39" t="s">
        <v>13</v>
      </c>
      <c r="D189" s="73" t="s">
        <v>6</v>
      </c>
      <c r="E189" s="39" t="s">
        <v>100</v>
      </c>
      <c r="F189" s="73" t="s">
        <v>313</v>
      </c>
      <c r="G189" s="38"/>
      <c r="H189" s="61">
        <f>H190</f>
        <v>40000</v>
      </c>
      <c r="I189" s="61">
        <f t="shared" ref="I189:M190" si="468">I190</f>
        <v>50000</v>
      </c>
      <c r="J189" s="61">
        <f t="shared" si="468"/>
        <v>50000</v>
      </c>
      <c r="K189" s="61">
        <f t="shared" si="468"/>
        <v>0</v>
      </c>
      <c r="L189" s="61">
        <f t="shared" si="468"/>
        <v>0</v>
      </c>
      <c r="M189" s="61">
        <f t="shared" si="468"/>
        <v>0</v>
      </c>
      <c r="N189" s="61">
        <f t="shared" si="297"/>
        <v>40000</v>
      </c>
      <c r="O189" s="61">
        <f t="shared" si="298"/>
        <v>50000</v>
      </c>
      <c r="P189" s="61">
        <f t="shared" si="299"/>
        <v>50000</v>
      </c>
      <c r="Q189" s="61">
        <f t="shared" ref="Q189:S190" si="469">Q190</f>
        <v>0</v>
      </c>
      <c r="R189" s="61">
        <f t="shared" si="469"/>
        <v>0</v>
      </c>
      <c r="S189" s="61">
        <f t="shared" si="469"/>
        <v>0</v>
      </c>
      <c r="T189" s="61">
        <f t="shared" si="300"/>
        <v>40000</v>
      </c>
      <c r="U189" s="61">
        <f t="shared" si="301"/>
        <v>50000</v>
      </c>
      <c r="V189" s="61">
        <f t="shared" si="302"/>
        <v>50000</v>
      </c>
      <c r="W189" s="61">
        <f t="shared" ref="W189:Y190" si="470">W190</f>
        <v>0</v>
      </c>
      <c r="X189" s="61">
        <f t="shared" si="470"/>
        <v>0</v>
      </c>
      <c r="Y189" s="61">
        <f t="shared" si="470"/>
        <v>0</v>
      </c>
      <c r="Z189" s="61">
        <f t="shared" si="303"/>
        <v>40000</v>
      </c>
      <c r="AA189" s="61">
        <f t="shared" si="304"/>
        <v>50000</v>
      </c>
      <c r="AB189" s="61">
        <f t="shared" si="305"/>
        <v>50000</v>
      </c>
      <c r="AC189" s="61">
        <f t="shared" ref="AC189:AE190" si="471">AC190</f>
        <v>-10000</v>
      </c>
      <c r="AD189" s="61">
        <f t="shared" si="471"/>
        <v>0</v>
      </c>
      <c r="AE189" s="61">
        <f t="shared" si="471"/>
        <v>0</v>
      </c>
      <c r="AF189" s="61">
        <f t="shared" si="375"/>
        <v>30000</v>
      </c>
      <c r="AG189" s="61">
        <f t="shared" si="376"/>
        <v>50000</v>
      </c>
      <c r="AH189" s="61">
        <f t="shared" si="377"/>
        <v>50000</v>
      </c>
      <c r="AI189" s="61">
        <f t="shared" ref="AI189:AK190" si="472">AI190</f>
        <v>20000</v>
      </c>
      <c r="AJ189" s="61">
        <f t="shared" si="472"/>
        <v>0</v>
      </c>
      <c r="AK189" s="61">
        <f t="shared" si="472"/>
        <v>0</v>
      </c>
      <c r="AL189" s="61">
        <f t="shared" si="309"/>
        <v>50000</v>
      </c>
      <c r="AM189" s="61">
        <f t="shared" si="310"/>
        <v>50000</v>
      </c>
      <c r="AN189" s="61">
        <f t="shared" si="311"/>
        <v>50000</v>
      </c>
      <c r="AO189" s="61">
        <f t="shared" ref="AO189:AQ190" si="473">AO190</f>
        <v>0</v>
      </c>
      <c r="AP189" s="61">
        <f t="shared" si="473"/>
        <v>0</v>
      </c>
      <c r="AQ189" s="61">
        <f t="shared" si="473"/>
        <v>0</v>
      </c>
      <c r="AR189" s="61">
        <f t="shared" si="398"/>
        <v>50000</v>
      </c>
      <c r="AS189" s="61">
        <f t="shared" si="312"/>
        <v>50000</v>
      </c>
      <c r="AT189" s="61">
        <f t="shared" si="313"/>
        <v>50000</v>
      </c>
    </row>
    <row r="190" spans="1:46" ht="26.4">
      <c r="A190" s="264"/>
      <c r="B190" s="74" t="s">
        <v>41</v>
      </c>
      <c r="C190" s="39" t="s">
        <v>13</v>
      </c>
      <c r="D190" s="73" t="s">
        <v>6</v>
      </c>
      <c r="E190" s="39" t="s">
        <v>100</v>
      </c>
      <c r="F190" s="73" t="s">
        <v>313</v>
      </c>
      <c r="G190" s="101" t="s">
        <v>39</v>
      </c>
      <c r="H190" s="61">
        <f>H191</f>
        <v>40000</v>
      </c>
      <c r="I190" s="61">
        <f t="shared" si="468"/>
        <v>50000</v>
      </c>
      <c r="J190" s="61">
        <f t="shared" si="468"/>
        <v>50000</v>
      </c>
      <c r="K190" s="61">
        <f t="shared" si="468"/>
        <v>0</v>
      </c>
      <c r="L190" s="61">
        <f t="shared" si="468"/>
        <v>0</v>
      </c>
      <c r="M190" s="61">
        <f t="shared" si="468"/>
        <v>0</v>
      </c>
      <c r="N190" s="61">
        <f t="shared" si="297"/>
        <v>40000</v>
      </c>
      <c r="O190" s="61">
        <f t="shared" si="298"/>
        <v>50000</v>
      </c>
      <c r="P190" s="61">
        <f t="shared" si="299"/>
        <v>50000</v>
      </c>
      <c r="Q190" s="61">
        <f t="shared" si="469"/>
        <v>0</v>
      </c>
      <c r="R190" s="61">
        <f t="shared" si="469"/>
        <v>0</v>
      </c>
      <c r="S190" s="61">
        <f t="shared" si="469"/>
        <v>0</v>
      </c>
      <c r="T190" s="61">
        <f t="shared" si="300"/>
        <v>40000</v>
      </c>
      <c r="U190" s="61">
        <f t="shared" si="301"/>
        <v>50000</v>
      </c>
      <c r="V190" s="61">
        <f t="shared" si="302"/>
        <v>50000</v>
      </c>
      <c r="W190" s="61">
        <f t="shared" si="470"/>
        <v>0</v>
      </c>
      <c r="X190" s="61">
        <f t="shared" si="470"/>
        <v>0</v>
      </c>
      <c r="Y190" s="61">
        <f t="shared" si="470"/>
        <v>0</v>
      </c>
      <c r="Z190" s="61">
        <f t="shared" si="303"/>
        <v>40000</v>
      </c>
      <c r="AA190" s="61">
        <f t="shared" si="304"/>
        <v>50000</v>
      </c>
      <c r="AB190" s="61">
        <f t="shared" si="305"/>
        <v>50000</v>
      </c>
      <c r="AC190" s="61">
        <f t="shared" si="471"/>
        <v>-10000</v>
      </c>
      <c r="AD190" s="61">
        <f t="shared" si="471"/>
        <v>0</v>
      </c>
      <c r="AE190" s="61">
        <f t="shared" si="471"/>
        <v>0</v>
      </c>
      <c r="AF190" s="61">
        <f t="shared" si="375"/>
        <v>30000</v>
      </c>
      <c r="AG190" s="61">
        <f t="shared" si="376"/>
        <v>50000</v>
      </c>
      <c r="AH190" s="61">
        <f t="shared" si="377"/>
        <v>50000</v>
      </c>
      <c r="AI190" s="61">
        <f t="shared" si="472"/>
        <v>20000</v>
      </c>
      <c r="AJ190" s="61">
        <f t="shared" si="472"/>
        <v>0</v>
      </c>
      <c r="AK190" s="61">
        <f t="shared" si="472"/>
        <v>0</v>
      </c>
      <c r="AL190" s="61">
        <f t="shared" si="309"/>
        <v>50000</v>
      </c>
      <c r="AM190" s="61">
        <f t="shared" si="310"/>
        <v>50000</v>
      </c>
      <c r="AN190" s="61">
        <f t="shared" si="311"/>
        <v>50000</v>
      </c>
      <c r="AO190" s="61">
        <f t="shared" si="473"/>
        <v>0</v>
      </c>
      <c r="AP190" s="61">
        <f t="shared" si="473"/>
        <v>0</v>
      </c>
      <c r="AQ190" s="61">
        <f t="shared" si="473"/>
        <v>0</v>
      </c>
      <c r="AR190" s="61">
        <f t="shared" si="398"/>
        <v>50000</v>
      </c>
      <c r="AS190" s="61">
        <f t="shared" si="312"/>
        <v>50000</v>
      </c>
      <c r="AT190" s="61">
        <f t="shared" si="313"/>
        <v>50000</v>
      </c>
    </row>
    <row r="191" spans="1:46">
      <c r="A191" s="266"/>
      <c r="B191" s="102" t="s">
        <v>42</v>
      </c>
      <c r="C191" s="39" t="s">
        <v>13</v>
      </c>
      <c r="D191" s="73" t="s">
        <v>6</v>
      </c>
      <c r="E191" s="39" t="s">
        <v>100</v>
      </c>
      <c r="F191" s="73" t="s">
        <v>313</v>
      </c>
      <c r="G191" s="101" t="s">
        <v>40</v>
      </c>
      <c r="H191" s="61">
        <v>40000</v>
      </c>
      <c r="I191" s="61">
        <v>50000</v>
      </c>
      <c r="J191" s="61">
        <v>50000</v>
      </c>
      <c r="K191" s="61"/>
      <c r="L191" s="61"/>
      <c r="M191" s="61"/>
      <c r="N191" s="61">
        <f t="shared" si="297"/>
        <v>40000</v>
      </c>
      <c r="O191" s="61">
        <f t="shared" si="298"/>
        <v>50000</v>
      </c>
      <c r="P191" s="61">
        <f t="shared" si="299"/>
        <v>50000</v>
      </c>
      <c r="Q191" s="61"/>
      <c r="R191" s="61"/>
      <c r="S191" s="61"/>
      <c r="T191" s="61">
        <f t="shared" si="300"/>
        <v>40000</v>
      </c>
      <c r="U191" s="61">
        <f t="shared" si="301"/>
        <v>50000</v>
      </c>
      <c r="V191" s="61">
        <f t="shared" si="302"/>
        <v>50000</v>
      </c>
      <c r="W191" s="61"/>
      <c r="X191" s="61"/>
      <c r="Y191" s="61"/>
      <c r="Z191" s="61">
        <f t="shared" si="303"/>
        <v>40000</v>
      </c>
      <c r="AA191" s="61">
        <f t="shared" si="304"/>
        <v>50000</v>
      </c>
      <c r="AB191" s="61">
        <f t="shared" si="305"/>
        <v>50000</v>
      </c>
      <c r="AC191" s="61">
        <v>-10000</v>
      </c>
      <c r="AD191" s="61"/>
      <c r="AE191" s="61"/>
      <c r="AF191" s="61">
        <f t="shared" si="375"/>
        <v>30000</v>
      </c>
      <c r="AG191" s="61">
        <f t="shared" si="376"/>
        <v>50000</v>
      </c>
      <c r="AH191" s="61">
        <f t="shared" si="377"/>
        <v>50000</v>
      </c>
      <c r="AI191" s="61">
        <v>20000</v>
      </c>
      <c r="AJ191" s="61"/>
      <c r="AK191" s="61"/>
      <c r="AL191" s="61">
        <f t="shared" si="309"/>
        <v>50000</v>
      </c>
      <c r="AM191" s="61">
        <f t="shared" si="310"/>
        <v>50000</v>
      </c>
      <c r="AN191" s="61">
        <f t="shared" si="311"/>
        <v>50000</v>
      </c>
      <c r="AO191" s="61"/>
      <c r="AP191" s="61"/>
      <c r="AQ191" s="61"/>
      <c r="AR191" s="61">
        <f t="shared" si="398"/>
        <v>50000</v>
      </c>
      <c r="AS191" s="61">
        <f t="shared" si="312"/>
        <v>50000</v>
      </c>
      <c r="AT191" s="61">
        <f t="shared" si="313"/>
        <v>50000</v>
      </c>
    </row>
    <row r="192" spans="1:46" ht="26.4">
      <c r="A192" s="175" t="s">
        <v>355</v>
      </c>
      <c r="B192" s="81" t="s">
        <v>356</v>
      </c>
      <c r="C192" s="6" t="s">
        <v>13</v>
      </c>
      <c r="D192" s="6" t="s">
        <v>7</v>
      </c>
      <c r="E192" s="6" t="s">
        <v>100</v>
      </c>
      <c r="F192" s="6" t="s">
        <v>101</v>
      </c>
      <c r="G192" s="17"/>
      <c r="H192" s="58">
        <f>H193+H200+H203</f>
        <v>22022238.920000002</v>
      </c>
      <c r="I192" s="58">
        <f t="shared" ref="I192:J192" si="474">I193+I200+I203</f>
        <v>21882694.870000001</v>
      </c>
      <c r="J192" s="58">
        <f t="shared" si="474"/>
        <v>21888882.02</v>
      </c>
      <c r="K192" s="58">
        <f t="shared" ref="K192:M192" si="475">K193+K200+K203</f>
        <v>0</v>
      </c>
      <c r="L192" s="58">
        <f t="shared" si="475"/>
        <v>0</v>
      </c>
      <c r="M192" s="58">
        <f t="shared" si="475"/>
        <v>0</v>
      </c>
      <c r="N192" s="58">
        <f t="shared" si="297"/>
        <v>22022238.920000002</v>
      </c>
      <c r="O192" s="58">
        <f t="shared" si="298"/>
        <v>21882694.870000001</v>
      </c>
      <c r="P192" s="58">
        <f t="shared" si="299"/>
        <v>21888882.02</v>
      </c>
      <c r="Q192" s="58">
        <f t="shared" ref="Q192:S192" si="476">Q193+Q200+Q203</f>
        <v>0</v>
      </c>
      <c r="R192" s="58">
        <f t="shared" si="476"/>
        <v>0</v>
      </c>
      <c r="S192" s="58">
        <f t="shared" si="476"/>
        <v>0</v>
      </c>
      <c r="T192" s="58">
        <f t="shared" si="300"/>
        <v>22022238.920000002</v>
      </c>
      <c r="U192" s="58">
        <f t="shared" si="301"/>
        <v>21882694.870000001</v>
      </c>
      <c r="V192" s="58">
        <f t="shared" si="302"/>
        <v>21888882.02</v>
      </c>
      <c r="W192" s="58">
        <f t="shared" ref="W192:Y192" si="477">W193+W200+W203</f>
        <v>0</v>
      </c>
      <c r="X192" s="58">
        <f t="shared" si="477"/>
        <v>0</v>
      </c>
      <c r="Y192" s="58">
        <f t="shared" si="477"/>
        <v>0</v>
      </c>
      <c r="Z192" s="58">
        <f t="shared" si="303"/>
        <v>22022238.920000002</v>
      </c>
      <c r="AA192" s="58">
        <f t="shared" si="304"/>
        <v>21882694.870000001</v>
      </c>
      <c r="AB192" s="58">
        <f t="shared" si="305"/>
        <v>21888882.02</v>
      </c>
      <c r="AC192" s="58">
        <f t="shared" ref="AC192:AE192" si="478">AC193+AC200+AC203</f>
        <v>0</v>
      </c>
      <c r="AD192" s="58">
        <f t="shared" si="478"/>
        <v>0</v>
      </c>
      <c r="AE192" s="58">
        <f t="shared" si="478"/>
        <v>0</v>
      </c>
      <c r="AF192" s="58">
        <f t="shared" si="375"/>
        <v>22022238.920000002</v>
      </c>
      <c r="AG192" s="58">
        <f t="shared" si="376"/>
        <v>21882694.870000001</v>
      </c>
      <c r="AH192" s="58">
        <f t="shared" si="377"/>
        <v>21888882.02</v>
      </c>
      <c r="AI192" s="58">
        <f t="shared" ref="AI192:AK192" si="479">AI193+AI200+AI203</f>
        <v>196804.87</v>
      </c>
      <c r="AJ192" s="58">
        <f t="shared" si="479"/>
        <v>0</v>
      </c>
      <c r="AK192" s="58">
        <f t="shared" si="479"/>
        <v>0</v>
      </c>
      <c r="AL192" s="58">
        <f t="shared" si="309"/>
        <v>22219043.790000003</v>
      </c>
      <c r="AM192" s="58">
        <f t="shared" si="310"/>
        <v>21882694.870000001</v>
      </c>
      <c r="AN192" s="58">
        <f t="shared" si="311"/>
        <v>21888882.02</v>
      </c>
      <c r="AO192" s="58">
        <f t="shared" ref="AO192:AQ192" si="480">AO193+AO200+AO203</f>
        <v>100609</v>
      </c>
      <c r="AP192" s="58">
        <f t="shared" si="480"/>
        <v>0</v>
      </c>
      <c r="AQ192" s="58">
        <f t="shared" si="480"/>
        <v>0</v>
      </c>
      <c r="AR192" s="58">
        <f t="shared" si="398"/>
        <v>22319652.790000003</v>
      </c>
      <c r="AS192" s="58">
        <f t="shared" si="312"/>
        <v>21882694.870000001</v>
      </c>
      <c r="AT192" s="58">
        <f t="shared" si="313"/>
        <v>21888882.02</v>
      </c>
    </row>
    <row r="193" spans="1:46" customFormat="1" ht="26.4">
      <c r="A193" s="287"/>
      <c r="B193" s="82" t="s">
        <v>55</v>
      </c>
      <c r="C193" s="35" t="s">
        <v>13</v>
      </c>
      <c r="D193" s="35" t="s">
        <v>7</v>
      </c>
      <c r="E193" s="35" t="s">
        <v>100</v>
      </c>
      <c r="F193" s="35" t="s">
        <v>122</v>
      </c>
      <c r="G193" s="36"/>
      <c r="H193" s="60">
        <f>H194+H196</f>
        <v>19080008</v>
      </c>
      <c r="I193" s="60">
        <f t="shared" ref="I193:J193" si="481">I194+I196</f>
        <v>18930008</v>
      </c>
      <c r="J193" s="60">
        <f t="shared" si="481"/>
        <v>18830008</v>
      </c>
      <c r="K193" s="60">
        <f t="shared" ref="K193:M193" si="482">K194+K196</f>
        <v>0</v>
      </c>
      <c r="L193" s="60">
        <f t="shared" si="482"/>
        <v>0</v>
      </c>
      <c r="M193" s="60">
        <f t="shared" si="482"/>
        <v>0</v>
      </c>
      <c r="N193" s="60">
        <f t="shared" si="297"/>
        <v>19080008</v>
      </c>
      <c r="O193" s="60">
        <f t="shared" si="298"/>
        <v>18930008</v>
      </c>
      <c r="P193" s="60">
        <f t="shared" si="299"/>
        <v>18830008</v>
      </c>
      <c r="Q193" s="60">
        <f t="shared" ref="Q193:S193" si="483">Q194+Q196</f>
        <v>0</v>
      </c>
      <c r="R193" s="60">
        <f t="shared" si="483"/>
        <v>0</v>
      </c>
      <c r="S193" s="60">
        <f t="shared" si="483"/>
        <v>0</v>
      </c>
      <c r="T193" s="60">
        <f t="shared" si="300"/>
        <v>19080008</v>
      </c>
      <c r="U193" s="60">
        <f t="shared" si="301"/>
        <v>18930008</v>
      </c>
      <c r="V193" s="60">
        <f t="shared" si="302"/>
        <v>18830008</v>
      </c>
      <c r="W193" s="60">
        <f t="shared" ref="W193:Y193" si="484">W194+W196</f>
        <v>0</v>
      </c>
      <c r="X193" s="60">
        <f t="shared" si="484"/>
        <v>0</v>
      </c>
      <c r="Y193" s="60">
        <f t="shared" si="484"/>
        <v>0</v>
      </c>
      <c r="Z193" s="60">
        <f t="shared" si="303"/>
        <v>19080008</v>
      </c>
      <c r="AA193" s="60">
        <f t="shared" si="304"/>
        <v>18930008</v>
      </c>
      <c r="AB193" s="60">
        <f t="shared" si="305"/>
        <v>18830008</v>
      </c>
      <c r="AC193" s="60">
        <f>AC194+AC196+AC198</f>
        <v>0</v>
      </c>
      <c r="AD193" s="60">
        <f t="shared" ref="AD193:AE193" si="485">AD194+AD196+AD198</f>
        <v>0</v>
      </c>
      <c r="AE193" s="60">
        <f t="shared" si="485"/>
        <v>0</v>
      </c>
      <c r="AF193" s="60">
        <f t="shared" si="375"/>
        <v>19080008</v>
      </c>
      <c r="AG193" s="60">
        <f t="shared" si="376"/>
        <v>18930008</v>
      </c>
      <c r="AH193" s="60">
        <f t="shared" si="377"/>
        <v>18830008</v>
      </c>
      <c r="AI193" s="60">
        <f>AI194+AI196+AI198</f>
        <v>196804.87</v>
      </c>
      <c r="AJ193" s="60">
        <f t="shared" ref="AJ193:AK193" si="486">AJ194+AJ196+AJ198</f>
        <v>0</v>
      </c>
      <c r="AK193" s="60">
        <f t="shared" si="486"/>
        <v>0</v>
      </c>
      <c r="AL193" s="60">
        <f t="shared" si="309"/>
        <v>19276812.870000001</v>
      </c>
      <c r="AM193" s="60">
        <f t="shared" si="310"/>
        <v>18930008</v>
      </c>
      <c r="AN193" s="60">
        <f t="shared" si="311"/>
        <v>18830008</v>
      </c>
      <c r="AO193" s="60">
        <f>AO194+AO196+AO198</f>
        <v>0</v>
      </c>
      <c r="AP193" s="60">
        <f t="shared" ref="AP193:AQ193" si="487">AP194+AP196+AP198</f>
        <v>0</v>
      </c>
      <c r="AQ193" s="60">
        <f t="shared" si="487"/>
        <v>0</v>
      </c>
      <c r="AR193" s="60">
        <f t="shared" si="398"/>
        <v>19276812.870000001</v>
      </c>
      <c r="AS193" s="60">
        <f t="shared" si="312"/>
        <v>18930008</v>
      </c>
      <c r="AT193" s="60">
        <f t="shared" si="313"/>
        <v>18830008</v>
      </c>
    </row>
    <row r="194" spans="1:46" customFormat="1" ht="39.6">
      <c r="A194" s="288"/>
      <c r="B194" s="86" t="s">
        <v>51</v>
      </c>
      <c r="C194" s="35" t="s">
        <v>13</v>
      </c>
      <c r="D194" s="35" t="s">
        <v>7</v>
      </c>
      <c r="E194" s="35" t="s">
        <v>100</v>
      </c>
      <c r="F194" s="35" t="s">
        <v>122</v>
      </c>
      <c r="G194" s="36" t="s">
        <v>49</v>
      </c>
      <c r="H194" s="60">
        <f>H195</f>
        <v>18731008</v>
      </c>
      <c r="I194" s="60">
        <f t="shared" ref="I194:M194" si="488">I195</f>
        <v>18581008</v>
      </c>
      <c r="J194" s="60">
        <f t="shared" si="488"/>
        <v>18481008</v>
      </c>
      <c r="K194" s="60">
        <f t="shared" si="488"/>
        <v>0</v>
      </c>
      <c r="L194" s="60">
        <f t="shared" si="488"/>
        <v>0</v>
      </c>
      <c r="M194" s="60">
        <f t="shared" si="488"/>
        <v>0</v>
      </c>
      <c r="N194" s="60">
        <f t="shared" si="297"/>
        <v>18731008</v>
      </c>
      <c r="O194" s="60">
        <f t="shared" si="298"/>
        <v>18581008</v>
      </c>
      <c r="P194" s="60">
        <f t="shared" si="299"/>
        <v>18481008</v>
      </c>
      <c r="Q194" s="60">
        <f t="shared" ref="Q194:S194" si="489">Q195</f>
        <v>0</v>
      </c>
      <c r="R194" s="60">
        <f t="shared" si="489"/>
        <v>0</v>
      </c>
      <c r="S194" s="60">
        <f t="shared" si="489"/>
        <v>0</v>
      </c>
      <c r="T194" s="60">
        <f t="shared" si="300"/>
        <v>18731008</v>
      </c>
      <c r="U194" s="60">
        <f t="shared" si="301"/>
        <v>18581008</v>
      </c>
      <c r="V194" s="60">
        <f t="shared" si="302"/>
        <v>18481008</v>
      </c>
      <c r="W194" s="60">
        <f t="shared" ref="W194:Y194" si="490">W195</f>
        <v>0</v>
      </c>
      <c r="X194" s="60">
        <f t="shared" si="490"/>
        <v>0</v>
      </c>
      <c r="Y194" s="60">
        <f t="shared" si="490"/>
        <v>0</v>
      </c>
      <c r="Z194" s="60">
        <f t="shared" si="303"/>
        <v>18731008</v>
      </c>
      <c r="AA194" s="60">
        <f t="shared" si="304"/>
        <v>18581008</v>
      </c>
      <c r="AB194" s="60">
        <f t="shared" si="305"/>
        <v>18481008</v>
      </c>
      <c r="AC194" s="60">
        <f t="shared" ref="AC194:AE194" si="491">AC195</f>
        <v>30000</v>
      </c>
      <c r="AD194" s="60">
        <f t="shared" si="491"/>
        <v>0</v>
      </c>
      <c r="AE194" s="60">
        <f t="shared" si="491"/>
        <v>0</v>
      </c>
      <c r="AF194" s="60">
        <f t="shared" si="375"/>
        <v>18761008</v>
      </c>
      <c r="AG194" s="60">
        <f t="shared" si="376"/>
        <v>18581008</v>
      </c>
      <c r="AH194" s="60">
        <f t="shared" si="377"/>
        <v>18481008</v>
      </c>
      <c r="AI194" s="60">
        <f t="shared" ref="AI194:AK194" si="492">AI195</f>
        <v>196804.87</v>
      </c>
      <c r="AJ194" s="60">
        <f t="shared" si="492"/>
        <v>0</v>
      </c>
      <c r="AK194" s="60">
        <f t="shared" si="492"/>
        <v>0</v>
      </c>
      <c r="AL194" s="60">
        <f t="shared" si="309"/>
        <v>18957812.870000001</v>
      </c>
      <c r="AM194" s="60">
        <f t="shared" si="310"/>
        <v>18581008</v>
      </c>
      <c r="AN194" s="60">
        <f t="shared" si="311"/>
        <v>18481008</v>
      </c>
      <c r="AO194" s="60">
        <f t="shared" ref="AO194:AQ194" si="493">AO195</f>
        <v>0</v>
      </c>
      <c r="AP194" s="60">
        <f t="shared" si="493"/>
        <v>0</v>
      </c>
      <c r="AQ194" s="60">
        <f t="shared" si="493"/>
        <v>0</v>
      </c>
      <c r="AR194" s="60">
        <f t="shared" si="398"/>
        <v>18957812.870000001</v>
      </c>
      <c r="AS194" s="60">
        <f t="shared" si="312"/>
        <v>18581008</v>
      </c>
      <c r="AT194" s="60">
        <f t="shared" si="313"/>
        <v>18481008</v>
      </c>
    </row>
    <row r="195" spans="1:46" customFormat="1">
      <c r="A195" s="288"/>
      <c r="B195" s="86" t="s">
        <v>52</v>
      </c>
      <c r="C195" s="35" t="s">
        <v>13</v>
      </c>
      <c r="D195" s="35" t="s">
        <v>7</v>
      </c>
      <c r="E195" s="35" t="s">
        <v>100</v>
      </c>
      <c r="F195" s="35" t="s">
        <v>122</v>
      </c>
      <c r="G195" s="36" t="s">
        <v>50</v>
      </c>
      <c r="H195" s="60">
        <f>14163601+4277407+10000+250000+30000</f>
        <v>18731008</v>
      </c>
      <c r="I195" s="60">
        <f>18731008-150000</f>
        <v>18581008</v>
      </c>
      <c r="J195" s="60">
        <f>18581008-100000</f>
        <v>18481008</v>
      </c>
      <c r="K195" s="60"/>
      <c r="L195" s="60"/>
      <c r="M195" s="60"/>
      <c r="N195" s="60">
        <f t="shared" si="297"/>
        <v>18731008</v>
      </c>
      <c r="O195" s="60">
        <f t="shared" si="298"/>
        <v>18581008</v>
      </c>
      <c r="P195" s="60">
        <f t="shared" si="299"/>
        <v>18481008</v>
      </c>
      <c r="Q195" s="60"/>
      <c r="R195" s="60"/>
      <c r="S195" s="60"/>
      <c r="T195" s="60">
        <f t="shared" si="300"/>
        <v>18731008</v>
      </c>
      <c r="U195" s="60">
        <f t="shared" si="301"/>
        <v>18581008</v>
      </c>
      <c r="V195" s="60">
        <f t="shared" si="302"/>
        <v>18481008</v>
      </c>
      <c r="W195" s="60"/>
      <c r="X195" s="60"/>
      <c r="Y195" s="60"/>
      <c r="Z195" s="60">
        <f t="shared" si="303"/>
        <v>18731008</v>
      </c>
      <c r="AA195" s="60">
        <f t="shared" si="304"/>
        <v>18581008</v>
      </c>
      <c r="AB195" s="60">
        <f t="shared" si="305"/>
        <v>18481008</v>
      </c>
      <c r="AC195" s="60">
        <v>30000</v>
      </c>
      <c r="AD195" s="60"/>
      <c r="AE195" s="60"/>
      <c r="AF195" s="60">
        <f t="shared" si="375"/>
        <v>18761008</v>
      </c>
      <c r="AG195" s="60">
        <f t="shared" si="376"/>
        <v>18581008</v>
      </c>
      <c r="AH195" s="60">
        <f t="shared" si="377"/>
        <v>18481008</v>
      </c>
      <c r="AI195" s="60">
        <f>166015.1+30789.77</f>
        <v>196804.87</v>
      </c>
      <c r="AJ195" s="60"/>
      <c r="AK195" s="60"/>
      <c r="AL195" s="60">
        <f t="shared" si="309"/>
        <v>18957812.870000001</v>
      </c>
      <c r="AM195" s="60">
        <f t="shared" si="310"/>
        <v>18581008</v>
      </c>
      <c r="AN195" s="60">
        <f t="shared" si="311"/>
        <v>18481008</v>
      </c>
      <c r="AO195" s="60"/>
      <c r="AP195" s="60"/>
      <c r="AQ195" s="60"/>
      <c r="AR195" s="60">
        <f t="shared" si="398"/>
        <v>18957812.870000001</v>
      </c>
      <c r="AS195" s="60">
        <f t="shared" si="312"/>
        <v>18581008</v>
      </c>
      <c r="AT195" s="60">
        <f t="shared" si="313"/>
        <v>18481008</v>
      </c>
    </row>
    <row r="196" spans="1:46" customFormat="1" ht="26.4">
      <c r="A196" s="288"/>
      <c r="B196" s="82" t="s">
        <v>186</v>
      </c>
      <c r="C196" s="35" t="s">
        <v>13</v>
      </c>
      <c r="D196" s="35" t="s">
        <v>7</v>
      </c>
      <c r="E196" s="35" t="s">
        <v>100</v>
      </c>
      <c r="F196" s="35" t="s">
        <v>122</v>
      </c>
      <c r="G196" s="36" t="s">
        <v>32</v>
      </c>
      <c r="H196" s="60">
        <f>H197</f>
        <v>349000</v>
      </c>
      <c r="I196" s="60">
        <f t="shared" ref="I196:M196" si="494">I197</f>
        <v>349000</v>
      </c>
      <c r="J196" s="60">
        <f t="shared" si="494"/>
        <v>349000</v>
      </c>
      <c r="K196" s="60">
        <f t="shared" si="494"/>
        <v>0</v>
      </c>
      <c r="L196" s="60">
        <f t="shared" si="494"/>
        <v>0</v>
      </c>
      <c r="M196" s="60">
        <f t="shared" si="494"/>
        <v>0</v>
      </c>
      <c r="N196" s="60">
        <f t="shared" si="297"/>
        <v>349000</v>
      </c>
      <c r="O196" s="60">
        <f t="shared" si="298"/>
        <v>349000</v>
      </c>
      <c r="P196" s="60">
        <f t="shared" si="299"/>
        <v>349000</v>
      </c>
      <c r="Q196" s="60">
        <f t="shared" ref="Q196:S196" si="495">Q197</f>
        <v>0</v>
      </c>
      <c r="R196" s="60">
        <f t="shared" si="495"/>
        <v>0</v>
      </c>
      <c r="S196" s="60">
        <f t="shared" si="495"/>
        <v>0</v>
      </c>
      <c r="T196" s="60">
        <f t="shared" si="300"/>
        <v>349000</v>
      </c>
      <c r="U196" s="60">
        <f t="shared" si="301"/>
        <v>349000</v>
      </c>
      <c r="V196" s="60">
        <f t="shared" si="302"/>
        <v>349000</v>
      </c>
      <c r="W196" s="60">
        <f t="shared" ref="W196:Y196" si="496">W197</f>
        <v>0</v>
      </c>
      <c r="X196" s="60">
        <f t="shared" si="496"/>
        <v>0</v>
      </c>
      <c r="Y196" s="60">
        <f t="shared" si="496"/>
        <v>0</v>
      </c>
      <c r="Z196" s="60">
        <f t="shared" si="303"/>
        <v>349000</v>
      </c>
      <c r="AA196" s="60">
        <f t="shared" si="304"/>
        <v>349000</v>
      </c>
      <c r="AB196" s="60">
        <f t="shared" si="305"/>
        <v>349000</v>
      </c>
      <c r="AC196" s="60">
        <f t="shared" ref="AC196:AE196" si="497">AC197</f>
        <v>-30500</v>
      </c>
      <c r="AD196" s="60">
        <f t="shared" si="497"/>
        <v>0</v>
      </c>
      <c r="AE196" s="60">
        <f t="shared" si="497"/>
        <v>0</v>
      </c>
      <c r="AF196" s="60">
        <f t="shared" si="375"/>
        <v>318500</v>
      </c>
      <c r="AG196" s="60">
        <f t="shared" si="376"/>
        <v>349000</v>
      </c>
      <c r="AH196" s="60">
        <f t="shared" si="377"/>
        <v>349000</v>
      </c>
      <c r="AI196" s="60">
        <f t="shared" ref="AI196:AK196" si="498">AI197</f>
        <v>0</v>
      </c>
      <c r="AJ196" s="60">
        <f t="shared" si="498"/>
        <v>0</v>
      </c>
      <c r="AK196" s="60">
        <f t="shared" si="498"/>
        <v>0</v>
      </c>
      <c r="AL196" s="60">
        <f t="shared" si="309"/>
        <v>318500</v>
      </c>
      <c r="AM196" s="60">
        <f t="shared" si="310"/>
        <v>349000</v>
      </c>
      <c r="AN196" s="60">
        <f t="shared" si="311"/>
        <v>349000</v>
      </c>
      <c r="AO196" s="60">
        <f t="shared" ref="AO196:AQ196" si="499">AO197</f>
        <v>0</v>
      </c>
      <c r="AP196" s="60">
        <f t="shared" si="499"/>
        <v>0</v>
      </c>
      <c r="AQ196" s="60">
        <f t="shared" si="499"/>
        <v>0</v>
      </c>
      <c r="AR196" s="60">
        <f t="shared" si="398"/>
        <v>318500</v>
      </c>
      <c r="AS196" s="60">
        <f t="shared" si="312"/>
        <v>349000</v>
      </c>
      <c r="AT196" s="60">
        <f t="shared" si="313"/>
        <v>349000</v>
      </c>
    </row>
    <row r="197" spans="1:46" customFormat="1" ht="26.4">
      <c r="A197" s="288"/>
      <c r="B197" s="86" t="s">
        <v>34</v>
      </c>
      <c r="C197" s="35" t="s">
        <v>13</v>
      </c>
      <c r="D197" s="35" t="s">
        <v>7</v>
      </c>
      <c r="E197" s="35" t="s">
        <v>100</v>
      </c>
      <c r="F197" s="35" t="s">
        <v>122</v>
      </c>
      <c r="G197" s="36" t="s">
        <v>33</v>
      </c>
      <c r="H197" s="60">
        <v>349000</v>
      </c>
      <c r="I197" s="60">
        <v>349000</v>
      </c>
      <c r="J197" s="60">
        <v>349000</v>
      </c>
      <c r="K197" s="60"/>
      <c r="L197" s="60"/>
      <c r="M197" s="60"/>
      <c r="N197" s="60">
        <f t="shared" si="297"/>
        <v>349000</v>
      </c>
      <c r="O197" s="60">
        <f t="shared" si="298"/>
        <v>349000</v>
      </c>
      <c r="P197" s="60">
        <f t="shared" si="299"/>
        <v>349000</v>
      </c>
      <c r="Q197" s="60"/>
      <c r="R197" s="60"/>
      <c r="S197" s="60"/>
      <c r="T197" s="60">
        <f t="shared" si="300"/>
        <v>349000</v>
      </c>
      <c r="U197" s="60">
        <f t="shared" si="301"/>
        <v>349000</v>
      </c>
      <c r="V197" s="60">
        <f t="shared" si="302"/>
        <v>349000</v>
      </c>
      <c r="W197" s="60"/>
      <c r="X197" s="60"/>
      <c r="Y197" s="60"/>
      <c r="Z197" s="60">
        <f t="shared" si="303"/>
        <v>349000</v>
      </c>
      <c r="AA197" s="60">
        <f t="shared" si="304"/>
        <v>349000</v>
      </c>
      <c r="AB197" s="60">
        <f t="shared" si="305"/>
        <v>349000</v>
      </c>
      <c r="AC197" s="60">
        <v>-30500</v>
      </c>
      <c r="AD197" s="60"/>
      <c r="AE197" s="60"/>
      <c r="AF197" s="60">
        <f t="shared" si="375"/>
        <v>318500</v>
      </c>
      <c r="AG197" s="60">
        <f t="shared" si="376"/>
        <v>349000</v>
      </c>
      <c r="AH197" s="60">
        <f t="shared" si="377"/>
        <v>349000</v>
      </c>
      <c r="AI197" s="60"/>
      <c r="AJ197" s="60"/>
      <c r="AK197" s="60"/>
      <c r="AL197" s="60">
        <f t="shared" si="309"/>
        <v>318500</v>
      </c>
      <c r="AM197" s="60">
        <f t="shared" si="310"/>
        <v>349000</v>
      </c>
      <c r="AN197" s="60">
        <f t="shared" si="311"/>
        <v>349000</v>
      </c>
      <c r="AO197" s="60"/>
      <c r="AP197" s="60"/>
      <c r="AQ197" s="60"/>
      <c r="AR197" s="60">
        <f t="shared" si="398"/>
        <v>318500</v>
      </c>
      <c r="AS197" s="60">
        <f t="shared" si="312"/>
        <v>349000</v>
      </c>
      <c r="AT197" s="60">
        <f t="shared" si="313"/>
        <v>349000</v>
      </c>
    </row>
    <row r="198" spans="1:46" customFormat="1">
      <c r="A198" s="288"/>
      <c r="B198" s="71" t="s">
        <v>47</v>
      </c>
      <c r="C198" s="35" t="s">
        <v>13</v>
      </c>
      <c r="D198" s="35" t="s">
        <v>7</v>
      </c>
      <c r="E198" s="35" t="s">
        <v>100</v>
      </c>
      <c r="F198" s="35" t="s">
        <v>122</v>
      </c>
      <c r="G198" s="113" t="s">
        <v>45</v>
      </c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>
        <f>AC199</f>
        <v>500</v>
      </c>
      <c r="AD198" s="60">
        <f t="shared" ref="AD198:AE198" si="500">AD199</f>
        <v>0</v>
      </c>
      <c r="AE198" s="60">
        <f t="shared" si="500"/>
        <v>0</v>
      </c>
      <c r="AF198" s="60">
        <f t="shared" ref="AF198:AF199" si="501">Z198+AC198</f>
        <v>500</v>
      </c>
      <c r="AG198" s="60">
        <f t="shared" ref="AG198:AG199" si="502">AA198+AD198</f>
        <v>0</v>
      </c>
      <c r="AH198" s="60">
        <f t="shared" ref="AH198:AH199" si="503">AB198+AE198</f>
        <v>0</v>
      </c>
      <c r="AI198" s="60">
        <f>AI199</f>
        <v>0</v>
      </c>
      <c r="AJ198" s="60">
        <f t="shared" ref="AJ198:AK198" si="504">AJ199</f>
        <v>0</v>
      </c>
      <c r="AK198" s="60">
        <f t="shared" si="504"/>
        <v>0</v>
      </c>
      <c r="AL198" s="60">
        <f t="shared" si="309"/>
        <v>500</v>
      </c>
      <c r="AM198" s="60">
        <f t="shared" si="310"/>
        <v>0</v>
      </c>
      <c r="AN198" s="60">
        <f t="shared" si="311"/>
        <v>0</v>
      </c>
      <c r="AO198" s="60">
        <f>AO199</f>
        <v>0</v>
      </c>
      <c r="AP198" s="60">
        <f t="shared" ref="AP198:AQ198" si="505">AP199</f>
        <v>0</v>
      </c>
      <c r="AQ198" s="60">
        <f t="shared" si="505"/>
        <v>0</v>
      </c>
      <c r="AR198" s="60">
        <f t="shared" si="398"/>
        <v>500</v>
      </c>
      <c r="AS198" s="60">
        <f t="shared" si="312"/>
        <v>0</v>
      </c>
      <c r="AT198" s="60">
        <f t="shared" si="313"/>
        <v>0</v>
      </c>
    </row>
    <row r="199" spans="1:46" customFormat="1">
      <c r="A199" s="288"/>
      <c r="B199" s="139" t="s">
        <v>56</v>
      </c>
      <c r="C199" s="35" t="s">
        <v>13</v>
      </c>
      <c r="D199" s="35" t="s">
        <v>7</v>
      </c>
      <c r="E199" s="35" t="s">
        <v>100</v>
      </c>
      <c r="F199" s="35" t="s">
        <v>122</v>
      </c>
      <c r="G199" s="113" t="s">
        <v>57</v>
      </c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0"/>
      <c r="U199" s="60"/>
      <c r="V199" s="60"/>
      <c r="W199" s="60"/>
      <c r="X199" s="60"/>
      <c r="Y199" s="60"/>
      <c r="Z199" s="60"/>
      <c r="AA199" s="60"/>
      <c r="AB199" s="60"/>
      <c r="AC199" s="60">
        <v>500</v>
      </c>
      <c r="AD199" s="60"/>
      <c r="AE199" s="60"/>
      <c r="AF199" s="60">
        <f t="shared" si="501"/>
        <v>500</v>
      </c>
      <c r="AG199" s="60">
        <f t="shared" si="502"/>
        <v>0</v>
      </c>
      <c r="AH199" s="60">
        <f t="shared" si="503"/>
        <v>0</v>
      </c>
      <c r="AI199" s="60"/>
      <c r="AJ199" s="60"/>
      <c r="AK199" s="60"/>
      <c r="AL199" s="60">
        <f t="shared" ref="AL199:AL207" si="506">AF199+AI199</f>
        <v>500</v>
      </c>
      <c r="AM199" s="60">
        <f t="shared" ref="AM199:AM207" si="507">AG199+AJ199</f>
        <v>0</v>
      </c>
      <c r="AN199" s="60">
        <f t="shared" ref="AN199:AN207" si="508">AH199+AK199</f>
        <v>0</v>
      </c>
      <c r="AO199" s="60"/>
      <c r="AP199" s="60"/>
      <c r="AQ199" s="60"/>
      <c r="AR199" s="60">
        <f t="shared" si="398"/>
        <v>500</v>
      </c>
      <c r="AS199" s="60">
        <f t="shared" ref="AS199:AS207" si="509">AM199+AP199</f>
        <v>0</v>
      </c>
      <c r="AT199" s="60">
        <f t="shared" ref="AT199:AT207" si="510">AN199+AQ199</f>
        <v>0</v>
      </c>
    </row>
    <row r="200" spans="1:46" customFormat="1" ht="26.4">
      <c r="A200" s="288"/>
      <c r="B200" s="82" t="s">
        <v>97</v>
      </c>
      <c r="C200" s="35" t="s">
        <v>13</v>
      </c>
      <c r="D200" s="35" t="s">
        <v>7</v>
      </c>
      <c r="E200" s="140" t="s">
        <v>100</v>
      </c>
      <c r="F200" s="140" t="s">
        <v>348</v>
      </c>
      <c r="G200" s="113"/>
      <c r="H200" s="61">
        <f>H201</f>
        <v>88836</v>
      </c>
      <c r="I200" s="61">
        <f t="shared" ref="I200:M201" si="511">I201</f>
        <v>73008</v>
      </c>
      <c r="J200" s="61">
        <f t="shared" si="511"/>
        <v>73008</v>
      </c>
      <c r="K200" s="61">
        <f t="shared" si="511"/>
        <v>0</v>
      </c>
      <c r="L200" s="61">
        <f t="shared" si="511"/>
        <v>0</v>
      </c>
      <c r="M200" s="61">
        <f t="shared" si="511"/>
        <v>0</v>
      </c>
      <c r="N200" s="61">
        <f t="shared" si="297"/>
        <v>88836</v>
      </c>
      <c r="O200" s="61">
        <f t="shared" si="298"/>
        <v>73008</v>
      </c>
      <c r="P200" s="61">
        <f t="shared" si="299"/>
        <v>73008</v>
      </c>
      <c r="Q200" s="61">
        <f t="shared" ref="Q200:S201" si="512">Q201</f>
        <v>0</v>
      </c>
      <c r="R200" s="61">
        <f t="shared" si="512"/>
        <v>0</v>
      </c>
      <c r="S200" s="61">
        <f t="shared" si="512"/>
        <v>0</v>
      </c>
      <c r="T200" s="61">
        <f t="shared" si="300"/>
        <v>88836</v>
      </c>
      <c r="U200" s="61">
        <f t="shared" si="301"/>
        <v>73008</v>
      </c>
      <c r="V200" s="61">
        <f t="shared" si="302"/>
        <v>73008</v>
      </c>
      <c r="W200" s="61">
        <f t="shared" ref="W200:Y201" si="513">W201</f>
        <v>0</v>
      </c>
      <c r="X200" s="61">
        <f t="shared" si="513"/>
        <v>0</v>
      </c>
      <c r="Y200" s="61">
        <f t="shared" si="513"/>
        <v>0</v>
      </c>
      <c r="Z200" s="61">
        <f t="shared" si="303"/>
        <v>88836</v>
      </c>
      <c r="AA200" s="61">
        <f t="shared" si="304"/>
        <v>73008</v>
      </c>
      <c r="AB200" s="61">
        <f t="shared" si="305"/>
        <v>73008</v>
      </c>
      <c r="AC200" s="61">
        <f t="shared" ref="AC200:AE201" si="514">AC201</f>
        <v>0</v>
      </c>
      <c r="AD200" s="61">
        <f t="shared" si="514"/>
        <v>0</v>
      </c>
      <c r="AE200" s="61">
        <f t="shared" si="514"/>
        <v>0</v>
      </c>
      <c r="AF200" s="61">
        <f t="shared" si="375"/>
        <v>88836</v>
      </c>
      <c r="AG200" s="61">
        <f t="shared" si="376"/>
        <v>73008</v>
      </c>
      <c r="AH200" s="61">
        <f t="shared" si="377"/>
        <v>73008</v>
      </c>
      <c r="AI200" s="61">
        <f t="shared" ref="AI200:AK201" si="515">AI201</f>
        <v>0</v>
      </c>
      <c r="AJ200" s="61">
        <f t="shared" si="515"/>
        <v>0</v>
      </c>
      <c r="AK200" s="61">
        <f t="shared" si="515"/>
        <v>0</v>
      </c>
      <c r="AL200" s="61">
        <f t="shared" si="506"/>
        <v>88836</v>
      </c>
      <c r="AM200" s="61">
        <f t="shared" si="507"/>
        <v>73008</v>
      </c>
      <c r="AN200" s="61">
        <f t="shared" si="508"/>
        <v>73008</v>
      </c>
      <c r="AO200" s="61">
        <f t="shared" ref="AO200:AQ201" si="516">AO201</f>
        <v>0</v>
      </c>
      <c r="AP200" s="61">
        <f t="shared" si="516"/>
        <v>0</v>
      </c>
      <c r="AQ200" s="61">
        <f t="shared" si="516"/>
        <v>0</v>
      </c>
      <c r="AR200" s="61">
        <f t="shared" si="398"/>
        <v>88836</v>
      </c>
      <c r="AS200" s="61">
        <f t="shared" si="509"/>
        <v>73008</v>
      </c>
      <c r="AT200" s="61">
        <f t="shared" si="510"/>
        <v>73008</v>
      </c>
    </row>
    <row r="201" spans="1:46" customFormat="1">
      <c r="A201" s="288"/>
      <c r="B201" s="103" t="s">
        <v>35</v>
      </c>
      <c r="C201" s="35" t="s">
        <v>13</v>
      </c>
      <c r="D201" s="35" t="s">
        <v>7</v>
      </c>
      <c r="E201" s="140" t="s">
        <v>100</v>
      </c>
      <c r="F201" s="140" t="s">
        <v>348</v>
      </c>
      <c r="G201" s="113" t="s">
        <v>36</v>
      </c>
      <c r="H201" s="61">
        <f>H202</f>
        <v>88836</v>
      </c>
      <c r="I201" s="61">
        <f t="shared" si="511"/>
        <v>73008</v>
      </c>
      <c r="J201" s="61">
        <f t="shared" si="511"/>
        <v>73008</v>
      </c>
      <c r="K201" s="61">
        <f t="shared" si="511"/>
        <v>0</v>
      </c>
      <c r="L201" s="61">
        <f t="shared" si="511"/>
        <v>0</v>
      </c>
      <c r="M201" s="61">
        <f t="shared" si="511"/>
        <v>0</v>
      </c>
      <c r="N201" s="61">
        <f t="shared" si="297"/>
        <v>88836</v>
      </c>
      <c r="O201" s="61">
        <f t="shared" si="298"/>
        <v>73008</v>
      </c>
      <c r="P201" s="61">
        <f t="shared" si="299"/>
        <v>73008</v>
      </c>
      <c r="Q201" s="61">
        <f t="shared" si="512"/>
        <v>0</v>
      </c>
      <c r="R201" s="61">
        <f t="shared" si="512"/>
        <v>0</v>
      </c>
      <c r="S201" s="61">
        <f t="shared" si="512"/>
        <v>0</v>
      </c>
      <c r="T201" s="61">
        <f t="shared" si="300"/>
        <v>88836</v>
      </c>
      <c r="U201" s="61">
        <f t="shared" si="301"/>
        <v>73008</v>
      </c>
      <c r="V201" s="61">
        <f t="shared" si="302"/>
        <v>73008</v>
      </c>
      <c r="W201" s="61">
        <f t="shared" si="513"/>
        <v>0</v>
      </c>
      <c r="X201" s="61">
        <f t="shared" si="513"/>
        <v>0</v>
      </c>
      <c r="Y201" s="61">
        <f t="shared" si="513"/>
        <v>0</v>
      </c>
      <c r="Z201" s="61">
        <f t="shared" si="303"/>
        <v>88836</v>
      </c>
      <c r="AA201" s="61">
        <f t="shared" si="304"/>
        <v>73008</v>
      </c>
      <c r="AB201" s="61">
        <f t="shared" si="305"/>
        <v>73008</v>
      </c>
      <c r="AC201" s="61">
        <f t="shared" si="514"/>
        <v>0</v>
      </c>
      <c r="AD201" s="61">
        <f t="shared" si="514"/>
        <v>0</v>
      </c>
      <c r="AE201" s="61">
        <f t="shared" si="514"/>
        <v>0</v>
      </c>
      <c r="AF201" s="61">
        <f t="shared" si="375"/>
        <v>88836</v>
      </c>
      <c r="AG201" s="61">
        <f t="shared" si="376"/>
        <v>73008</v>
      </c>
      <c r="AH201" s="61">
        <f t="shared" si="377"/>
        <v>73008</v>
      </c>
      <c r="AI201" s="61">
        <f t="shared" si="515"/>
        <v>0</v>
      </c>
      <c r="AJ201" s="61">
        <f t="shared" si="515"/>
        <v>0</v>
      </c>
      <c r="AK201" s="61">
        <f t="shared" si="515"/>
        <v>0</v>
      </c>
      <c r="AL201" s="61">
        <f t="shared" si="506"/>
        <v>88836</v>
      </c>
      <c r="AM201" s="61">
        <f t="shared" si="507"/>
        <v>73008</v>
      </c>
      <c r="AN201" s="61">
        <f t="shared" si="508"/>
        <v>73008</v>
      </c>
      <c r="AO201" s="61">
        <f t="shared" si="516"/>
        <v>0</v>
      </c>
      <c r="AP201" s="61">
        <f t="shared" si="516"/>
        <v>0</v>
      </c>
      <c r="AQ201" s="61">
        <f t="shared" si="516"/>
        <v>0</v>
      </c>
      <c r="AR201" s="61">
        <f t="shared" si="398"/>
        <v>88836</v>
      </c>
      <c r="AS201" s="61">
        <f t="shared" si="509"/>
        <v>73008</v>
      </c>
      <c r="AT201" s="61">
        <f t="shared" si="510"/>
        <v>73008</v>
      </c>
    </row>
    <row r="202" spans="1:46" customFormat="1" ht="26.4">
      <c r="A202" s="288"/>
      <c r="B202" s="148" t="s">
        <v>38</v>
      </c>
      <c r="C202" s="35" t="s">
        <v>13</v>
      </c>
      <c r="D202" s="35" t="s">
        <v>7</v>
      </c>
      <c r="E202" s="140" t="s">
        <v>100</v>
      </c>
      <c r="F202" s="140" t="s">
        <v>348</v>
      </c>
      <c r="G202" s="113" t="s">
        <v>37</v>
      </c>
      <c r="H202" s="68">
        <v>88836</v>
      </c>
      <c r="I202" s="68">
        <v>73008</v>
      </c>
      <c r="J202" s="68">
        <v>73008</v>
      </c>
      <c r="K202" s="68"/>
      <c r="L202" s="68"/>
      <c r="M202" s="68"/>
      <c r="N202" s="68">
        <f t="shared" si="297"/>
        <v>88836</v>
      </c>
      <c r="O202" s="68">
        <f t="shared" si="298"/>
        <v>73008</v>
      </c>
      <c r="P202" s="68">
        <f t="shared" si="299"/>
        <v>73008</v>
      </c>
      <c r="Q202" s="68"/>
      <c r="R202" s="68"/>
      <c r="S202" s="68"/>
      <c r="T202" s="68">
        <f t="shared" si="300"/>
        <v>88836</v>
      </c>
      <c r="U202" s="68">
        <f t="shared" si="301"/>
        <v>73008</v>
      </c>
      <c r="V202" s="68">
        <f t="shared" si="302"/>
        <v>73008</v>
      </c>
      <c r="W202" s="68"/>
      <c r="X202" s="68"/>
      <c r="Y202" s="68"/>
      <c r="Z202" s="68">
        <f t="shared" si="303"/>
        <v>88836</v>
      </c>
      <c r="AA202" s="68">
        <f t="shared" si="304"/>
        <v>73008</v>
      </c>
      <c r="AB202" s="68">
        <f t="shared" si="305"/>
        <v>73008</v>
      </c>
      <c r="AC202" s="68"/>
      <c r="AD202" s="68"/>
      <c r="AE202" s="68"/>
      <c r="AF202" s="68">
        <f t="shared" si="375"/>
        <v>88836</v>
      </c>
      <c r="AG202" s="68">
        <f t="shared" si="376"/>
        <v>73008</v>
      </c>
      <c r="AH202" s="68">
        <f t="shared" si="377"/>
        <v>73008</v>
      </c>
      <c r="AI202" s="68"/>
      <c r="AJ202" s="68"/>
      <c r="AK202" s="68"/>
      <c r="AL202" s="68">
        <f t="shared" si="506"/>
        <v>88836</v>
      </c>
      <c r="AM202" s="68">
        <f t="shared" si="507"/>
        <v>73008</v>
      </c>
      <c r="AN202" s="68">
        <f t="shared" si="508"/>
        <v>73008</v>
      </c>
      <c r="AO202" s="68"/>
      <c r="AP202" s="68"/>
      <c r="AQ202" s="68"/>
      <c r="AR202" s="68">
        <f t="shared" si="398"/>
        <v>88836</v>
      </c>
      <c r="AS202" s="68">
        <f t="shared" si="509"/>
        <v>73008</v>
      </c>
      <c r="AT202" s="68">
        <f t="shared" si="510"/>
        <v>73008</v>
      </c>
    </row>
    <row r="203" spans="1:46" customFormat="1" ht="52.8">
      <c r="A203" s="288"/>
      <c r="B203" s="102" t="s">
        <v>276</v>
      </c>
      <c r="C203" s="35" t="s">
        <v>13</v>
      </c>
      <c r="D203" s="35" t="s">
        <v>7</v>
      </c>
      <c r="E203" s="35" t="s">
        <v>100</v>
      </c>
      <c r="F203" s="35" t="s">
        <v>351</v>
      </c>
      <c r="G203" s="36"/>
      <c r="H203" s="60">
        <f>H206+H204</f>
        <v>2853394.92</v>
      </c>
      <c r="I203" s="60">
        <f t="shared" ref="I203:J203" si="517">I206+I204</f>
        <v>2879678.87</v>
      </c>
      <c r="J203" s="60">
        <f t="shared" si="517"/>
        <v>2985866.02</v>
      </c>
      <c r="K203" s="60">
        <f t="shared" ref="K203:M203" si="518">K206+K204</f>
        <v>0</v>
      </c>
      <c r="L203" s="60">
        <f t="shared" si="518"/>
        <v>0</v>
      </c>
      <c r="M203" s="60">
        <f t="shared" si="518"/>
        <v>0</v>
      </c>
      <c r="N203" s="60">
        <f t="shared" si="297"/>
        <v>2853394.92</v>
      </c>
      <c r="O203" s="60">
        <f t="shared" si="298"/>
        <v>2879678.87</v>
      </c>
      <c r="P203" s="60">
        <f t="shared" si="299"/>
        <v>2985866.02</v>
      </c>
      <c r="Q203" s="60">
        <f t="shared" ref="Q203:S203" si="519">Q206+Q204</f>
        <v>0</v>
      </c>
      <c r="R203" s="60">
        <f t="shared" si="519"/>
        <v>0</v>
      </c>
      <c r="S203" s="60">
        <f t="shared" si="519"/>
        <v>0</v>
      </c>
      <c r="T203" s="60">
        <f t="shared" si="300"/>
        <v>2853394.92</v>
      </c>
      <c r="U203" s="60">
        <f t="shared" si="301"/>
        <v>2879678.87</v>
      </c>
      <c r="V203" s="60">
        <f t="shared" si="302"/>
        <v>2985866.02</v>
      </c>
      <c r="W203" s="60">
        <f t="shared" ref="W203:Y203" si="520">W206+W204</f>
        <v>0</v>
      </c>
      <c r="X203" s="60">
        <f t="shared" si="520"/>
        <v>0</v>
      </c>
      <c r="Y203" s="60">
        <f t="shared" si="520"/>
        <v>0</v>
      </c>
      <c r="Z203" s="60">
        <f t="shared" si="303"/>
        <v>2853394.92</v>
      </c>
      <c r="AA203" s="60">
        <f t="shared" si="304"/>
        <v>2879678.87</v>
      </c>
      <c r="AB203" s="60">
        <f t="shared" si="305"/>
        <v>2985866.02</v>
      </c>
      <c r="AC203" s="60">
        <f t="shared" ref="AC203:AE203" si="521">AC206+AC204</f>
        <v>0</v>
      </c>
      <c r="AD203" s="60">
        <f t="shared" si="521"/>
        <v>0</v>
      </c>
      <c r="AE203" s="60">
        <f t="shared" si="521"/>
        <v>0</v>
      </c>
      <c r="AF203" s="60">
        <f t="shared" si="375"/>
        <v>2853394.92</v>
      </c>
      <c r="AG203" s="60">
        <f t="shared" si="376"/>
        <v>2879678.87</v>
      </c>
      <c r="AH203" s="60">
        <f t="shared" si="377"/>
        <v>2985866.02</v>
      </c>
      <c r="AI203" s="60">
        <f t="shared" ref="AI203:AK203" si="522">AI206+AI204</f>
        <v>0</v>
      </c>
      <c r="AJ203" s="60">
        <f t="shared" si="522"/>
        <v>0</v>
      </c>
      <c r="AK203" s="60">
        <f t="shared" si="522"/>
        <v>0</v>
      </c>
      <c r="AL203" s="60">
        <f t="shared" si="506"/>
        <v>2853394.92</v>
      </c>
      <c r="AM203" s="60">
        <f t="shared" si="507"/>
        <v>2879678.87</v>
      </c>
      <c r="AN203" s="60">
        <f t="shared" si="508"/>
        <v>2985866.02</v>
      </c>
      <c r="AO203" s="60">
        <f t="shared" ref="AO203:AQ203" si="523">AO206+AO204</f>
        <v>100609</v>
      </c>
      <c r="AP203" s="60">
        <f t="shared" si="523"/>
        <v>0</v>
      </c>
      <c r="AQ203" s="60">
        <f t="shared" si="523"/>
        <v>0</v>
      </c>
      <c r="AR203" s="60">
        <f t="shared" si="398"/>
        <v>2954003.92</v>
      </c>
      <c r="AS203" s="60">
        <f t="shared" si="509"/>
        <v>2879678.87</v>
      </c>
      <c r="AT203" s="60">
        <f t="shared" si="510"/>
        <v>2985866.02</v>
      </c>
    </row>
    <row r="204" spans="1:46" customFormat="1" ht="39.6">
      <c r="A204" s="288"/>
      <c r="B204" s="71" t="s">
        <v>51</v>
      </c>
      <c r="C204" s="35" t="s">
        <v>13</v>
      </c>
      <c r="D204" s="35" t="s">
        <v>7</v>
      </c>
      <c r="E204" s="140" t="s">
        <v>100</v>
      </c>
      <c r="F204" s="35" t="s">
        <v>351</v>
      </c>
      <c r="G204" s="113" t="s">
        <v>49</v>
      </c>
      <c r="H204" s="60">
        <f>H205</f>
        <v>2737800</v>
      </c>
      <c r="I204" s="60">
        <f t="shared" ref="I204:M204" si="524">I205</f>
        <v>2704678.87</v>
      </c>
      <c r="J204" s="60">
        <f t="shared" si="524"/>
        <v>2810866.02</v>
      </c>
      <c r="K204" s="60">
        <f t="shared" si="524"/>
        <v>0</v>
      </c>
      <c r="L204" s="60">
        <f t="shared" si="524"/>
        <v>0</v>
      </c>
      <c r="M204" s="60">
        <f t="shared" si="524"/>
        <v>0</v>
      </c>
      <c r="N204" s="60">
        <f t="shared" si="297"/>
        <v>2737800</v>
      </c>
      <c r="O204" s="60">
        <f t="shared" si="298"/>
        <v>2704678.87</v>
      </c>
      <c r="P204" s="60">
        <f t="shared" si="299"/>
        <v>2810866.02</v>
      </c>
      <c r="Q204" s="60">
        <f t="shared" ref="Q204:S204" si="525">Q205</f>
        <v>0</v>
      </c>
      <c r="R204" s="60">
        <f t="shared" si="525"/>
        <v>0</v>
      </c>
      <c r="S204" s="60">
        <f t="shared" si="525"/>
        <v>0</v>
      </c>
      <c r="T204" s="60">
        <f t="shared" si="300"/>
        <v>2737800</v>
      </c>
      <c r="U204" s="60">
        <f t="shared" si="301"/>
        <v>2704678.87</v>
      </c>
      <c r="V204" s="60">
        <f t="shared" si="302"/>
        <v>2810866.02</v>
      </c>
      <c r="W204" s="60">
        <f t="shared" ref="W204:Y204" si="526">W205</f>
        <v>0</v>
      </c>
      <c r="X204" s="60">
        <f t="shared" si="526"/>
        <v>0</v>
      </c>
      <c r="Y204" s="60">
        <f t="shared" si="526"/>
        <v>0</v>
      </c>
      <c r="Z204" s="60">
        <f t="shared" si="303"/>
        <v>2737800</v>
      </c>
      <c r="AA204" s="60">
        <f t="shared" si="304"/>
        <v>2704678.87</v>
      </c>
      <c r="AB204" s="60">
        <f t="shared" si="305"/>
        <v>2810866.02</v>
      </c>
      <c r="AC204" s="60">
        <f t="shared" ref="AC204:AE204" si="527">AC205</f>
        <v>0</v>
      </c>
      <c r="AD204" s="60">
        <f t="shared" si="527"/>
        <v>0</v>
      </c>
      <c r="AE204" s="60">
        <f t="shared" si="527"/>
        <v>0</v>
      </c>
      <c r="AF204" s="60">
        <f t="shared" si="375"/>
        <v>2737800</v>
      </c>
      <c r="AG204" s="60">
        <f t="shared" si="376"/>
        <v>2704678.87</v>
      </c>
      <c r="AH204" s="60">
        <f t="shared" si="377"/>
        <v>2810866.02</v>
      </c>
      <c r="AI204" s="60">
        <f t="shared" ref="AI204:AK204" si="528">AI205</f>
        <v>0</v>
      </c>
      <c r="AJ204" s="60">
        <f t="shared" si="528"/>
        <v>0</v>
      </c>
      <c r="AK204" s="60">
        <f t="shared" si="528"/>
        <v>0</v>
      </c>
      <c r="AL204" s="60">
        <f t="shared" si="506"/>
        <v>2737800</v>
      </c>
      <c r="AM204" s="60">
        <f t="shared" si="507"/>
        <v>2704678.87</v>
      </c>
      <c r="AN204" s="60">
        <f t="shared" si="508"/>
        <v>2810866.02</v>
      </c>
      <c r="AO204" s="60">
        <f t="shared" ref="AO204:AQ204" si="529">AO205</f>
        <v>178052.91</v>
      </c>
      <c r="AP204" s="60">
        <f t="shared" si="529"/>
        <v>0</v>
      </c>
      <c r="AQ204" s="60">
        <f t="shared" si="529"/>
        <v>0</v>
      </c>
      <c r="AR204" s="60">
        <f t="shared" si="398"/>
        <v>2915852.91</v>
      </c>
      <c r="AS204" s="60">
        <f t="shared" si="509"/>
        <v>2704678.87</v>
      </c>
      <c r="AT204" s="60">
        <f t="shared" si="510"/>
        <v>2810866.02</v>
      </c>
    </row>
    <row r="205" spans="1:46" customFormat="1">
      <c r="A205" s="288"/>
      <c r="B205" s="71" t="s">
        <v>52</v>
      </c>
      <c r="C205" s="35" t="s">
        <v>13</v>
      </c>
      <c r="D205" s="35" t="s">
        <v>7</v>
      </c>
      <c r="E205" s="140" t="s">
        <v>100</v>
      </c>
      <c r="F205" s="35" t="s">
        <v>351</v>
      </c>
      <c r="G205" s="113" t="s">
        <v>50</v>
      </c>
      <c r="H205" s="68">
        <v>2737800</v>
      </c>
      <c r="I205" s="68">
        <v>2704678.87</v>
      </c>
      <c r="J205" s="68">
        <v>2810866.02</v>
      </c>
      <c r="K205" s="68"/>
      <c r="L205" s="68"/>
      <c r="M205" s="68"/>
      <c r="N205" s="68">
        <f t="shared" si="297"/>
        <v>2737800</v>
      </c>
      <c r="O205" s="68">
        <f t="shared" si="298"/>
        <v>2704678.87</v>
      </c>
      <c r="P205" s="68">
        <f t="shared" si="299"/>
        <v>2810866.02</v>
      </c>
      <c r="Q205" s="68"/>
      <c r="R205" s="68"/>
      <c r="S205" s="68"/>
      <c r="T205" s="68">
        <f t="shared" si="300"/>
        <v>2737800</v>
      </c>
      <c r="U205" s="68">
        <f t="shared" si="301"/>
        <v>2704678.87</v>
      </c>
      <c r="V205" s="68">
        <f t="shared" si="302"/>
        <v>2810866.02</v>
      </c>
      <c r="W205" s="68"/>
      <c r="X205" s="68"/>
      <c r="Y205" s="68"/>
      <c r="Z205" s="68">
        <f t="shared" si="303"/>
        <v>2737800</v>
      </c>
      <c r="AA205" s="68">
        <f t="shared" si="304"/>
        <v>2704678.87</v>
      </c>
      <c r="AB205" s="68">
        <f t="shared" si="305"/>
        <v>2810866.02</v>
      </c>
      <c r="AC205" s="68"/>
      <c r="AD205" s="68"/>
      <c r="AE205" s="68"/>
      <c r="AF205" s="68">
        <f t="shared" si="375"/>
        <v>2737800</v>
      </c>
      <c r="AG205" s="68">
        <f t="shared" si="376"/>
        <v>2704678.87</v>
      </c>
      <c r="AH205" s="68">
        <f t="shared" si="377"/>
        <v>2810866.02</v>
      </c>
      <c r="AI205" s="68"/>
      <c r="AJ205" s="68"/>
      <c r="AK205" s="68"/>
      <c r="AL205" s="68">
        <f t="shared" si="506"/>
        <v>2737800</v>
      </c>
      <c r="AM205" s="68">
        <f t="shared" si="507"/>
        <v>2704678.87</v>
      </c>
      <c r="AN205" s="68">
        <f t="shared" si="508"/>
        <v>2810866.02</v>
      </c>
      <c r="AO205" s="68">
        <f>51455.41+100609+25988.5</f>
        <v>178052.91</v>
      </c>
      <c r="AP205" s="68"/>
      <c r="AQ205" s="68"/>
      <c r="AR205" s="68">
        <f t="shared" si="398"/>
        <v>2915852.91</v>
      </c>
      <c r="AS205" s="68">
        <f t="shared" si="509"/>
        <v>2704678.87</v>
      </c>
      <c r="AT205" s="68">
        <f t="shared" si="510"/>
        <v>2810866.02</v>
      </c>
    </row>
    <row r="206" spans="1:46" customFormat="1" ht="26.4">
      <c r="A206" s="288"/>
      <c r="B206" s="123" t="s">
        <v>186</v>
      </c>
      <c r="C206" s="35" t="s">
        <v>13</v>
      </c>
      <c r="D206" s="35" t="s">
        <v>7</v>
      </c>
      <c r="E206" s="140" t="s">
        <v>100</v>
      </c>
      <c r="F206" s="35" t="s">
        <v>351</v>
      </c>
      <c r="G206" s="113" t="s">
        <v>32</v>
      </c>
      <c r="H206" s="60">
        <f>H207</f>
        <v>115594.92</v>
      </c>
      <c r="I206" s="60">
        <f t="shared" ref="I206:M206" si="530">I207</f>
        <v>175000</v>
      </c>
      <c r="J206" s="60">
        <f t="shared" si="530"/>
        <v>175000</v>
      </c>
      <c r="K206" s="60">
        <f t="shared" si="530"/>
        <v>0</v>
      </c>
      <c r="L206" s="60">
        <f t="shared" si="530"/>
        <v>0</v>
      </c>
      <c r="M206" s="60">
        <f t="shared" si="530"/>
        <v>0</v>
      </c>
      <c r="N206" s="60">
        <f t="shared" si="297"/>
        <v>115594.92</v>
      </c>
      <c r="O206" s="60">
        <f t="shared" si="298"/>
        <v>175000</v>
      </c>
      <c r="P206" s="60">
        <f t="shared" si="299"/>
        <v>175000</v>
      </c>
      <c r="Q206" s="60">
        <f t="shared" ref="Q206:S206" si="531">Q207</f>
        <v>0</v>
      </c>
      <c r="R206" s="60">
        <f t="shared" si="531"/>
        <v>0</v>
      </c>
      <c r="S206" s="60">
        <f t="shared" si="531"/>
        <v>0</v>
      </c>
      <c r="T206" s="60">
        <f t="shared" si="300"/>
        <v>115594.92</v>
      </c>
      <c r="U206" s="60">
        <f t="shared" si="301"/>
        <v>175000</v>
      </c>
      <c r="V206" s="60">
        <f t="shared" si="302"/>
        <v>175000</v>
      </c>
      <c r="W206" s="60">
        <f t="shared" ref="W206:Y206" si="532">W207</f>
        <v>0</v>
      </c>
      <c r="X206" s="60">
        <f t="shared" si="532"/>
        <v>0</v>
      </c>
      <c r="Y206" s="60">
        <f t="shared" si="532"/>
        <v>0</v>
      </c>
      <c r="Z206" s="60">
        <f t="shared" si="303"/>
        <v>115594.92</v>
      </c>
      <c r="AA206" s="60">
        <f t="shared" si="304"/>
        <v>175000</v>
      </c>
      <c r="AB206" s="60">
        <f t="shared" si="305"/>
        <v>175000</v>
      </c>
      <c r="AC206" s="60">
        <f t="shared" ref="AC206:AE206" si="533">AC207</f>
        <v>0</v>
      </c>
      <c r="AD206" s="60">
        <f t="shared" si="533"/>
        <v>0</v>
      </c>
      <c r="AE206" s="60">
        <f t="shared" si="533"/>
        <v>0</v>
      </c>
      <c r="AF206" s="60">
        <f t="shared" si="375"/>
        <v>115594.92</v>
      </c>
      <c r="AG206" s="60">
        <f t="shared" si="376"/>
        <v>175000</v>
      </c>
      <c r="AH206" s="60">
        <f t="shared" si="377"/>
        <v>175000</v>
      </c>
      <c r="AI206" s="60">
        <f t="shared" ref="AI206:AK206" si="534">AI207</f>
        <v>0</v>
      </c>
      <c r="AJ206" s="60">
        <f t="shared" si="534"/>
        <v>0</v>
      </c>
      <c r="AK206" s="60">
        <f t="shared" si="534"/>
        <v>0</v>
      </c>
      <c r="AL206" s="60">
        <f t="shared" si="506"/>
        <v>115594.92</v>
      </c>
      <c r="AM206" s="60">
        <f t="shared" si="507"/>
        <v>175000</v>
      </c>
      <c r="AN206" s="60">
        <f t="shared" si="508"/>
        <v>175000</v>
      </c>
      <c r="AO206" s="60">
        <f t="shared" ref="AO206:AQ206" si="535">AO207</f>
        <v>-77443.91</v>
      </c>
      <c r="AP206" s="60">
        <f t="shared" si="535"/>
        <v>0</v>
      </c>
      <c r="AQ206" s="60">
        <f t="shared" si="535"/>
        <v>0</v>
      </c>
      <c r="AR206" s="60">
        <f t="shared" si="398"/>
        <v>38151.009999999995</v>
      </c>
      <c r="AS206" s="60">
        <f t="shared" si="509"/>
        <v>175000</v>
      </c>
      <c r="AT206" s="60">
        <f t="shared" si="510"/>
        <v>175000</v>
      </c>
    </row>
    <row r="207" spans="1:46" customFormat="1" ht="26.4">
      <c r="A207" s="289"/>
      <c r="B207" s="71" t="s">
        <v>34</v>
      </c>
      <c r="C207" s="35" t="s">
        <v>13</v>
      </c>
      <c r="D207" s="35" t="s">
        <v>7</v>
      </c>
      <c r="E207" s="140" t="s">
        <v>100</v>
      </c>
      <c r="F207" s="35" t="s">
        <v>351</v>
      </c>
      <c r="G207" s="113" t="s">
        <v>33</v>
      </c>
      <c r="H207" s="68">
        <v>115594.92</v>
      </c>
      <c r="I207" s="68">
        <v>175000</v>
      </c>
      <c r="J207" s="68">
        <v>175000</v>
      </c>
      <c r="K207" s="68"/>
      <c r="L207" s="68"/>
      <c r="M207" s="68"/>
      <c r="N207" s="68">
        <f t="shared" si="297"/>
        <v>115594.92</v>
      </c>
      <c r="O207" s="68">
        <f t="shared" si="298"/>
        <v>175000</v>
      </c>
      <c r="P207" s="68">
        <f t="shared" si="299"/>
        <v>175000</v>
      </c>
      <c r="Q207" s="68"/>
      <c r="R207" s="68"/>
      <c r="S207" s="68"/>
      <c r="T207" s="68">
        <f t="shared" si="300"/>
        <v>115594.92</v>
      </c>
      <c r="U207" s="68">
        <f t="shared" si="301"/>
        <v>175000</v>
      </c>
      <c r="V207" s="68">
        <f t="shared" si="302"/>
        <v>175000</v>
      </c>
      <c r="W207" s="68"/>
      <c r="X207" s="68"/>
      <c r="Y207" s="68"/>
      <c r="Z207" s="68">
        <f t="shared" si="303"/>
        <v>115594.92</v>
      </c>
      <c r="AA207" s="68">
        <f t="shared" si="304"/>
        <v>175000</v>
      </c>
      <c r="AB207" s="68">
        <f t="shared" si="305"/>
        <v>175000</v>
      </c>
      <c r="AC207" s="68"/>
      <c r="AD207" s="68"/>
      <c r="AE207" s="68"/>
      <c r="AF207" s="68">
        <f t="shared" si="375"/>
        <v>115594.92</v>
      </c>
      <c r="AG207" s="68">
        <f t="shared" si="376"/>
        <v>175000</v>
      </c>
      <c r="AH207" s="68">
        <f t="shared" si="377"/>
        <v>175000</v>
      </c>
      <c r="AI207" s="68"/>
      <c r="AJ207" s="68"/>
      <c r="AK207" s="68"/>
      <c r="AL207" s="68">
        <f t="shared" si="506"/>
        <v>115594.92</v>
      </c>
      <c r="AM207" s="68">
        <f t="shared" si="507"/>
        <v>175000</v>
      </c>
      <c r="AN207" s="68">
        <f t="shared" si="508"/>
        <v>175000</v>
      </c>
      <c r="AO207" s="68">
        <v>-77443.91</v>
      </c>
      <c r="AP207" s="68"/>
      <c r="AQ207" s="68"/>
      <c r="AR207" s="68">
        <f t="shared" si="398"/>
        <v>38151.009999999995</v>
      </c>
      <c r="AS207" s="68">
        <f t="shared" si="509"/>
        <v>175000</v>
      </c>
      <c r="AT207" s="68">
        <f t="shared" si="510"/>
        <v>175000</v>
      </c>
    </row>
    <row r="208" spans="1:46">
      <c r="A208" s="72"/>
      <c r="B208" s="85"/>
      <c r="C208" s="5"/>
      <c r="D208" s="5"/>
      <c r="E208" s="5"/>
      <c r="F208" s="5"/>
      <c r="G208" s="1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  <c r="AB208" s="57"/>
      <c r="AC208" s="57"/>
      <c r="AD208" s="57"/>
      <c r="AE208" s="57"/>
      <c r="AF208" s="57"/>
      <c r="AG208" s="57"/>
      <c r="AH208" s="57"/>
      <c r="AI208" s="57"/>
      <c r="AJ208" s="57"/>
      <c r="AK208" s="57"/>
      <c r="AL208" s="57"/>
      <c r="AM208" s="57"/>
      <c r="AN208" s="57"/>
      <c r="AO208" s="57"/>
      <c r="AP208" s="57"/>
      <c r="AQ208" s="57"/>
      <c r="AR208" s="57"/>
      <c r="AS208" s="57"/>
      <c r="AT208" s="57"/>
    </row>
    <row r="209" spans="1:46" ht="27.6">
      <c r="A209" s="177" t="s">
        <v>10</v>
      </c>
      <c r="B209" s="96" t="s">
        <v>287</v>
      </c>
      <c r="C209" s="7" t="s">
        <v>16</v>
      </c>
      <c r="D209" s="7" t="s">
        <v>21</v>
      </c>
      <c r="E209" s="7" t="s">
        <v>100</v>
      </c>
      <c r="F209" s="7" t="s">
        <v>101</v>
      </c>
      <c r="G209" s="18"/>
      <c r="H209" s="58">
        <f t="shared" ref="H209:M209" si="536">H210+H238+H266+H279</f>
        <v>137283891.71000001</v>
      </c>
      <c r="I209" s="58">
        <f t="shared" si="536"/>
        <v>132060940.11</v>
      </c>
      <c r="J209" s="58">
        <f t="shared" si="536"/>
        <v>131923458.63000001</v>
      </c>
      <c r="K209" s="58">
        <f t="shared" si="536"/>
        <v>8289916.75</v>
      </c>
      <c r="L209" s="58">
        <f t="shared" si="536"/>
        <v>-40106.019999999997</v>
      </c>
      <c r="M209" s="58">
        <f t="shared" si="536"/>
        <v>-18795.18</v>
      </c>
      <c r="N209" s="58">
        <f t="shared" si="297"/>
        <v>145573808.46000001</v>
      </c>
      <c r="O209" s="58">
        <f t="shared" si="298"/>
        <v>132020834.09</v>
      </c>
      <c r="P209" s="58">
        <f t="shared" si="299"/>
        <v>131904663.45</v>
      </c>
      <c r="Q209" s="58">
        <f>Q210+Q238+Q266+Q279</f>
        <v>9936964.0999999996</v>
      </c>
      <c r="R209" s="58">
        <f>R210+R238+R266+R279</f>
        <v>0</v>
      </c>
      <c r="S209" s="58">
        <f>S210+S238+S266+S279</f>
        <v>0</v>
      </c>
      <c r="T209" s="58">
        <f t="shared" ref="T209:T284" si="537">N209+Q209</f>
        <v>155510772.56</v>
      </c>
      <c r="U209" s="58">
        <f t="shared" ref="U209:U284" si="538">O209+R209</f>
        <v>132020834.09</v>
      </c>
      <c r="V209" s="58">
        <f t="shared" ref="V209:V284" si="539">P209+S209</f>
        <v>131904663.45</v>
      </c>
      <c r="W209" s="58">
        <f>W210+W238+W266+W279</f>
        <v>117399.99999999988</v>
      </c>
      <c r="X209" s="58">
        <f>X210+X238+X266+X279</f>
        <v>0</v>
      </c>
      <c r="Y209" s="58">
        <f>Y210+Y238+Y266+Y279</f>
        <v>0</v>
      </c>
      <c r="Z209" s="58">
        <f t="shared" ref="Z209:Z284" si="540">T209+W209</f>
        <v>155628172.56</v>
      </c>
      <c r="AA209" s="58">
        <f t="shared" ref="AA209:AA284" si="541">U209+X209</f>
        <v>132020834.09</v>
      </c>
      <c r="AB209" s="58">
        <f t="shared" ref="AB209:AB284" si="542">V209+Y209</f>
        <v>131904663.45</v>
      </c>
      <c r="AC209" s="58">
        <f>AC210+AC238+AC266+AC279</f>
        <v>-1340727.71</v>
      </c>
      <c r="AD209" s="58">
        <f>AD210+AD238+AD266+AD279</f>
        <v>0</v>
      </c>
      <c r="AE209" s="58">
        <f>AE210+AE238+AE266+AE279</f>
        <v>0</v>
      </c>
      <c r="AF209" s="58">
        <f t="shared" ref="AF209:AF284" si="543">Z209+AC209</f>
        <v>154287444.84999999</v>
      </c>
      <c r="AG209" s="58">
        <f t="shared" ref="AG209:AG284" si="544">AA209+AD209</f>
        <v>132020834.09</v>
      </c>
      <c r="AH209" s="58">
        <f t="shared" ref="AH209:AH284" si="545">AB209+AE209</f>
        <v>131904663.45</v>
      </c>
      <c r="AI209" s="58">
        <f>AI210+AI238+AI266+AI279</f>
        <v>65981</v>
      </c>
      <c r="AJ209" s="58">
        <f>AJ210+AJ238+AJ266+AJ279</f>
        <v>0</v>
      </c>
      <c r="AK209" s="58">
        <f>AK210+AK238+AK266+AK279</f>
        <v>0</v>
      </c>
      <c r="AL209" s="58">
        <f t="shared" ref="AL209:AL284" si="546">AF209+AI209</f>
        <v>154353425.84999999</v>
      </c>
      <c r="AM209" s="58">
        <f t="shared" ref="AM209:AM284" si="547">AG209+AJ209</f>
        <v>132020834.09</v>
      </c>
      <c r="AN209" s="58">
        <f t="shared" ref="AN209:AN284" si="548">AH209+AK209</f>
        <v>131904663.45</v>
      </c>
      <c r="AO209" s="58">
        <f>AO210+AO238+AO266+AO279</f>
        <v>4528165.62</v>
      </c>
      <c r="AP209" s="58">
        <f>AP210+AP238+AP266+AP279</f>
        <v>0</v>
      </c>
      <c r="AQ209" s="58">
        <f>AQ210+AQ238+AQ266+AQ279</f>
        <v>0</v>
      </c>
      <c r="AR209" s="58">
        <f t="shared" ref="AR209:AR284" si="549">AL209+AO209</f>
        <v>158881591.47</v>
      </c>
      <c r="AS209" s="58">
        <f t="shared" ref="AS209:AS284" si="550">AM209+AP209</f>
        <v>132020834.09</v>
      </c>
      <c r="AT209" s="58">
        <f t="shared" ref="AT209:AT284" si="551">AN209+AQ209</f>
        <v>131904663.45</v>
      </c>
    </row>
    <row r="210" spans="1:46" ht="39.6">
      <c r="A210" s="175" t="s">
        <v>79</v>
      </c>
      <c r="B210" s="81" t="s">
        <v>77</v>
      </c>
      <c r="C210" s="6" t="s">
        <v>16</v>
      </c>
      <c r="D210" s="6" t="s">
        <v>3</v>
      </c>
      <c r="E210" s="6" t="s">
        <v>100</v>
      </c>
      <c r="F210" s="6" t="s">
        <v>101</v>
      </c>
      <c r="G210" s="18"/>
      <c r="H210" s="58">
        <f>H217+H220+H223+H232+H226+H214</f>
        <v>76313477</v>
      </c>
      <c r="I210" s="58">
        <f>I217+I220+I223+I232+I226+I214</f>
        <v>71427991.379999995</v>
      </c>
      <c r="J210" s="58">
        <f>J217+J220+J223+J232+J226+J214</f>
        <v>71222926.019999996</v>
      </c>
      <c r="K210" s="58">
        <f>K217+K220+K223+K232+K226+K214+K235</f>
        <v>5250000</v>
      </c>
      <c r="L210" s="58">
        <f>L217+L220+L223+L232+L226+L214+L235</f>
        <v>0</v>
      </c>
      <c r="M210" s="58">
        <f>M217+M220+M223+M232+M226+M214+M235</f>
        <v>0</v>
      </c>
      <c r="N210" s="58">
        <f t="shared" si="297"/>
        <v>81563477</v>
      </c>
      <c r="O210" s="58">
        <f t="shared" si="298"/>
        <v>71427991.379999995</v>
      </c>
      <c r="P210" s="58">
        <f t="shared" si="299"/>
        <v>71222926.019999996</v>
      </c>
      <c r="Q210" s="58">
        <f>Q217+Q220+Q223+Q232+Q226+Q214+Q235+Q229</f>
        <v>-2360000</v>
      </c>
      <c r="R210" s="58">
        <f t="shared" ref="R210:S210" si="552">R217+R220+R223+R232+R226+R214+R235+R229</f>
        <v>0</v>
      </c>
      <c r="S210" s="58">
        <f t="shared" si="552"/>
        <v>0</v>
      </c>
      <c r="T210" s="58">
        <f t="shared" si="537"/>
        <v>79203477</v>
      </c>
      <c r="U210" s="58">
        <f t="shared" si="538"/>
        <v>71427991.379999995</v>
      </c>
      <c r="V210" s="58">
        <f t="shared" si="539"/>
        <v>71222926.019999996</v>
      </c>
      <c r="W210" s="58">
        <f>W217+W220+W223+W232+W226+W214+W235+W229</f>
        <v>1126824.42</v>
      </c>
      <c r="X210" s="58">
        <f t="shared" ref="X210:Y210" si="553">X217+X220+X223+X232+X226+X214+X235+X229</f>
        <v>0</v>
      </c>
      <c r="Y210" s="58">
        <f t="shared" si="553"/>
        <v>0</v>
      </c>
      <c r="Z210" s="58">
        <f t="shared" si="540"/>
        <v>80330301.420000002</v>
      </c>
      <c r="AA210" s="58">
        <f t="shared" si="541"/>
        <v>71427991.379999995</v>
      </c>
      <c r="AB210" s="58">
        <f t="shared" si="542"/>
        <v>71222926.019999996</v>
      </c>
      <c r="AC210" s="58">
        <f>AC217+AC220+AC223+AC232+AC226+AC214+AC235+AC229</f>
        <v>-1330000</v>
      </c>
      <c r="AD210" s="58">
        <f t="shared" ref="AD210:AE210" si="554">AD217+AD220+AD223+AD232+AD226+AD214+AD235+AD229</f>
        <v>0</v>
      </c>
      <c r="AE210" s="58">
        <f t="shared" si="554"/>
        <v>0</v>
      </c>
      <c r="AF210" s="58">
        <f t="shared" si="543"/>
        <v>79000301.420000002</v>
      </c>
      <c r="AG210" s="58">
        <f t="shared" si="544"/>
        <v>71427991.379999995</v>
      </c>
      <c r="AH210" s="58">
        <f t="shared" si="545"/>
        <v>71222926.019999996</v>
      </c>
      <c r="AI210" s="58">
        <f>AI217+AI220+AI223+AI232+AI226+AI214+AI235+AI229+AI211</f>
        <v>100000</v>
      </c>
      <c r="AJ210" s="58">
        <f t="shared" ref="AJ210:AK210" si="555">AJ217+AJ220+AJ223+AJ232+AJ226+AJ214+AJ235+AJ229</f>
        <v>0</v>
      </c>
      <c r="AK210" s="58">
        <f t="shared" si="555"/>
        <v>0</v>
      </c>
      <c r="AL210" s="58">
        <f t="shared" si="546"/>
        <v>79100301.420000002</v>
      </c>
      <c r="AM210" s="58">
        <f t="shared" si="547"/>
        <v>71427991.379999995</v>
      </c>
      <c r="AN210" s="58">
        <f t="shared" si="548"/>
        <v>71222926.019999996</v>
      </c>
      <c r="AO210" s="58">
        <f>AO217+AO220+AO223+AO232+AO226+AO214+AO235+AO229+AO211</f>
        <v>3356165.62</v>
      </c>
      <c r="AP210" s="58">
        <f t="shared" ref="AP210:AQ210" si="556">AP217+AP220+AP223+AP232+AP226+AP214+AP235+AP229</f>
        <v>0</v>
      </c>
      <c r="AQ210" s="58">
        <f t="shared" si="556"/>
        <v>0</v>
      </c>
      <c r="AR210" s="58">
        <f t="shared" si="549"/>
        <v>82456467.040000007</v>
      </c>
      <c r="AS210" s="58">
        <f t="shared" si="550"/>
        <v>71427991.379999995</v>
      </c>
      <c r="AT210" s="58">
        <f t="shared" si="551"/>
        <v>71222926.019999996</v>
      </c>
    </row>
    <row r="211" spans="1:46">
      <c r="A211" s="263"/>
      <c r="B211" s="82" t="s">
        <v>253</v>
      </c>
      <c r="C211" s="39" t="s">
        <v>16</v>
      </c>
      <c r="D211" s="39" t="s">
        <v>3</v>
      </c>
      <c r="E211" s="39" t="s">
        <v>100</v>
      </c>
      <c r="F211" s="225" t="s">
        <v>126</v>
      </c>
      <c r="G211" s="3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  <c r="AD211" s="58"/>
      <c r="AE211" s="58"/>
      <c r="AF211" s="58"/>
      <c r="AG211" s="58"/>
      <c r="AH211" s="58"/>
      <c r="AI211" s="64">
        <f>AI212</f>
        <v>50000</v>
      </c>
      <c r="AJ211" s="64"/>
      <c r="AK211" s="64"/>
      <c r="AL211" s="64">
        <f t="shared" si="546"/>
        <v>50000</v>
      </c>
      <c r="AM211" s="64">
        <f t="shared" si="547"/>
        <v>0</v>
      </c>
      <c r="AN211" s="64">
        <f t="shared" si="548"/>
        <v>0</v>
      </c>
      <c r="AO211" s="64">
        <f>AO212</f>
        <v>0</v>
      </c>
      <c r="AP211" s="64"/>
      <c r="AQ211" s="64"/>
      <c r="AR211" s="64">
        <f t="shared" si="549"/>
        <v>50000</v>
      </c>
      <c r="AS211" s="64">
        <f t="shared" si="550"/>
        <v>0</v>
      </c>
      <c r="AT211" s="64">
        <f t="shared" si="551"/>
        <v>0</v>
      </c>
    </row>
    <row r="212" spans="1:46" ht="26.4">
      <c r="A212" s="265"/>
      <c r="B212" s="74" t="s">
        <v>41</v>
      </c>
      <c r="C212" s="39" t="s">
        <v>16</v>
      </c>
      <c r="D212" s="39" t="s">
        <v>3</v>
      </c>
      <c r="E212" s="39" t="s">
        <v>100</v>
      </c>
      <c r="F212" s="225" t="s">
        <v>126</v>
      </c>
      <c r="G212" s="226" t="s">
        <v>39</v>
      </c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  <c r="AD212" s="58"/>
      <c r="AE212" s="58"/>
      <c r="AF212" s="58"/>
      <c r="AG212" s="58"/>
      <c r="AH212" s="58"/>
      <c r="AI212" s="64">
        <f>AI213</f>
        <v>50000</v>
      </c>
      <c r="AJ212" s="64"/>
      <c r="AK212" s="64"/>
      <c r="AL212" s="64">
        <f t="shared" si="546"/>
        <v>50000</v>
      </c>
      <c r="AM212" s="64">
        <f t="shared" si="547"/>
        <v>0</v>
      </c>
      <c r="AN212" s="64">
        <f t="shared" si="548"/>
        <v>0</v>
      </c>
      <c r="AO212" s="64">
        <f>AO213</f>
        <v>0</v>
      </c>
      <c r="AP212" s="64"/>
      <c r="AQ212" s="64"/>
      <c r="AR212" s="64">
        <f t="shared" si="549"/>
        <v>50000</v>
      </c>
      <c r="AS212" s="64">
        <f t="shared" si="550"/>
        <v>0</v>
      </c>
      <c r="AT212" s="64">
        <f t="shared" si="551"/>
        <v>0</v>
      </c>
    </row>
    <row r="213" spans="1:46">
      <c r="A213" s="265"/>
      <c r="B213" s="102" t="s">
        <v>42</v>
      </c>
      <c r="C213" s="39" t="s">
        <v>16</v>
      </c>
      <c r="D213" s="39" t="s">
        <v>3</v>
      </c>
      <c r="E213" s="39" t="s">
        <v>100</v>
      </c>
      <c r="F213" s="225" t="s">
        <v>126</v>
      </c>
      <c r="G213" s="226" t="s">
        <v>40</v>
      </c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215">
        <v>50000</v>
      </c>
      <c r="AJ213" s="64"/>
      <c r="AK213" s="64"/>
      <c r="AL213" s="64">
        <f t="shared" si="546"/>
        <v>50000</v>
      </c>
      <c r="AM213" s="64">
        <f t="shared" si="547"/>
        <v>0</v>
      </c>
      <c r="AN213" s="64">
        <f t="shared" si="548"/>
        <v>0</v>
      </c>
      <c r="AO213" s="215"/>
      <c r="AP213" s="64"/>
      <c r="AQ213" s="64"/>
      <c r="AR213" s="64">
        <f t="shared" si="549"/>
        <v>50000</v>
      </c>
      <c r="AS213" s="64">
        <f t="shared" si="550"/>
        <v>0</v>
      </c>
      <c r="AT213" s="64">
        <f t="shared" si="551"/>
        <v>0</v>
      </c>
    </row>
    <row r="214" spans="1:46" ht="26.4">
      <c r="A214" s="265"/>
      <c r="B214" s="82" t="s">
        <v>213</v>
      </c>
      <c r="C214" s="5" t="s">
        <v>16</v>
      </c>
      <c r="D214" s="5" t="s">
        <v>3</v>
      </c>
      <c r="E214" s="5" t="s">
        <v>100</v>
      </c>
      <c r="F214" s="73" t="s">
        <v>163</v>
      </c>
      <c r="G214" s="17"/>
      <c r="H214" s="64">
        <f>H215</f>
        <v>3000000</v>
      </c>
      <c r="I214" s="64">
        <f t="shared" ref="I214:M214" si="557">I215</f>
        <v>500000</v>
      </c>
      <c r="J214" s="64">
        <f t="shared" si="557"/>
        <v>0</v>
      </c>
      <c r="K214" s="64">
        <f t="shared" si="557"/>
        <v>3000000</v>
      </c>
      <c r="L214" s="64">
        <f t="shared" si="557"/>
        <v>0</v>
      </c>
      <c r="M214" s="64">
        <f t="shared" si="557"/>
        <v>0</v>
      </c>
      <c r="N214" s="64">
        <f t="shared" si="297"/>
        <v>6000000</v>
      </c>
      <c r="O214" s="64">
        <f t="shared" si="298"/>
        <v>500000</v>
      </c>
      <c r="P214" s="64">
        <f t="shared" si="299"/>
        <v>0</v>
      </c>
      <c r="Q214" s="64">
        <f t="shared" ref="Q214:S215" si="558">Q215</f>
        <v>0</v>
      </c>
      <c r="R214" s="64">
        <f t="shared" si="558"/>
        <v>0</v>
      </c>
      <c r="S214" s="64">
        <f t="shared" si="558"/>
        <v>0</v>
      </c>
      <c r="T214" s="64">
        <f t="shared" si="537"/>
        <v>6000000</v>
      </c>
      <c r="U214" s="64">
        <f t="shared" si="538"/>
        <v>500000</v>
      </c>
      <c r="V214" s="64">
        <f t="shared" si="539"/>
        <v>0</v>
      </c>
      <c r="W214" s="64">
        <f t="shared" ref="W214:Y215" si="559">W215</f>
        <v>1009424.42</v>
      </c>
      <c r="X214" s="64">
        <f t="shared" si="559"/>
        <v>0</v>
      </c>
      <c r="Y214" s="64">
        <f t="shared" si="559"/>
        <v>0</v>
      </c>
      <c r="Z214" s="64">
        <f t="shared" si="540"/>
        <v>7009424.4199999999</v>
      </c>
      <c r="AA214" s="64">
        <f t="shared" si="541"/>
        <v>500000</v>
      </c>
      <c r="AB214" s="64">
        <f t="shared" si="542"/>
        <v>0</v>
      </c>
      <c r="AC214" s="64">
        <f t="shared" ref="AC214:AE215" si="560">AC215</f>
        <v>0</v>
      </c>
      <c r="AD214" s="64">
        <f t="shared" si="560"/>
        <v>0</v>
      </c>
      <c r="AE214" s="64">
        <f t="shared" si="560"/>
        <v>0</v>
      </c>
      <c r="AF214" s="64">
        <f t="shared" si="543"/>
        <v>7009424.4199999999</v>
      </c>
      <c r="AG214" s="64">
        <f t="shared" si="544"/>
        <v>500000</v>
      </c>
      <c r="AH214" s="64">
        <f t="shared" si="545"/>
        <v>0</v>
      </c>
      <c r="AI214" s="64">
        <f t="shared" ref="AI214:AK215" si="561">AI215</f>
        <v>0</v>
      </c>
      <c r="AJ214" s="64">
        <f t="shared" si="561"/>
        <v>0</v>
      </c>
      <c r="AK214" s="64">
        <f t="shared" si="561"/>
        <v>0</v>
      </c>
      <c r="AL214" s="64">
        <f t="shared" si="546"/>
        <v>7009424.4199999999</v>
      </c>
      <c r="AM214" s="64">
        <f t="shared" si="547"/>
        <v>500000</v>
      </c>
      <c r="AN214" s="64">
        <f t="shared" si="548"/>
        <v>0</v>
      </c>
      <c r="AO214" s="64">
        <f t="shared" ref="AO214:AQ215" si="562">AO215</f>
        <v>0</v>
      </c>
      <c r="AP214" s="64">
        <f t="shared" si="562"/>
        <v>0</v>
      </c>
      <c r="AQ214" s="64">
        <f t="shared" si="562"/>
        <v>0</v>
      </c>
      <c r="AR214" s="64">
        <f t="shared" si="549"/>
        <v>7009424.4199999999</v>
      </c>
      <c r="AS214" s="64">
        <f t="shared" si="550"/>
        <v>500000</v>
      </c>
      <c r="AT214" s="64">
        <f t="shared" si="551"/>
        <v>0</v>
      </c>
    </row>
    <row r="215" spans="1:46" ht="26.4">
      <c r="A215" s="265"/>
      <c r="B215" s="74" t="s">
        <v>41</v>
      </c>
      <c r="C215" s="5" t="s">
        <v>16</v>
      </c>
      <c r="D215" s="5" t="s">
        <v>3</v>
      </c>
      <c r="E215" s="5" t="s">
        <v>100</v>
      </c>
      <c r="F215" s="73" t="s">
        <v>163</v>
      </c>
      <c r="G215" s="17" t="s">
        <v>39</v>
      </c>
      <c r="H215" s="64">
        <f>H216</f>
        <v>3000000</v>
      </c>
      <c r="I215" s="64">
        <f t="shared" ref="I215:M215" si="563">I216</f>
        <v>500000</v>
      </c>
      <c r="J215" s="64">
        <f t="shared" si="563"/>
        <v>0</v>
      </c>
      <c r="K215" s="64">
        <f t="shared" si="563"/>
        <v>3000000</v>
      </c>
      <c r="L215" s="64">
        <f t="shared" si="563"/>
        <v>0</v>
      </c>
      <c r="M215" s="64">
        <f t="shared" si="563"/>
        <v>0</v>
      </c>
      <c r="N215" s="64">
        <f t="shared" si="297"/>
        <v>6000000</v>
      </c>
      <c r="O215" s="64">
        <f t="shared" si="298"/>
        <v>500000</v>
      </c>
      <c r="P215" s="64">
        <f t="shared" si="299"/>
        <v>0</v>
      </c>
      <c r="Q215" s="64">
        <f t="shared" si="558"/>
        <v>0</v>
      </c>
      <c r="R215" s="64">
        <f t="shared" si="558"/>
        <v>0</v>
      </c>
      <c r="S215" s="64">
        <f t="shared" si="558"/>
        <v>0</v>
      </c>
      <c r="T215" s="64">
        <f t="shared" si="537"/>
        <v>6000000</v>
      </c>
      <c r="U215" s="64">
        <f t="shared" si="538"/>
        <v>500000</v>
      </c>
      <c r="V215" s="64">
        <f t="shared" si="539"/>
        <v>0</v>
      </c>
      <c r="W215" s="64">
        <f t="shared" si="559"/>
        <v>1009424.42</v>
      </c>
      <c r="X215" s="64">
        <f t="shared" si="559"/>
        <v>0</v>
      </c>
      <c r="Y215" s="64">
        <f t="shared" si="559"/>
        <v>0</v>
      </c>
      <c r="Z215" s="64">
        <f t="shared" si="540"/>
        <v>7009424.4199999999</v>
      </c>
      <c r="AA215" s="64">
        <f t="shared" si="541"/>
        <v>500000</v>
      </c>
      <c r="AB215" s="64">
        <f t="shared" si="542"/>
        <v>0</v>
      </c>
      <c r="AC215" s="64">
        <f t="shared" si="560"/>
        <v>0</v>
      </c>
      <c r="AD215" s="64">
        <f t="shared" si="560"/>
        <v>0</v>
      </c>
      <c r="AE215" s="64">
        <f t="shared" si="560"/>
        <v>0</v>
      </c>
      <c r="AF215" s="64">
        <f t="shared" si="543"/>
        <v>7009424.4199999999</v>
      </c>
      <c r="AG215" s="64">
        <f t="shared" si="544"/>
        <v>500000</v>
      </c>
      <c r="AH215" s="64">
        <f t="shared" si="545"/>
        <v>0</v>
      </c>
      <c r="AI215" s="64">
        <f t="shared" si="561"/>
        <v>0</v>
      </c>
      <c r="AJ215" s="64">
        <f t="shared" si="561"/>
        <v>0</v>
      </c>
      <c r="AK215" s="64">
        <f t="shared" si="561"/>
        <v>0</v>
      </c>
      <c r="AL215" s="64">
        <f t="shared" si="546"/>
        <v>7009424.4199999999</v>
      </c>
      <c r="AM215" s="64">
        <f t="shared" si="547"/>
        <v>500000</v>
      </c>
      <c r="AN215" s="64">
        <f t="shared" si="548"/>
        <v>0</v>
      </c>
      <c r="AO215" s="64">
        <f t="shared" si="562"/>
        <v>0</v>
      </c>
      <c r="AP215" s="64">
        <f t="shared" si="562"/>
        <v>0</v>
      </c>
      <c r="AQ215" s="64">
        <f t="shared" si="562"/>
        <v>0</v>
      </c>
      <c r="AR215" s="64">
        <f t="shared" si="549"/>
        <v>7009424.4199999999</v>
      </c>
      <c r="AS215" s="64">
        <f t="shared" si="550"/>
        <v>500000</v>
      </c>
      <c r="AT215" s="64">
        <f t="shared" si="551"/>
        <v>0</v>
      </c>
    </row>
    <row r="216" spans="1:46">
      <c r="A216" s="265"/>
      <c r="B216" s="102" t="s">
        <v>42</v>
      </c>
      <c r="C216" s="5" t="s">
        <v>16</v>
      </c>
      <c r="D216" s="5" t="s">
        <v>3</v>
      </c>
      <c r="E216" s="5" t="s">
        <v>100</v>
      </c>
      <c r="F216" s="73" t="s">
        <v>163</v>
      </c>
      <c r="G216" s="17" t="s">
        <v>40</v>
      </c>
      <c r="H216" s="61">
        <v>3000000</v>
      </c>
      <c r="I216" s="61">
        <v>500000</v>
      </c>
      <c r="J216" s="61"/>
      <c r="K216" s="61">
        <v>3000000</v>
      </c>
      <c r="L216" s="61"/>
      <c r="M216" s="61"/>
      <c r="N216" s="61">
        <f t="shared" si="297"/>
        <v>6000000</v>
      </c>
      <c r="O216" s="61">
        <f t="shared" si="298"/>
        <v>500000</v>
      </c>
      <c r="P216" s="61">
        <f t="shared" si="299"/>
        <v>0</v>
      </c>
      <c r="Q216" s="61"/>
      <c r="R216" s="61"/>
      <c r="S216" s="61"/>
      <c r="T216" s="61">
        <f t="shared" si="537"/>
        <v>6000000</v>
      </c>
      <c r="U216" s="61">
        <f t="shared" si="538"/>
        <v>500000</v>
      </c>
      <c r="V216" s="61">
        <f t="shared" si="539"/>
        <v>0</v>
      </c>
      <c r="W216" s="61">
        <v>1009424.42</v>
      </c>
      <c r="X216" s="61"/>
      <c r="Y216" s="61"/>
      <c r="Z216" s="61">
        <f t="shared" si="540"/>
        <v>7009424.4199999999</v>
      </c>
      <c r="AA216" s="61">
        <f t="shared" si="541"/>
        <v>500000</v>
      </c>
      <c r="AB216" s="61">
        <f t="shared" si="542"/>
        <v>0</v>
      </c>
      <c r="AC216" s="61"/>
      <c r="AD216" s="61"/>
      <c r="AE216" s="61"/>
      <c r="AF216" s="61">
        <f t="shared" si="543"/>
        <v>7009424.4199999999</v>
      </c>
      <c r="AG216" s="61">
        <f t="shared" si="544"/>
        <v>500000</v>
      </c>
      <c r="AH216" s="61">
        <f t="shared" si="545"/>
        <v>0</v>
      </c>
      <c r="AI216" s="61"/>
      <c r="AJ216" s="61"/>
      <c r="AK216" s="61"/>
      <c r="AL216" s="61">
        <f t="shared" si="546"/>
        <v>7009424.4199999999</v>
      </c>
      <c r="AM216" s="61">
        <f t="shared" si="547"/>
        <v>500000</v>
      </c>
      <c r="AN216" s="61">
        <f t="shared" si="548"/>
        <v>0</v>
      </c>
      <c r="AO216" s="61"/>
      <c r="AP216" s="61"/>
      <c r="AQ216" s="61"/>
      <c r="AR216" s="61">
        <f t="shared" si="549"/>
        <v>7009424.4199999999</v>
      </c>
      <c r="AS216" s="61">
        <f t="shared" si="550"/>
        <v>500000</v>
      </c>
      <c r="AT216" s="61">
        <f t="shared" si="551"/>
        <v>0</v>
      </c>
    </row>
    <row r="217" spans="1:46">
      <c r="A217" s="265"/>
      <c r="B217" s="56" t="s">
        <v>218</v>
      </c>
      <c r="C217" s="5" t="s">
        <v>16</v>
      </c>
      <c r="D217" s="5" t="s">
        <v>3</v>
      </c>
      <c r="E217" s="5" t="s">
        <v>100</v>
      </c>
      <c r="F217" s="5" t="s">
        <v>109</v>
      </c>
      <c r="G217" s="17"/>
      <c r="H217" s="57">
        <f>H218</f>
        <v>630000</v>
      </c>
      <c r="I217" s="57">
        <f t="shared" ref="I217:M218" si="564">I218</f>
        <v>630000</v>
      </c>
      <c r="J217" s="57">
        <f t="shared" si="564"/>
        <v>630000</v>
      </c>
      <c r="K217" s="57">
        <f t="shared" si="564"/>
        <v>0</v>
      </c>
      <c r="L217" s="57">
        <f t="shared" si="564"/>
        <v>0</v>
      </c>
      <c r="M217" s="57">
        <f t="shared" si="564"/>
        <v>0</v>
      </c>
      <c r="N217" s="57">
        <f t="shared" si="297"/>
        <v>630000</v>
      </c>
      <c r="O217" s="57">
        <f t="shared" si="298"/>
        <v>630000</v>
      </c>
      <c r="P217" s="57">
        <f t="shared" si="299"/>
        <v>630000</v>
      </c>
      <c r="Q217" s="57">
        <f t="shared" ref="Q217:S218" si="565">Q218</f>
        <v>0</v>
      </c>
      <c r="R217" s="57">
        <f t="shared" si="565"/>
        <v>0</v>
      </c>
      <c r="S217" s="57">
        <f t="shared" si="565"/>
        <v>0</v>
      </c>
      <c r="T217" s="57">
        <f t="shared" si="537"/>
        <v>630000</v>
      </c>
      <c r="U217" s="57">
        <f t="shared" si="538"/>
        <v>630000</v>
      </c>
      <c r="V217" s="57">
        <f t="shared" si="539"/>
        <v>630000</v>
      </c>
      <c r="W217" s="57">
        <f t="shared" ref="W217:Y218" si="566">W218</f>
        <v>0</v>
      </c>
      <c r="X217" s="57">
        <f t="shared" si="566"/>
        <v>0</v>
      </c>
      <c r="Y217" s="57">
        <f t="shared" si="566"/>
        <v>0</v>
      </c>
      <c r="Z217" s="57">
        <f t="shared" si="540"/>
        <v>630000</v>
      </c>
      <c r="AA217" s="57">
        <f t="shared" si="541"/>
        <v>630000</v>
      </c>
      <c r="AB217" s="57">
        <f t="shared" si="542"/>
        <v>630000</v>
      </c>
      <c r="AC217" s="57">
        <f t="shared" ref="AC217:AE218" si="567">AC218</f>
        <v>0</v>
      </c>
      <c r="AD217" s="57">
        <f t="shared" si="567"/>
        <v>0</v>
      </c>
      <c r="AE217" s="57">
        <f t="shared" si="567"/>
        <v>0</v>
      </c>
      <c r="AF217" s="57">
        <f t="shared" si="543"/>
        <v>630000</v>
      </c>
      <c r="AG217" s="57">
        <f t="shared" si="544"/>
        <v>630000</v>
      </c>
      <c r="AH217" s="57">
        <f t="shared" si="545"/>
        <v>630000</v>
      </c>
      <c r="AI217" s="57">
        <f t="shared" ref="AI217:AK218" si="568">AI218</f>
        <v>80000</v>
      </c>
      <c r="AJ217" s="57">
        <f t="shared" si="568"/>
        <v>0</v>
      </c>
      <c r="AK217" s="57">
        <f t="shared" si="568"/>
        <v>0</v>
      </c>
      <c r="AL217" s="57">
        <f t="shared" si="546"/>
        <v>710000</v>
      </c>
      <c r="AM217" s="57">
        <f t="shared" si="547"/>
        <v>630000</v>
      </c>
      <c r="AN217" s="57">
        <f t="shared" si="548"/>
        <v>630000</v>
      </c>
      <c r="AO217" s="57">
        <f t="shared" ref="AO217:AQ218" si="569">AO218</f>
        <v>0</v>
      </c>
      <c r="AP217" s="57">
        <f t="shared" si="569"/>
        <v>0</v>
      </c>
      <c r="AQ217" s="57">
        <f t="shared" si="569"/>
        <v>0</v>
      </c>
      <c r="AR217" s="57">
        <f t="shared" si="549"/>
        <v>710000</v>
      </c>
      <c r="AS217" s="57">
        <f t="shared" si="550"/>
        <v>630000</v>
      </c>
      <c r="AT217" s="57">
        <f t="shared" si="551"/>
        <v>630000</v>
      </c>
    </row>
    <row r="218" spans="1:46" ht="26.4">
      <c r="A218" s="265"/>
      <c r="B218" s="27" t="s">
        <v>41</v>
      </c>
      <c r="C218" s="5" t="s">
        <v>16</v>
      </c>
      <c r="D218" s="5" t="s">
        <v>3</v>
      </c>
      <c r="E218" s="5" t="s">
        <v>100</v>
      </c>
      <c r="F218" s="5" t="s">
        <v>109</v>
      </c>
      <c r="G218" s="17" t="s">
        <v>39</v>
      </c>
      <c r="H218" s="57">
        <f>H219</f>
        <v>630000</v>
      </c>
      <c r="I218" s="57">
        <f t="shared" si="564"/>
        <v>630000</v>
      </c>
      <c r="J218" s="57">
        <f t="shared" si="564"/>
        <v>630000</v>
      </c>
      <c r="K218" s="57">
        <f t="shared" si="564"/>
        <v>0</v>
      </c>
      <c r="L218" s="57">
        <f t="shared" si="564"/>
        <v>0</v>
      </c>
      <c r="M218" s="57">
        <f t="shared" si="564"/>
        <v>0</v>
      </c>
      <c r="N218" s="57">
        <f t="shared" si="297"/>
        <v>630000</v>
      </c>
      <c r="O218" s="57">
        <f t="shared" si="298"/>
        <v>630000</v>
      </c>
      <c r="P218" s="57">
        <f t="shared" si="299"/>
        <v>630000</v>
      </c>
      <c r="Q218" s="57">
        <f t="shared" si="565"/>
        <v>0</v>
      </c>
      <c r="R218" s="57">
        <f t="shared" si="565"/>
        <v>0</v>
      </c>
      <c r="S218" s="57">
        <f t="shared" si="565"/>
        <v>0</v>
      </c>
      <c r="T218" s="57">
        <f t="shared" si="537"/>
        <v>630000</v>
      </c>
      <c r="U218" s="57">
        <f t="shared" si="538"/>
        <v>630000</v>
      </c>
      <c r="V218" s="57">
        <f t="shared" si="539"/>
        <v>630000</v>
      </c>
      <c r="W218" s="57">
        <f t="shared" si="566"/>
        <v>0</v>
      </c>
      <c r="X218" s="57">
        <f t="shared" si="566"/>
        <v>0</v>
      </c>
      <c r="Y218" s="57">
        <f t="shared" si="566"/>
        <v>0</v>
      </c>
      <c r="Z218" s="57">
        <f t="shared" si="540"/>
        <v>630000</v>
      </c>
      <c r="AA218" s="57">
        <f t="shared" si="541"/>
        <v>630000</v>
      </c>
      <c r="AB218" s="57">
        <f t="shared" si="542"/>
        <v>630000</v>
      </c>
      <c r="AC218" s="57">
        <f t="shared" si="567"/>
        <v>0</v>
      </c>
      <c r="AD218" s="57">
        <f t="shared" si="567"/>
        <v>0</v>
      </c>
      <c r="AE218" s="57">
        <f t="shared" si="567"/>
        <v>0</v>
      </c>
      <c r="AF218" s="57">
        <f t="shared" si="543"/>
        <v>630000</v>
      </c>
      <c r="AG218" s="57">
        <f t="shared" si="544"/>
        <v>630000</v>
      </c>
      <c r="AH218" s="57">
        <f t="shared" si="545"/>
        <v>630000</v>
      </c>
      <c r="AI218" s="57">
        <f t="shared" si="568"/>
        <v>80000</v>
      </c>
      <c r="AJ218" s="57">
        <f t="shared" si="568"/>
        <v>0</v>
      </c>
      <c r="AK218" s="57">
        <f t="shared" si="568"/>
        <v>0</v>
      </c>
      <c r="AL218" s="57">
        <f t="shared" si="546"/>
        <v>710000</v>
      </c>
      <c r="AM218" s="57">
        <f t="shared" si="547"/>
        <v>630000</v>
      </c>
      <c r="AN218" s="57">
        <f t="shared" si="548"/>
        <v>630000</v>
      </c>
      <c r="AO218" s="57">
        <f t="shared" si="569"/>
        <v>0</v>
      </c>
      <c r="AP218" s="57">
        <f t="shared" si="569"/>
        <v>0</v>
      </c>
      <c r="AQ218" s="57">
        <f t="shared" si="569"/>
        <v>0</v>
      </c>
      <c r="AR218" s="57">
        <f t="shared" si="549"/>
        <v>710000</v>
      </c>
      <c r="AS218" s="57">
        <f t="shared" si="550"/>
        <v>630000</v>
      </c>
      <c r="AT218" s="57">
        <f t="shared" si="551"/>
        <v>630000</v>
      </c>
    </row>
    <row r="219" spans="1:46">
      <c r="A219" s="265"/>
      <c r="B219" s="26" t="s">
        <v>42</v>
      </c>
      <c r="C219" s="5" t="s">
        <v>16</v>
      </c>
      <c r="D219" s="5" t="s">
        <v>3</v>
      </c>
      <c r="E219" s="5" t="s">
        <v>100</v>
      </c>
      <c r="F219" s="5" t="s">
        <v>109</v>
      </c>
      <c r="G219" s="17" t="s">
        <v>40</v>
      </c>
      <c r="H219" s="61">
        <v>630000</v>
      </c>
      <c r="I219" s="61">
        <v>630000</v>
      </c>
      <c r="J219" s="61">
        <v>630000</v>
      </c>
      <c r="K219" s="61"/>
      <c r="L219" s="61"/>
      <c r="M219" s="61"/>
      <c r="N219" s="61">
        <f t="shared" si="297"/>
        <v>630000</v>
      </c>
      <c r="O219" s="61">
        <f t="shared" si="298"/>
        <v>630000</v>
      </c>
      <c r="P219" s="61">
        <f t="shared" si="299"/>
        <v>630000</v>
      </c>
      <c r="Q219" s="61"/>
      <c r="R219" s="61"/>
      <c r="S219" s="61"/>
      <c r="T219" s="61">
        <f t="shared" si="537"/>
        <v>630000</v>
      </c>
      <c r="U219" s="61">
        <f t="shared" si="538"/>
        <v>630000</v>
      </c>
      <c r="V219" s="61">
        <f t="shared" si="539"/>
        <v>630000</v>
      </c>
      <c r="W219" s="61"/>
      <c r="X219" s="61"/>
      <c r="Y219" s="61"/>
      <c r="Z219" s="61">
        <f t="shared" si="540"/>
        <v>630000</v>
      </c>
      <c r="AA219" s="61">
        <f t="shared" si="541"/>
        <v>630000</v>
      </c>
      <c r="AB219" s="61">
        <f t="shared" si="542"/>
        <v>630000</v>
      </c>
      <c r="AC219" s="61"/>
      <c r="AD219" s="61"/>
      <c r="AE219" s="61"/>
      <c r="AF219" s="61">
        <f t="shared" si="543"/>
        <v>630000</v>
      </c>
      <c r="AG219" s="61">
        <f t="shared" si="544"/>
        <v>630000</v>
      </c>
      <c r="AH219" s="61">
        <f t="shared" si="545"/>
        <v>630000</v>
      </c>
      <c r="AI219" s="61">
        <f>50000+30000</f>
        <v>80000</v>
      </c>
      <c r="AJ219" s="61"/>
      <c r="AK219" s="61"/>
      <c r="AL219" s="61">
        <f t="shared" si="546"/>
        <v>710000</v>
      </c>
      <c r="AM219" s="61">
        <f t="shared" si="547"/>
        <v>630000</v>
      </c>
      <c r="AN219" s="61">
        <f t="shared" si="548"/>
        <v>630000</v>
      </c>
      <c r="AO219" s="61"/>
      <c r="AP219" s="61"/>
      <c r="AQ219" s="61"/>
      <c r="AR219" s="61">
        <f t="shared" si="549"/>
        <v>710000</v>
      </c>
      <c r="AS219" s="61">
        <f t="shared" si="550"/>
        <v>630000</v>
      </c>
      <c r="AT219" s="61">
        <f t="shared" si="551"/>
        <v>630000</v>
      </c>
    </row>
    <row r="220" spans="1:46">
      <c r="A220" s="265"/>
      <c r="B220" s="56" t="s">
        <v>219</v>
      </c>
      <c r="C220" s="5" t="s">
        <v>16</v>
      </c>
      <c r="D220" s="5" t="s">
        <v>3</v>
      </c>
      <c r="E220" s="5" t="s">
        <v>100</v>
      </c>
      <c r="F220" s="5" t="s">
        <v>110</v>
      </c>
      <c r="G220" s="17"/>
      <c r="H220" s="57">
        <f>H221</f>
        <v>68150508</v>
      </c>
      <c r="I220" s="57">
        <f t="shared" ref="I220:M221" si="570">I221</f>
        <v>69435703.379999995</v>
      </c>
      <c r="J220" s="57">
        <f t="shared" si="570"/>
        <v>69800147.019999996</v>
      </c>
      <c r="K220" s="57">
        <f t="shared" si="570"/>
        <v>0</v>
      </c>
      <c r="L220" s="57">
        <f t="shared" si="570"/>
        <v>0</v>
      </c>
      <c r="M220" s="57">
        <f t="shared" si="570"/>
        <v>0</v>
      </c>
      <c r="N220" s="57">
        <f t="shared" ref="N220:N301" si="571">H220+K220</f>
        <v>68150508</v>
      </c>
      <c r="O220" s="57">
        <f t="shared" ref="O220:O301" si="572">I220+L220</f>
        <v>69435703.379999995</v>
      </c>
      <c r="P220" s="57">
        <f t="shared" ref="P220:P301" si="573">J220+M220</f>
        <v>69800147.019999996</v>
      </c>
      <c r="Q220" s="57">
        <f t="shared" ref="Q220:S221" si="574">Q221</f>
        <v>0</v>
      </c>
      <c r="R220" s="57">
        <f t="shared" si="574"/>
        <v>0</v>
      </c>
      <c r="S220" s="57">
        <f t="shared" si="574"/>
        <v>0</v>
      </c>
      <c r="T220" s="57">
        <f t="shared" si="537"/>
        <v>68150508</v>
      </c>
      <c r="U220" s="57">
        <f t="shared" si="538"/>
        <v>69435703.379999995</v>
      </c>
      <c r="V220" s="57">
        <f t="shared" si="539"/>
        <v>69800147.019999996</v>
      </c>
      <c r="W220" s="57">
        <f t="shared" ref="W220:Y221" si="575">W221</f>
        <v>0</v>
      </c>
      <c r="X220" s="57">
        <f t="shared" si="575"/>
        <v>0</v>
      </c>
      <c r="Y220" s="57">
        <f t="shared" si="575"/>
        <v>0</v>
      </c>
      <c r="Z220" s="57">
        <f t="shared" si="540"/>
        <v>68150508</v>
      </c>
      <c r="AA220" s="57">
        <f t="shared" si="541"/>
        <v>69435703.379999995</v>
      </c>
      <c r="AB220" s="57">
        <f t="shared" si="542"/>
        <v>69800147.019999996</v>
      </c>
      <c r="AC220" s="57">
        <f t="shared" ref="AC220:AE221" si="576">AC221</f>
        <v>0</v>
      </c>
      <c r="AD220" s="57">
        <f t="shared" si="576"/>
        <v>0</v>
      </c>
      <c r="AE220" s="57">
        <f t="shared" si="576"/>
        <v>0</v>
      </c>
      <c r="AF220" s="57">
        <f t="shared" si="543"/>
        <v>68150508</v>
      </c>
      <c r="AG220" s="57">
        <f t="shared" si="544"/>
        <v>69435703.379999995</v>
      </c>
      <c r="AH220" s="57">
        <f t="shared" si="545"/>
        <v>69800147.019999996</v>
      </c>
      <c r="AI220" s="57">
        <f t="shared" ref="AI220:AK221" si="577">AI221</f>
        <v>-30000</v>
      </c>
      <c r="AJ220" s="57">
        <f t="shared" si="577"/>
        <v>0</v>
      </c>
      <c r="AK220" s="57">
        <f t="shared" si="577"/>
        <v>0</v>
      </c>
      <c r="AL220" s="57">
        <f t="shared" si="546"/>
        <v>68120508</v>
      </c>
      <c r="AM220" s="57">
        <f t="shared" si="547"/>
        <v>69435703.379999995</v>
      </c>
      <c r="AN220" s="57">
        <f t="shared" si="548"/>
        <v>69800147.019999996</v>
      </c>
      <c r="AO220" s="57">
        <f t="shared" ref="AO220:AQ221" si="578">AO221</f>
        <v>3356165.62</v>
      </c>
      <c r="AP220" s="57">
        <f t="shared" si="578"/>
        <v>0</v>
      </c>
      <c r="AQ220" s="57">
        <f t="shared" si="578"/>
        <v>0</v>
      </c>
      <c r="AR220" s="57">
        <f t="shared" si="549"/>
        <v>71476673.620000005</v>
      </c>
      <c r="AS220" s="57">
        <f t="shared" si="550"/>
        <v>69435703.379999995</v>
      </c>
      <c r="AT220" s="57">
        <f t="shared" si="551"/>
        <v>69800147.019999996</v>
      </c>
    </row>
    <row r="221" spans="1:46" ht="26.4">
      <c r="A221" s="265"/>
      <c r="B221" s="27" t="s">
        <v>41</v>
      </c>
      <c r="C221" s="5" t="s">
        <v>16</v>
      </c>
      <c r="D221" s="5" t="s">
        <v>3</v>
      </c>
      <c r="E221" s="5" t="s">
        <v>100</v>
      </c>
      <c r="F221" s="5" t="s">
        <v>110</v>
      </c>
      <c r="G221" s="17" t="s">
        <v>39</v>
      </c>
      <c r="H221" s="57">
        <f>H222</f>
        <v>68150508</v>
      </c>
      <c r="I221" s="57">
        <f t="shared" si="570"/>
        <v>69435703.379999995</v>
      </c>
      <c r="J221" s="57">
        <f t="shared" si="570"/>
        <v>69800147.019999996</v>
      </c>
      <c r="K221" s="57">
        <f t="shared" si="570"/>
        <v>0</v>
      </c>
      <c r="L221" s="57">
        <f t="shared" si="570"/>
        <v>0</v>
      </c>
      <c r="M221" s="57">
        <f t="shared" si="570"/>
        <v>0</v>
      </c>
      <c r="N221" s="57">
        <f t="shared" si="571"/>
        <v>68150508</v>
      </c>
      <c r="O221" s="57">
        <f t="shared" si="572"/>
        <v>69435703.379999995</v>
      </c>
      <c r="P221" s="57">
        <f t="shared" si="573"/>
        <v>69800147.019999996</v>
      </c>
      <c r="Q221" s="57">
        <f t="shared" si="574"/>
        <v>0</v>
      </c>
      <c r="R221" s="57">
        <f t="shared" si="574"/>
        <v>0</v>
      </c>
      <c r="S221" s="57">
        <f t="shared" si="574"/>
        <v>0</v>
      </c>
      <c r="T221" s="57">
        <f t="shared" si="537"/>
        <v>68150508</v>
      </c>
      <c r="U221" s="57">
        <f t="shared" si="538"/>
        <v>69435703.379999995</v>
      </c>
      <c r="V221" s="57">
        <f t="shared" si="539"/>
        <v>69800147.019999996</v>
      </c>
      <c r="W221" s="57">
        <f t="shared" si="575"/>
        <v>0</v>
      </c>
      <c r="X221" s="57">
        <f t="shared" si="575"/>
        <v>0</v>
      </c>
      <c r="Y221" s="57">
        <f t="shared" si="575"/>
        <v>0</v>
      </c>
      <c r="Z221" s="57">
        <f t="shared" si="540"/>
        <v>68150508</v>
      </c>
      <c r="AA221" s="57">
        <f t="shared" si="541"/>
        <v>69435703.379999995</v>
      </c>
      <c r="AB221" s="57">
        <f t="shared" si="542"/>
        <v>69800147.019999996</v>
      </c>
      <c r="AC221" s="57">
        <f t="shared" si="576"/>
        <v>0</v>
      </c>
      <c r="AD221" s="57">
        <f t="shared" si="576"/>
        <v>0</v>
      </c>
      <c r="AE221" s="57">
        <f t="shared" si="576"/>
        <v>0</v>
      </c>
      <c r="AF221" s="57">
        <f t="shared" si="543"/>
        <v>68150508</v>
      </c>
      <c r="AG221" s="57">
        <f t="shared" si="544"/>
        <v>69435703.379999995</v>
      </c>
      <c r="AH221" s="57">
        <f t="shared" si="545"/>
        <v>69800147.019999996</v>
      </c>
      <c r="AI221" s="57">
        <f t="shared" si="577"/>
        <v>-30000</v>
      </c>
      <c r="AJ221" s="57">
        <f t="shared" si="577"/>
        <v>0</v>
      </c>
      <c r="AK221" s="57">
        <f t="shared" si="577"/>
        <v>0</v>
      </c>
      <c r="AL221" s="57">
        <f t="shared" si="546"/>
        <v>68120508</v>
      </c>
      <c r="AM221" s="57">
        <f t="shared" si="547"/>
        <v>69435703.379999995</v>
      </c>
      <c r="AN221" s="57">
        <f t="shared" si="548"/>
        <v>69800147.019999996</v>
      </c>
      <c r="AO221" s="57">
        <f t="shared" si="578"/>
        <v>3356165.62</v>
      </c>
      <c r="AP221" s="57">
        <f t="shared" si="578"/>
        <v>0</v>
      </c>
      <c r="AQ221" s="57">
        <f t="shared" si="578"/>
        <v>0</v>
      </c>
      <c r="AR221" s="57">
        <f t="shared" si="549"/>
        <v>71476673.620000005</v>
      </c>
      <c r="AS221" s="57">
        <f t="shared" si="550"/>
        <v>69435703.379999995</v>
      </c>
      <c r="AT221" s="57">
        <f t="shared" si="551"/>
        <v>69800147.019999996</v>
      </c>
    </row>
    <row r="222" spans="1:46">
      <c r="A222" s="265"/>
      <c r="B222" s="26" t="s">
        <v>42</v>
      </c>
      <c r="C222" s="5" t="s">
        <v>16</v>
      </c>
      <c r="D222" s="5" t="s">
        <v>3</v>
      </c>
      <c r="E222" s="5" t="s">
        <v>100</v>
      </c>
      <c r="F222" s="5" t="s">
        <v>110</v>
      </c>
      <c r="G222" s="17" t="s">
        <v>40</v>
      </c>
      <c r="H222" s="61">
        <f>67650508+500000</f>
        <v>68150508</v>
      </c>
      <c r="I222" s="61">
        <f>69235703.38+200000</f>
        <v>69435703.379999995</v>
      </c>
      <c r="J222" s="61">
        <f>69600147.02+200000</f>
        <v>69800147.019999996</v>
      </c>
      <c r="K222" s="61"/>
      <c r="L222" s="61"/>
      <c r="M222" s="61"/>
      <c r="N222" s="61">
        <f t="shared" si="571"/>
        <v>68150508</v>
      </c>
      <c r="O222" s="61">
        <f t="shared" si="572"/>
        <v>69435703.379999995</v>
      </c>
      <c r="P222" s="61">
        <f t="shared" si="573"/>
        <v>69800147.019999996</v>
      </c>
      <c r="Q222" s="61"/>
      <c r="R222" s="61"/>
      <c r="S222" s="61"/>
      <c r="T222" s="61">
        <f t="shared" si="537"/>
        <v>68150508</v>
      </c>
      <c r="U222" s="61">
        <f t="shared" si="538"/>
        <v>69435703.379999995</v>
      </c>
      <c r="V222" s="61">
        <f t="shared" si="539"/>
        <v>69800147.019999996</v>
      </c>
      <c r="W222" s="61"/>
      <c r="X222" s="61"/>
      <c r="Y222" s="61"/>
      <c r="Z222" s="61">
        <f t="shared" si="540"/>
        <v>68150508</v>
      </c>
      <c r="AA222" s="61">
        <f t="shared" si="541"/>
        <v>69435703.379999995</v>
      </c>
      <c r="AB222" s="61">
        <f t="shared" si="542"/>
        <v>69800147.019999996</v>
      </c>
      <c r="AC222" s="61"/>
      <c r="AD222" s="61"/>
      <c r="AE222" s="61"/>
      <c r="AF222" s="61">
        <f t="shared" si="543"/>
        <v>68150508</v>
      </c>
      <c r="AG222" s="61">
        <f t="shared" si="544"/>
        <v>69435703.379999995</v>
      </c>
      <c r="AH222" s="61">
        <f t="shared" si="545"/>
        <v>69800147.019999996</v>
      </c>
      <c r="AI222" s="61">
        <v>-30000</v>
      </c>
      <c r="AJ222" s="61"/>
      <c r="AK222" s="61"/>
      <c r="AL222" s="61">
        <f t="shared" si="546"/>
        <v>68120508</v>
      </c>
      <c r="AM222" s="61">
        <f t="shared" si="547"/>
        <v>69435703.379999995</v>
      </c>
      <c r="AN222" s="61">
        <f t="shared" si="548"/>
        <v>69800147.019999996</v>
      </c>
      <c r="AO222" s="61">
        <f>2000000+1356165.62</f>
        <v>3356165.62</v>
      </c>
      <c r="AP222" s="61"/>
      <c r="AQ222" s="61"/>
      <c r="AR222" s="61">
        <f t="shared" si="549"/>
        <v>71476673.620000005</v>
      </c>
      <c r="AS222" s="61">
        <f t="shared" si="550"/>
        <v>69435703.379999995</v>
      </c>
      <c r="AT222" s="61">
        <f t="shared" si="551"/>
        <v>69800147.019999996</v>
      </c>
    </row>
    <row r="223" spans="1:46">
      <c r="A223" s="265"/>
      <c r="B223" s="111" t="s">
        <v>220</v>
      </c>
      <c r="C223" s="5" t="s">
        <v>16</v>
      </c>
      <c r="D223" s="5" t="s">
        <v>3</v>
      </c>
      <c r="E223" s="5" t="s">
        <v>100</v>
      </c>
      <c r="F223" s="5" t="s">
        <v>111</v>
      </c>
      <c r="G223" s="17"/>
      <c r="H223" s="57">
        <f>H224</f>
        <v>300000</v>
      </c>
      <c r="I223" s="57">
        <f t="shared" ref="I223:M224" si="579">I224</f>
        <v>100000</v>
      </c>
      <c r="J223" s="57">
        <f t="shared" si="579"/>
        <v>0</v>
      </c>
      <c r="K223" s="57">
        <f t="shared" si="579"/>
        <v>0</v>
      </c>
      <c r="L223" s="57">
        <f t="shared" si="579"/>
        <v>0</v>
      </c>
      <c r="M223" s="57">
        <f t="shared" si="579"/>
        <v>0</v>
      </c>
      <c r="N223" s="57">
        <f t="shared" si="571"/>
        <v>300000</v>
      </c>
      <c r="O223" s="57">
        <f t="shared" si="572"/>
        <v>100000</v>
      </c>
      <c r="P223" s="57">
        <f t="shared" si="573"/>
        <v>0</v>
      </c>
      <c r="Q223" s="57">
        <f t="shared" ref="Q223:S224" si="580">Q224</f>
        <v>-140000</v>
      </c>
      <c r="R223" s="57">
        <f t="shared" si="580"/>
        <v>0</v>
      </c>
      <c r="S223" s="57">
        <f t="shared" si="580"/>
        <v>0</v>
      </c>
      <c r="T223" s="57">
        <f t="shared" si="537"/>
        <v>160000</v>
      </c>
      <c r="U223" s="57">
        <f t="shared" si="538"/>
        <v>100000</v>
      </c>
      <c r="V223" s="57">
        <f t="shared" si="539"/>
        <v>0</v>
      </c>
      <c r="W223" s="57">
        <f t="shared" ref="W223:Y224" si="581">W224</f>
        <v>0</v>
      </c>
      <c r="X223" s="57">
        <f t="shared" si="581"/>
        <v>0</v>
      </c>
      <c r="Y223" s="57">
        <f t="shared" si="581"/>
        <v>0</v>
      </c>
      <c r="Z223" s="57">
        <f t="shared" si="540"/>
        <v>160000</v>
      </c>
      <c r="AA223" s="57">
        <f t="shared" si="541"/>
        <v>100000</v>
      </c>
      <c r="AB223" s="57">
        <f t="shared" si="542"/>
        <v>0</v>
      </c>
      <c r="AC223" s="57">
        <f t="shared" ref="AC223:AE224" si="582">AC224</f>
        <v>0</v>
      </c>
      <c r="AD223" s="57">
        <f t="shared" si="582"/>
        <v>0</v>
      </c>
      <c r="AE223" s="57">
        <f t="shared" si="582"/>
        <v>0</v>
      </c>
      <c r="AF223" s="57">
        <f t="shared" si="543"/>
        <v>160000</v>
      </c>
      <c r="AG223" s="57">
        <f t="shared" si="544"/>
        <v>100000</v>
      </c>
      <c r="AH223" s="57">
        <f t="shared" si="545"/>
        <v>0</v>
      </c>
      <c r="AI223" s="57">
        <f t="shared" ref="AI223:AK224" si="583">AI224</f>
        <v>0</v>
      </c>
      <c r="AJ223" s="57">
        <f t="shared" si="583"/>
        <v>0</v>
      </c>
      <c r="AK223" s="57">
        <f t="shared" si="583"/>
        <v>0</v>
      </c>
      <c r="AL223" s="57">
        <f t="shared" si="546"/>
        <v>160000</v>
      </c>
      <c r="AM223" s="57">
        <f t="shared" si="547"/>
        <v>100000</v>
      </c>
      <c r="AN223" s="57">
        <f t="shared" si="548"/>
        <v>0</v>
      </c>
      <c r="AO223" s="57">
        <f t="shared" ref="AO223:AQ224" si="584">AO224</f>
        <v>0</v>
      </c>
      <c r="AP223" s="57">
        <f t="shared" si="584"/>
        <v>0</v>
      </c>
      <c r="AQ223" s="57">
        <f t="shared" si="584"/>
        <v>0</v>
      </c>
      <c r="AR223" s="57">
        <f t="shared" si="549"/>
        <v>160000</v>
      </c>
      <c r="AS223" s="57">
        <f t="shared" si="550"/>
        <v>100000</v>
      </c>
      <c r="AT223" s="57">
        <f t="shared" si="551"/>
        <v>0</v>
      </c>
    </row>
    <row r="224" spans="1:46" ht="26.4">
      <c r="A224" s="265"/>
      <c r="B224" s="56" t="s">
        <v>186</v>
      </c>
      <c r="C224" s="5" t="s">
        <v>16</v>
      </c>
      <c r="D224" s="5" t="s">
        <v>3</v>
      </c>
      <c r="E224" s="5" t="s">
        <v>100</v>
      </c>
      <c r="F224" s="5" t="s">
        <v>111</v>
      </c>
      <c r="G224" s="17" t="s">
        <v>32</v>
      </c>
      <c r="H224" s="57">
        <f>H225</f>
        <v>300000</v>
      </c>
      <c r="I224" s="57">
        <f t="shared" si="579"/>
        <v>100000</v>
      </c>
      <c r="J224" s="57">
        <f t="shared" si="579"/>
        <v>0</v>
      </c>
      <c r="K224" s="57">
        <f t="shared" si="579"/>
        <v>0</v>
      </c>
      <c r="L224" s="57">
        <f t="shared" si="579"/>
        <v>0</v>
      </c>
      <c r="M224" s="57">
        <f t="shared" si="579"/>
        <v>0</v>
      </c>
      <c r="N224" s="57">
        <f t="shared" si="571"/>
        <v>300000</v>
      </c>
      <c r="O224" s="57">
        <f t="shared" si="572"/>
        <v>100000</v>
      </c>
      <c r="P224" s="57">
        <f t="shared" si="573"/>
        <v>0</v>
      </c>
      <c r="Q224" s="57">
        <f t="shared" si="580"/>
        <v>-140000</v>
      </c>
      <c r="R224" s="57">
        <f t="shared" si="580"/>
        <v>0</v>
      </c>
      <c r="S224" s="57">
        <f t="shared" si="580"/>
        <v>0</v>
      </c>
      <c r="T224" s="57">
        <f t="shared" si="537"/>
        <v>160000</v>
      </c>
      <c r="U224" s="57">
        <f t="shared" si="538"/>
        <v>100000</v>
      </c>
      <c r="V224" s="57">
        <f t="shared" si="539"/>
        <v>0</v>
      </c>
      <c r="W224" s="57">
        <f t="shared" si="581"/>
        <v>0</v>
      </c>
      <c r="X224" s="57">
        <f t="shared" si="581"/>
        <v>0</v>
      </c>
      <c r="Y224" s="57">
        <f t="shared" si="581"/>
        <v>0</v>
      </c>
      <c r="Z224" s="57">
        <f t="shared" si="540"/>
        <v>160000</v>
      </c>
      <c r="AA224" s="57">
        <f t="shared" si="541"/>
        <v>100000</v>
      </c>
      <c r="AB224" s="57">
        <f t="shared" si="542"/>
        <v>0</v>
      </c>
      <c r="AC224" s="57">
        <f t="shared" si="582"/>
        <v>0</v>
      </c>
      <c r="AD224" s="57">
        <f t="shared" si="582"/>
        <v>0</v>
      </c>
      <c r="AE224" s="57">
        <f t="shared" si="582"/>
        <v>0</v>
      </c>
      <c r="AF224" s="57">
        <f t="shared" si="543"/>
        <v>160000</v>
      </c>
      <c r="AG224" s="57">
        <f t="shared" si="544"/>
        <v>100000</v>
      </c>
      <c r="AH224" s="57">
        <f t="shared" si="545"/>
        <v>0</v>
      </c>
      <c r="AI224" s="57">
        <f t="shared" si="583"/>
        <v>0</v>
      </c>
      <c r="AJ224" s="57">
        <f t="shared" si="583"/>
        <v>0</v>
      </c>
      <c r="AK224" s="57">
        <f t="shared" si="583"/>
        <v>0</v>
      </c>
      <c r="AL224" s="57">
        <f t="shared" si="546"/>
        <v>160000</v>
      </c>
      <c r="AM224" s="57">
        <f t="shared" si="547"/>
        <v>100000</v>
      </c>
      <c r="AN224" s="57">
        <f t="shared" si="548"/>
        <v>0</v>
      </c>
      <c r="AO224" s="57">
        <f t="shared" si="584"/>
        <v>0</v>
      </c>
      <c r="AP224" s="57">
        <f t="shared" si="584"/>
        <v>0</v>
      </c>
      <c r="AQ224" s="57">
        <f t="shared" si="584"/>
        <v>0</v>
      </c>
      <c r="AR224" s="57">
        <f t="shared" si="549"/>
        <v>160000</v>
      </c>
      <c r="AS224" s="57">
        <f t="shared" si="550"/>
        <v>100000</v>
      </c>
      <c r="AT224" s="57">
        <f t="shared" si="551"/>
        <v>0</v>
      </c>
    </row>
    <row r="225" spans="1:46" ht="26.4">
      <c r="A225" s="265"/>
      <c r="B225" s="28" t="s">
        <v>34</v>
      </c>
      <c r="C225" s="5" t="s">
        <v>16</v>
      </c>
      <c r="D225" s="5" t="s">
        <v>3</v>
      </c>
      <c r="E225" s="5" t="s">
        <v>100</v>
      </c>
      <c r="F225" s="5" t="s">
        <v>111</v>
      </c>
      <c r="G225" s="17" t="s">
        <v>33</v>
      </c>
      <c r="H225" s="61">
        <v>300000</v>
      </c>
      <c r="I225" s="61">
        <v>100000</v>
      </c>
      <c r="J225" s="61"/>
      <c r="K225" s="61"/>
      <c r="L225" s="61"/>
      <c r="M225" s="61"/>
      <c r="N225" s="61">
        <f t="shared" si="571"/>
        <v>300000</v>
      </c>
      <c r="O225" s="61">
        <f t="shared" si="572"/>
        <v>100000</v>
      </c>
      <c r="P225" s="61">
        <f t="shared" si="573"/>
        <v>0</v>
      </c>
      <c r="Q225" s="61">
        <v>-140000</v>
      </c>
      <c r="R225" s="61"/>
      <c r="S225" s="61"/>
      <c r="T225" s="61">
        <f t="shared" si="537"/>
        <v>160000</v>
      </c>
      <c r="U225" s="61">
        <f t="shared" si="538"/>
        <v>100000</v>
      </c>
      <c r="V225" s="61">
        <f t="shared" si="539"/>
        <v>0</v>
      </c>
      <c r="W225" s="61"/>
      <c r="X225" s="61"/>
      <c r="Y225" s="61"/>
      <c r="Z225" s="61">
        <f t="shared" si="540"/>
        <v>160000</v>
      </c>
      <c r="AA225" s="61">
        <f t="shared" si="541"/>
        <v>100000</v>
      </c>
      <c r="AB225" s="61">
        <f t="shared" si="542"/>
        <v>0</v>
      </c>
      <c r="AC225" s="61"/>
      <c r="AD225" s="61"/>
      <c r="AE225" s="61"/>
      <c r="AF225" s="61">
        <f t="shared" si="543"/>
        <v>160000</v>
      </c>
      <c r="AG225" s="61">
        <f t="shared" si="544"/>
        <v>100000</v>
      </c>
      <c r="AH225" s="61">
        <f t="shared" si="545"/>
        <v>0</v>
      </c>
      <c r="AI225" s="61"/>
      <c r="AJ225" s="61"/>
      <c r="AK225" s="61"/>
      <c r="AL225" s="61">
        <f t="shared" si="546"/>
        <v>160000</v>
      </c>
      <c r="AM225" s="61">
        <f t="shared" si="547"/>
        <v>100000</v>
      </c>
      <c r="AN225" s="61">
        <f t="shared" si="548"/>
        <v>0</v>
      </c>
      <c r="AO225" s="61"/>
      <c r="AP225" s="61"/>
      <c r="AQ225" s="61"/>
      <c r="AR225" s="61">
        <f t="shared" si="549"/>
        <v>160000</v>
      </c>
      <c r="AS225" s="61">
        <f t="shared" si="550"/>
        <v>100000</v>
      </c>
      <c r="AT225" s="61">
        <f t="shared" si="551"/>
        <v>0</v>
      </c>
    </row>
    <row r="226" spans="1:46" ht="39.6">
      <c r="A226" s="265"/>
      <c r="B226" s="56" t="s">
        <v>215</v>
      </c>
      <c r="C226" s="5" t="s">
        <v>16</v>
      </c>
      <c r="D226" s="5" t="s">
        <v>3</v>
      </c>
      <c r="E226" s="5" t="s">
        <v>100</v>
      </c>
      <c r="F226" s="5" t="s">
        <v>105</v>
      </c>
      <c r="G226" s="17"/>
      <c r="H226" s="57">
        <f>H227</f>
        <v>732969</v>
      </c>
      <c r="I226" s="57">
        <f t="shared" ref="I226:M227" si="585">I227</f>
        <v>762288</v>
      </c>
      <c r="J226" s="57">
        <f t="shared" si="585"/>
        <v>792779</v>
      </c>
      <c r="K226" s="57">
        <f t="shared" si="585"/>
        <v>0</v>
      </c>
      <c r="L226" s="57">
        <f t="shared" si="585"/>
        <v>0</v>
      </c>
      <c r="M226" s="57">
        <f t="shared" si="585"/>
        <v>0</v>
      </c>
      <c r="N226" s="57">
        <f t="shared" ref="N226:P228" si="586">H226+K226</f>
        <v>732969</v>
      </c>
      <c r="O226" s="57">
        <f t="shared" si="586"/>
        <v>762288</v>
      </c>
      <c r="P226" s="57">
        <f t="shared" si="586"/>
        <v>792779</v>
      </c>
      <c r="Q226" s="57">
        <f t="shared" ref="Q226:S227" si="587">Q227</f>
        <v>0</v>
      </c>
      <c r="R226" s="57">
        <f t="shared" si="587"/>
        <v>0</v>
      </c>
      <c r="S226" s="57">
        <f t="shared" si="587"/>
        <v>0</v>
      </c>
      <c r="T226" s="57">
        <f t="shared" ref="T226:V228" si="588">N226+Q226</f>
        <v>732969</v>
      </c>
      <c r="U226" s="57">
        <f t="shared" si="588"/>
        <v>762288</v>
      </c>
      <c r="V226" s="57">
        <f t="shared" si="588"/>
        <v>792779</v>
      </c>
      <c r="W226" s="57">
        <f t="shared" ref="W226:Y227" si="589">W227</f>
        <v>0</v>
      </c>
      <c r="X226" s="57">
        <f t="shared" si="589"/>
        <v>0</v>
      </c>
      <c r="Y226" s="57">
        <f t="shared" si="589"/>
        <v>0</v>
      </c>
      <c r="Z226" s="57">
        <f t="shared" si="540"/>
        <v>732969</v>
      </c>
      <c r="AA226" s="57">
        <f t="shared" si="541"/>
        <v>762288</v>
      </c>
      <c r="AB226" s="57">
        <f t="shared" si="542"/>
        <v>792779</v>
      </c>
      <c r="AC226" s="57">
        <f t="shared" ref="AC226:AE227" si="590">AC227</f>
        <v>0</v>
      </c>
      <c r="AD226" s="57">
        <f t="shared" si="590"/>
        <v>0</v>
      </c>
      <c r="AE226" s="57">
        <f t="shared" si="590"/>
        <v>0</v>
      </c>
      <c r="AF226" s="57">
        <f t="shared" si="543"/>
        <v>732969</v>
      </c>
      <c r="AG226" s="57">
        <f t="shared" si="544"/>
        <v>762288</v>
      </c>
      <c r="AH226" s="57">
        <f t="shared" si="545"/>
        <v>792779</v>
      </c>
      <c r="AI226" s="57">
        <f t="shared" ref="AI226:AK227" si="591">AI227</f>
        <v>0</v>
      </c>
      <c r="AJ226" s="57">
        <f t="shared" si="591"/>
        <v>0</v>
      </c>
      <c r="AK226" s="57">
        <f t="shared" si="591"/>
        <v>0</v>
      </c>
      <c r="AL226" s="57">
        <f t="shared" si="546"/>
        <v>732969</v>
      </c>
      <c r="AM226" s="57">
        <f t="shared" si="547"/>
        <v>762288</v>
      </c>
      <c r="AN226" s="57">
        <f t="shared" si="548"/>
        <v>792779</v>
      </c>
      <c r="AO226" s="57">
        <f t="shared" ref="AO226:AQ227" si="592">AO227</f>
        <v>0</v>
      </c>
      <c r="AP226" s="57">
        <f t="shared" si="592"/>
        <v>0</v>
      </c>
      <c r="AQ226" s="57">
        <f t="shared" si="592"/>
        <v>0</v>
      </c>
      <c r="AR226" s="57">
        <f t="shared" si="549"/>
        <v>732969</v>
      </c>
      <c r="AS226" s="57">
        <f t="shared" si="550"/>
        <v>762288</v>
      </c>
      <c r="AT226" s="57">
        <f t="shared" si="551"/>
        <v>792779</v>
      </c>
    </row>
    <row r="227" spans="1:46" ht="26.4">
      <c r="A227" s="265"/>
      <c r="B227" s="27" t="s">
        <v>41</v>
      </c>
      <c r="C227" s="5" t="s">
        <v>16</v>
      </c>
      <c r="D227" s="5" t="s">
        <v>3</v>
      </c>
      <c r="E227" s="5" t="s">
        <v>100</v>
      </c>
      <c r="F227" s="5" t="s">
        <v>105</v>
      </c>
      <c r="G227" s="17" t="s">
        <v>39</v>
      </c>
      <c r="H227" s="57">
        <f>H228</f>
        <v>732969</v>
      </c>
      <c r="I227" s="57">
        <f t="shared" si="585"/>
        <v>762288</v>
      </c>
      <c r="J227" s="57">
        <f t="shared" si="585"/>
        <v>792779</v>
      </c>
      <c r="K227" s="57">
        <f t="shared" si="585"/>
        <v>0</v>
      </c>
      <c r="L227" s="57">
        <f t="shared" si="585"/>
        <v>0</v>
      </c>
      <c r="M227" s="57">
        <f t="shared" si="585"/>
        <v>0</v>
      </c>
      <c r="N227" s="57">
        <f t="shared" si="586"/>
        <v>732969</v>
      </c>
      <c r="O227" s="57">
        <f t="shared" si="586"/>
        <v>762288</v>
      </c>
      <c r="P227" s="57">
        <f t="shared" si="586"/>
        <v>792779</v>
      </c>
      <c r="Q227" s="57">
        <f t="shared" si="587"/>
        <v>0</v>
      </c>
      <c r="R227" s="57">
        <f t="shared" si="587"/>
        <v>0</v>
      </c>
      <c r="S227" s="57">
        <f t="shared" si="587"/>
        <v>0</v>
      </c>
      <c r="T227" s="57">
        <f t="shared" si="588"/>
        <v>732969</v>
      </c>
      <c r="U227" s="57">
        <f t="shared" si="588"/>
        <v>762288</v>
      </c>
      <c r="V227" s="57">
        <f t="shared" si="588"/>
        <v>792779</v>
      </c>
      <c r="W227" s="57">
        <f t="shared" si="589"/>
        <v>0</v>
      </c>
      <c r="X227" s="57">
        <f t="shared" si="589"/>
        <v>0</v>
      </c>
      <c r="Y227" s="57">
        <f t="shared" si="589"/>
        <v>0</v>
      </c>
      <c r="Z227" s="57">
        <f t="shared" si="540"/>
        <v>732969</v>
      </c>
      <c r="AA227" s="57">
        <f t="shared" si="541"/>
        <v>762288</v>
      </c>
      <c r="AB227" s="57">
        <f t="shared" si="542"/>
        <v>792779</v>
      </c>
      <c r="AC227" s="57">
        <f t="shared" si="590"/>
        <v>0</v>
      </c>
      <c r="AD227" s="57">
        <f t="shared" si="590"/>
        <v>0</v>
      </c>
      <c r="AE227" s="57">
        <f t="shared" si="590"/>
        <v>0</v>
      </c>
      <c r="AF227" s="57">
        <f t="shared" si="543"/>
        <v>732969</v>
      </c>
      <c r="AG227" s="57">
        <f t="shared" si="544"/>
        <v>762288</v>
      </c>
      <c r="AH227" s="57">
        <f t="shared" si="545"/>
        <v>792779</v>
      </c>
      <c r="AI227" s="57">
        <f t="shared" si="591"/>
        <v>0</v>
      </c>
      <c r="AJ227" s="57">
        <f t="shared" si="591"/>
        <v>0</v>
      </c>
      <c r="AK227" s="57">
        <f t="shared" si="591"/>
        <v>0</v>
      </c>
      <c r="AL227" s="57">
        <f t="shared" si="546"/>
        <v>732969</v>
      </c>
      <c r="AM227" s="57">
        <f t="shared" si="547"/>
        <v>762288</v>
      </c>
      <c r="AN227" s="57">
        <f t="shared" si="548"/>
        <v>792779</v>
      </c>
      <c r="AO227" s="57">
        <f t="shared" si="592"/>
        <v>0</v>
      </c>
      <c r="AP227" s="57">
        <f t="shared" si="592"/>
        <v>0</v>
      </c>
      <c r="AQ227" s="57">
        <f t="shared" si="592"/>
        <v>0</v>
      </c>
      <c r="AR227" s="57">
        <f t="shared" si="549"/>
        <v>732969</v>
      </c>
      <c r="AS227" s="57">
        <f t="shared" si="550"/>
        <v>762288</v>
      </c>
      <c r="AT227" s="57">
        <f t="shared" si="551"/>
        <v>792779</v>
      </c>
    </row>
    <row r="228" spans="1:46">
      <c r="A228" s="265"/>
      <c r="B228" s="26" t="s">
        <v>42</v>
      </c>
      <c r="C228" s="5" t="s">
        <v>16</v>
      </c>
      <c r="D228" s="5" t="s">
        <v>3</v>
      </c>
      <c r="E228" s="5" t="s">
        <v>100</v>
      </c>
      <c r="F228" s="5" t="s">
        <v>105</v>
      </c>
      <c r="G228" s="17" t="s">
        <v>40</v>
      </c>
      <c r="H228" s="61">
        <v>732969</v>
      </c>
      <c r="I228" s="61">
        <v>762288</v>
      </c>
      <c r="J228" s="61">
        <v>792779</v>
      </c>
      <c r="K228" s="61"/>
      <c r="L228" s="61"/>
      <c r="M228" s="61"/>
      <c r="N228" s="61">
        <f t="shared" si="586"/>
        <v>732969</v>
      </c>
      <c r="O228" s="61">
        <f t="shared" si="586"/>
        <v>762288</v>
      </c>
      <c r="P228" s="61">
        <f t="shared" si="586"/>
        <v>792779</v>
      </c>
      <c r="Q228" s="61"/>
      <c r="R228" s="61"/>
      <c r="S228" s="61"/>
      <c r="T228" s="61">
        <f t="shared" si="588"/>
        <v>732969</v>
      </c>
      <c r="U228" s="61">
        <f t="shared" si="588"/>
        <v>762288</v>
      </c>
      <c r="V228" s="61">
        <f t="shared" si="588"/>
        <v>792779</v>
      </c>
      <c r="W228" s="61"/>
      <c r="X228" s="61"/>
      <c r="Y228" s="61"/>
      <c r="Z228" s="61">
        <f t="shared" si="540"/>
        <v>732969</v>
      </c>
      <c r="AA228" s="61">
        <f t="shared" si="541"/>
        <v>762288</v>
      </c>
      <c r="AB228" s="61">
        <f t="shared" si="542"/>
        <v>792779</v>
      </c>
      <c r="AC228" s="61"/>
      <c r="AD228" s="61"/>
      <c r="AE228" s="61"/>
      <c r="AF228" s="61">
        <f t="shared" si="543"/>
        <v>732969</v>
      </c>
      <c r="AG228" s="61">
        <f t="shared" si="544"/>
        <v>762288</v>
      </c>
      <c r="AH228" s="61">
        <f t="shared" si="545"/>
        <v>792779</v>
      </c>
      <c r="AI228" s="61"/>
      <c r="AJ228" s="61"/>
      <c r="AK228" s="61"/>
      <c r="AL228" s="61">
        <f t="shared" si="546"/>
        <v>732969</v>
      </c>
      <c r="AM228" s="61">
        <f t="shared" si="547"/>
        <v>762288</v>
      </c>
      <c r="AN228" s="61">
        <f t="shared" si="548"/>
        <v>792779</v>
      </c>
      <c r="AO228" s="61"/>
      <c r="AP228" s="61"/>
      <c r="AQ228" s="61"/>
      <c r="AR228" s="61">
        <f t="shared" si="549"/>
        <v>732969</v>
      </c>
      <c r="AS228" s="61">
        <f t="shared" si="550"/>
        <v>762288</v>
      </c>
      <c r="AT228" s="61">
        <f t="shared" si="551"/>
        <v>792779</v>
      </c>
    </row>
    <row r="229" spans="1:46">
      <c r="A229" s="265"/>
      <c r="B229" s="26" t="s">
        <v>170</v>
      </c>
      <c r="C229" s="5" t="s">
        <v>16</v>
      </c>
      <c r="D229" s="5" t="s">
        <v>3</v>
      </c>
      <c r="E229" s="5" t="s">
        <v>100</v>
      </c>
      <c r="F229" s="5" t="s">
        <v>169</v>
      </c>
      <c r="G229" s="17"/>
      <c r="H229" s="61"/>
      <c r="I229" s="61"/>
      <c r="J229" s="61"/>
      <c r="K229" s="61"/>
      <c r="L229" s="61"/>
      <c r="M229" s="61"/>
      <c r="N229" s="61"/>
      <c r="O229" s="61"/>
      <c r="P229" s="61"/>
      <c r="Q229" s="61">
        <f>Q230</f>
        <v>650000</v>
      </c>
      <c r="R229" s="61">
        <f t="shared" ref="R229:S230" si="593">R230</f>
        <v>0</v>
      </c>
      <c r="S229" s="61">
        <f t="shared" si="593"/>
        <v>0</v>
      </c>
      <c r="T229" s="61">
        <f t="shared" ref="T229:T231" si="594">N229+Q229</f>
        <v>650000</v>
      </c>
      <c r="U229" s="61">
        <f t="shared" ref="U229:U231" si="595">O229+R229</f>
        <v>0</v>
      </c>
      <c r="V229" s="61">
        <f t="shared" ref="V229:V231" si="596">P229+S229</f>
        <v>0</v>
      </c>
      <c r="W229" s="61">
        <f>W230</f>
        <v>117400</v>
      </c>
      <c r="X229" s="61">
        <f t="shared" ref="X229:Y230" si="597">X230</f>
        <v>0</v>
      </c>
      <c r="Y229" s="61">
        <f t="shared" si="597"/>
        <v>0</v>
      </c>
      <c r="Z229" s="61">
        <f t="shared" si="540"/>
        <v>767400</v>
      </c>
      <c r="AA229" s="61">
        <f t="shared" si="541"/>
        <v>0</v>
      </c>
      <c r="AB229" s="61">
        <f t="shared" si="542"/>
        <v>0</v>
      </c>
      <c r="AC229" s="61">
        <f>AC230</f>
        <v>0</v>
      </c>
      <c r="AD229" s="61">
        <f t="shared" ref="AD229:AE230" si="598">AD230</f>
        <v>0</v>
      </c>
      <c r="AE229" s="61">
        <f t="shared" si="598"/>
        <v>0</v>
      </c>
      <c r="AF229" s="61">
        <f t="shared" si="543"/>
        <v>767400</v>
      </c>
      <c r="AG229" s="61">
        <f t="shared" si="544"/>
        <v>0</v>
      </c>
      <c r="AH229" s="61">
        <f t="shared" si="545"/>
        <v>0</v>
      </c>
      <c r="AI229" s="61">
        <f>AI230</f>
        <v>0</v>
      </c>
      <c r="AJ229" s="61">
        <f t="shared" ref="AJ229:AK230" si="599">AJ230</f>
        <v>0</v>
      </c>
      <c r="AK229" s="61">
        <f t="shared" si="599"/>
        <v>0</v>
      </c>
      <c r="AL229" s="61">
        <f t="shared" si="546"/>
        <v>767400</v>
      </c>
      <c r="AM229" s="61">
        <f t="shared" si="547"/>
        <v>0</v>
      </c>
      <c r="AN229" s="61">
        <f t="shared" si="548"/>
        <v>0</v>
      </c>
      <c r="AO229" s="61">
        <f>AO230</f>
        <v>0</v>
      </c>
      <c r="AP229" s="61">
        <f t="shared" ref="AP229:AQ230" si="600">AP230</f>
        <v>0</v>
      </c>
      <c r="AQ229" s="61">
        <f t="shared" si="600"/>
        <v>0</v>
      </c>
      <c r="AR229" s="61">
        <f t="shared" si="549"/>
        <v>767400</v>
      </c>
      <c r="AS229" s="61">
        <f t="shared" si="550"/>
        <v>0</v>
      </c>
      <c r="AT229" s="61">
        <f t="shared" si="551"/>
        <v>0</v>
      </c>
    </row>
    <row r="230" spans="1:46" ht="26.4">
      <c r="A230" s="265"/>
      <c r="B230" s="26" t="s">
        <v>41</v>
      </c>
      <c r="C230" s="5" t="s">
        <v>16</v>
      </c>
      <c r="D230" s="5" t="s">
        <v>3</v>
      </c>
      <c r="E230" s="5" t="s">
        <v>100</v>
      </c>
      <c r="F230" s="5" t="s">
        <v>169</v>
      </c>
      <c r="G230" s="17" t="s">
        <v>39</v>
      </c>
      <c r="H230" s="61"/>
      <c r="I230" s="61"/>
      <c r="J230" s="61"/>
      <c r="K230" s="61"/>
      <c r="L230" s="61"/>
      <c r="M230" s="61"/>
      <c r="N230" s="61"/>
      <c r="O230" s="61"/>
      <c r="P230" s="61"/>
      <c r="Q230" s="61">
        <f>Q231</f>
        <v>650000</v>
      </c>
      <c r="R230" s="61">
        <f t="shared" si="593"/>
        <v>0</v>
      </c>
      <c r="S230" s="61">
        <f t="shared" si="593"/>
        <v>0</v>
      </c>
      <c r="T230" s="61">
        <f t="shared" si="594"/>
        <v>650000</v>
      </c>
      <c r="U230" s="61">
        <f t="shared" si="595"/>
        <v>0</v>
      </c>
      <c r="V230" s="61">
        <f t="shared" si="596"/>
        <v>0</v>
      </c>
      <c r="W230" s="61">
        <f>W231</f>
        <v>117400</v>
      </c>
      <c r="X230" s="61">
        <f t="shared" si="597"/>
        <v>0</v>
      </c>
      <c r="Y230" s="61">
        <f t="shared" si="597"/>
        <v>0</v>
      </c>
      <c r="Z230" s="61">
        <f t="shared" si="540"/>
        <v>767400</v>
      </c>
      <c r="AA230" s="61">
        <f t="shared" si="541"/>
        <v>0</v>
      </c>
      <c r="AB230" s="61">
        <f t="shared" si="542"/>
        <v>0</v>
      </c>
      <c r="AC230" s="61">
        <f>AC231</f>
        <v>0</v>
      </c>
      <c r="AD230" s="61">
        <f t="shared" si="598"/>
        <v>0</v>
      </c>
      <c r="AE230" s="61">
        <f t="shared" si="598"/>
        <v>0</v>
      </c>
      <c r="AF230" s="61">
        <f t="shared" si="543"/>
        <v>767400</v>
      </c>
      <c r="AG230" s="61">
        <f t="shared" si="544"/>
        <v>0</v>
      </c>
      <c r="AH230" s="61">
        <f t="shared" si="545"/>
        <v>0</v>
      </c>
      <c r="AI230" s="61">
        <f>AI231</f>
        <v>0</v>
      </c>
      <c r="AJ230" s="61">
        <f t="shared" si="599"/>
        <v>0</v>
      </c>
      <c r="AK230" s="61">
        <f t="shared" si="599"/>
        <v>0</v>
      </c>
      <c r="AL230" s="61">
        <f t="shared" si="546"/>
        <v>767400</v>
      </c>
      <c r="AM230" s="61">
        <f t="shared" si="547"/>
        <v>0</v>
      </c>
      <c r="AN230" s="61">
        <f t="shared" si="548"/>
        <v>0</v>
      </c>
      <c r="AO230" s="61">
        <f>AO231</f>
        <v>0</v>
      </c>
      <c r="AP230" s="61">
        <f t="shared" si="600"/>
        <v>0</v>
      </c>
      <c r="AQ230" s="61">
        <f t="shared" si="600"/>
        <v>0</v>
      </c>
      <c r="AR230" s="61">
        <f t="shared" si="549"/>
        <v>767400</v>
      </c>
      <c r="AS230" s="61">
        <f t="shared" si="550"/>
        <v>0</v>
      </c>
      <c r="AT230" s="61">
        <f t="shared" si="551"/>
        <v>0</v>
      </c>
    </row>
    <row r="231" spans="1:46">
      <c r="A231" s="265"/>
      <c r="B231" s="26" t="s">
        <v>42</v>
      </c>
      <c r="C231" s="5" t="s">
        <v>16</v>
      </c>
      <c r="D231" s="5" t="s">
        <v>3</v>
      </c>
      <c r="E231" s="5" t="s">
        <v>100</v>
      </c>
      <c r="F231" s="5" t="s">
        <v>169</v>
      </c>
      <c r="G231" s="17" t="s">
        <v>40</v>
      </c>
      <c r="H231" s="61"/>
      <c r="I231" s="61"/>
      <c r="J231" s="61"/>
      <c r="K231" s="61"/>
      <c r="L231" s="61"/>
      <c r="M231" s="61"/>
      <c r="N231" s="61"/>
      <c r="O231" s="61"/>
      <c r="P231" s="61"/>
      <c r="Q231" s="61">
        <v>650000</v>
      </c>
      <c r="R231" s="61"/>
      <c r="S231" s="61"/>
      <c r="T231" s="61">
        <f t="shared" si="594"/>
        <v>650000</v>
      </c>
      <c r="U231" s="61">
        <f t="shared" si="595"/>
        <v>0</v>
      </c>
      <c r="V231" s="61">
        <f t="shared" si="596"/>
        <v>0</v>
      </c>
      <c r="W231" s="61">
        <v>117400</v>
      </c>
      <c r="X231" s="61"/>
      <c r="Y231" s="61"/>
      <c r="Z231" s="61">
        <f t="shared" si="540"/>
        <v>767400</v>
      </c>
      <c r="AA231" s="61">
        <f t="shared" si="541"/>
        <v>0</v>
      </c>
      <c r="AB231" s="61">
        <f t="shared" si="542"/>
        <v>0</v>
      </c>
      <c r="AC231" s="61"/>
      <c r="AD231" s="61"/>
      <c r="AE231" s="61"/>
      <c r="AF231" s="61">
        <f t="shared" si="543"/>
        <v>767400</v>
      </c>
      <c r="AG231" s="61">
        <f t="shared" si="544"/>
        <v>0</v>
      </c>
      <c r="AH231" s="61">
        <f t="shared" si="545"/>
        <v>0</v>
      </c>
      <c r="AI231" s="61"/>
      <c r="AJ231" s="61"/>
      <c r="AK231" s="61"/>
      <c r="AL231" s="61">
        <f t="shared" si="546"/>
        <v>767400</v>
      </c>
      <c r="AM231" s="61">
        <f t="shared" si="547"/>
        <v>0</v>
      </c>
      <c r="AN231" s="61">
        <f t="shared" si="548"/>
        <v>0</v>
      </c>
      <c r="AO231" s="61"/>
      <c r="AP231" s="61"/>
      <c r="AQ231" s="61"/>
      <c r="AR231" s="61">
        <f t="shared" si="549"/>
        <v>767400</v>
      </c>
      <c r="AS231" s="61">
        <f t="shared" si="550"/>
        <v>0</v>
      </c>
      <c r="AT231" s="61">
        <f t="shared" si="551"/>
        <v>0</v>
      </c>
    </row>
    <row r="232" spans="1:46" ht="26.4">
      <c r="A232" s="265"/>
      <c r="B232" s="111" t="s">
        <v>221</v>
      </c>
      <c r="C232" s="5" t="s">
        <v>16</v>
      </c>
      <c r="D232" s="5" t="s">
        <v>3</v>
      </c>
      <c r="E232" s="5" t="s">
        <v>100</v>
      </c>
      <c r="F232" s="73" t="s">
        <v>320</v>
      </c>
      <c r="G232" s="17"/>
      <c r="H232" s="67">
        <f>H233</f>
        <v>3500000</v>
      </c>
      <c r="I232" s="67">
        <f t="shared" ref="I232:M233" si="601">I233</f>
        <v>0</v>
      </c>
      <c r="J232" s="67">
        <f t="shared" si="601"/>
        <v>0</v>
      </c>
      <c r="K232" s="67">
        <f t="shared" si="601"/>
        <v>1000000</v>
      </c>
      <c r="L232" s="67">
        <f t="shared" si="601"/>
        <v>0</v>
      </c>
      <c r="M232" s="67">
        <f t="shared" si="601"/>
        <v>0</v>
      </c>
      <c r="N232" s="67">
        <f t="shared" si="571"/>
        <v>4500000</v>
      </c>
      <c r="O232" s="67">
        <f t="shared" si="572"/>
        <v>0</v>
      </c>
      <c r="P232" s="67">
        <f t="shared" si="573"/>
        <v>0</v>
      </c>
      <c r="Q232" s="67">
        <f t="shared" ref="Q232:S233" si="602">Q233</f>
        <v>-1620000</v>
      </c>
      <c r="R232" s="67">
        <f t="shared" si="602"/>
        <v>0</v>
      </c>
      <c r="S232" s="67">
        <f t="shared" si="602"/>
        <v>0</v>
      </c>
      <c r="T232" s="67">
        <f t="shared" si="537"/>
        <v>2880000</v>
      </c>
      <c r="U232" s="67">
        <f t="shared" si="538"/>
        <v>0</v>
      </c>
      <c r="V232" s="67">
        <f t="shared" si="539"/>
        <v>0</v>
      </c>
      <c r="W232" s="67">
        <f t="shared" ref="W232:Y233" si="603">W233</f>
        <v>0</v>
      </c>
      <c r="X232" s="67">
        <f t="shared" si="603"/>
        <v>0</v>
      </c>
      <c r="Y232" s="67">
        <f t="shared" si="603"/>
        <v>0</v>
      </c>
      <c r="Z232" s="67">
        <f t="shared" si="540"/>
        <v>2880000</v>
      </c>
      <c r="AA232" s="67">
        <f t="shared" si="541"/>
        <v>0</v>
      </c>
      <c r="AB232" s="67">
        <f t="shared" si="542"/>
        <v>0</v>
      </c>
      <c r="AC232" s="67">
        <f t="shared" ref="AC232:AE233" si="604">AC233</f>
        <v>-1330000</v>
      </c>
      <c r="AD232" s="67">
        <f t="shared" si="604"/>
        <v>0</v>
      </c>
      <c r="AE232" s="67">
        <f t="shared" si="604"/>
        <v>0</v>
      </c>
      <c r="AF232" s="67">
        <f t="shared" si="543"/>
        <v>1550000</v>
      </c>
      <c r="AG232" s="67">
        <f t="shared" si="544"/>
        <v>0</v>
      </c>
      <c r="AH232" s="67">
        <f t="shared" si="545"/>
        <v>0</v>
      </c>
      <c r="AI232" s="67">
        <f t="shared" ref="AI232:AK233" si="605">AI233</f>
        <v>0</v>
      </c>
      <c r="AJ232" s="67">
        <f t="shared" si="605"/>
        <v>0</v>
      </c>
      <c r="AK232" s="67">
        <f t="shared" si="605"/>
        <v>0</v>
      </c>
      <c r="AL232" s="67">
        <f t="shared" si="546"/>
        <v>1550000</v>
      </c>
      <c r="AM232" s="67">
        <f t="shared" si="547"/>
        <v>0</v>
      </c>
      <c r="AN232" s="67">
        <f t="shared" si="548"/>
        <v>0</v>
      </c>
      <c r="AO232" s="67">
        <f t="shared" ref="AO232:AQ233" si="606">AO233</f>
        <v>0</v>
      </c>
      <c r="AP232" s="67">
        <f t="shared" si="606"/>
        <v>0</v>
      </c>
      <c r="AQ232" s="67">
        <f t="shared" si="606"/>
        <v>0</v>
      </c>
      <c r="AR232" s="67">
        <f t="shared" si="549"/>
        <v>1550000</v>
      </c>
      <c r="AS232" s="67">
        <f t="shared" si="550"/>
        <v>0</v>
      </c>
      <c r="AT232" s="67">
        <f t="shared" si="551"/>
        <v>0</v>
      </c>
    </row>
    <row r="233" spans="1:46" ht="26.4">
      <c r="A233" s="265"/>
      <c r="B233" s="27" t="s">
        <v>41</v>
      </c>
      <c r="C233" s="5" t="s">
        <v>16</v>
      </c>
      <c r="D233" s="5" t="s">
        <v>3</v>
      </c>
      <c r="E233" s="5" t="s">
        <v>100</v>
      </c>
      <c r="F233" s="73" t="s">
        <v>320</v>
      </c>
      <c r="G233" s="55" t="s">
        <v>39</v>
      </c>
      <c r="H233" s="67">
        <f>H234</f>
        <v>3500000</v>
      </c>
      <c r="I233" s="67">
        <f t="shared" si="601"/>
        <v>0</v>
      </c>
      <c r="J233" s="67">
        <f t="shared" si="601"/>
        <v>0</v>
      </c>
      <c r="K233" s="67">
        <f t="shared" si="601"/>
        <v>1000000</v>
      </c>
      <c r="L233" s="67">
        <f t="shared" si="601"/>
        <v>0</v>
      </c>
      <c r="M233" s="67">
        <f t="shared" si="601"/>
        <v>0</v>
      </c>
      <c r="N233" s="67">
        <f t="shared" si="571"/>
        <v>4500000</v>
      </c>
      <c r="O233" s="67">
        <f t="shared" si="572"/>
        <v>0</v>
      </c>
      <c r="P233" s="67">
        <f t="shared" si="573"/>
        <v>0</v>
      </c>
      <c r="Q233" s="67">
        <f t="shared" si="602"/>
        <v>-1620000</v>
      </c>
      <c r="R233" s="67">
        <f t="shared" si="602"/>
        <v>0</v>
      </c>
      <c r="S233" s="67">
        <f t="shared" si="602"/>
        <v>0</v>
      </c>
      <c r="T233" s="67">
        <f t="shared" si="537"/>
        <v>2880000</v>
      </c>
      <c r="U233" s="67">
        <f t="shared" si="538"/>
        <v>0</v>
      </c>
      <c r="V233" s="67">
        <f t="shared" si="539"/>
        <v>0</v>
      </c>
      <c r="W233" s="67">
        <f t="shared" si="603"/>
        <v>0</v>
      </c>
      <c r="X233" s="67">
        <f t="shared" si="603"/>
        <v>0</v>
      </c>
      <c r="Y233" s="67">
        <f t="shared" si="603"/>
        <v>0</v>
      </c>
      <c r="Z233" s="67">
        <f t="shared" si="540"/>
        <v>2880000</v>
      </c>
      <c r="AA233" s="67">
        <f t="shared" si="541"/>
        <v>0</v>
      </c>
      <c r="AB233" s="67">
        <f t="shared" si="542"/>
        <v>0</v>
      </c>
      <c r="AC233" s="67">
        <f t="shared" si="604"/>
        <v>-1330000</v>
      </c>
      <c r="AD233" s="67">
        <f t="shared" si="604"/>
        <v>0</v>
      </c>
      <c r="AE233" s="67">
        <f t="shared" si="604"/>
        <v>0</v>
      </c>
      <c r="AF233" s="67">
        <f t="shared" si="543"/>
        <v>1550000</v>
      </c>
      <c r="AG233" s="67">
        <f t="shared" si="544"/>
        <v>0</v>
      </c>
      <c r="AH233" s="67">
        <f t="shared" si="545"/>
        <v>0</v>
      </c>
      <c r="AI233" s="67">
        <f t="shared" si="605"/>
        <v>0</v>
      </c>
      <c r="AJ233" s="67">
        <f t="shared" si="605"/>
        <v>0</v>
      </c>
      <c r="AK233" s="67">
        <f t="shared" si="605"/>
        <v>0</v>
      </c>
      <c r="AL233" s="67">
        <f t="shared" si="546"/>
        <v>1550000</v>
      </c>
      <c r="AM233" s="67">
        <f t="shared" si="547"/>
        <v>0</v>
      </c>
      <c r="AN233" s="67">
        <f t="shared" si="548"/>
        <v>0</v>
      </c>
      <c r="AO233" s="67">
        <f t="shared" si="606"/>
        <v>0</v>
      </c>
      <c r="AP233" s="67">
        <f t="shared" si="606"/>
        <v>0</v>
      </c>
      <c r="AQ233" s="67">
        <f t="shared" si="606"/>
        <v>0</v>
      </c>
      <c r="AR233" s="67">
        <f t="shared" si="549"/>
        <v>1550000</v>
      </c>
      <c r="AS233" s="67">
        <f t="shared" si="550"/>
        <v>0</v>
      </c>
      <c r="AT233" s="67">
        <f t="shared" si="551"/>
        <v>0</v>
      </c>
    </row>
    <row r="234" spans="1:46">
      <c r="A234" s="265"/>
      <c r="B234" s="26" t="s">
        <v>42</v>
      </c>
      <c r="C234" s="5" t="s">
        <v>16</v>
      </c>
      <c r="D234" s="5" t="s">
        <v>3</v>
      </c>
      <c r="E234" s="5" t="s">
        <v>100</v>
      </c>
      <c r="F234" s="73" t="s">
        <v>320</v>
      </c>
      <c r="G234" s="55" t="s">
        <v>40</v>
      </c>
      <c r="H234" s="61">
        <v>3500000</v>
      </c>
      <c r="I234" s="61"/>
      <c r="J234" s="61"/>
      <c r="K234" s="61">
        <v>1000000</v>
      </c>
      <c r="L234" s="61"/>
      <c r="M234" s="61"/>
      <c r="N234" s="61">
        <f t="shared" si="571"/>
        <v>4500000</v>
      </c>
      <c r="O234" s="61">
        <f t="shared" si="572"/>
        <v>0</v>
      </c>
      <c r="P234" s="61">
        <f t="shared" si="573"/>
        <v>0</v>
      </c>
      <c r="Q234" s="61">
        <v>-1620000</v>
      </c>
      <c r="R234" s="61"/>
      <c r="S234" s="61"/>
      <c r="T234" s="61">
        <f t="shared" si="537"/>
        <v>2880000</v>
      </c>
      <c r="U234" s="61">
        <f t="shared" si="538"/>
        <v>0</v>
      </c>
      <c r="V234" s="61">
        <f t="shared" si="539"/>
        <v>0</v>
      </c>
      <c r="W234" s="61"/>
      <c r="X234" s="61"/>
      <c r="Y234" s="61"/>
      <c r="Z234" s="61">
        <f t="shared" si="540"/>
        <v>2880000</v>
      </c>
      <c r="AA234" s="61">
        <f t="shared" si="541"/>
        <v>0</v>
      </c>
      <c r="AB234" s="61">
        <f t="shared" si="542"/>
        <v>0</v>
      </c>
      <c r="AC234" s="61">
        <f>-1630000+300000</f>
        <v>-1330000</v>
      </c>
      <c r="AD234" s="61"/>
      <c r="AE234" s="61"/>
      <c r="AF234" s="61">
        <f t="shared" si="543"/>
        <v>1550000</v>
      </c>
      <c r="AG234" s="61">
        <f t="shared" si="544"/>
        <v>0</v>
      </c>
      <c r="AH234" s="61">
        <f t="shared" si="545"/>
        <v>0</v>
      </c>
      <c r="AI234" s="61"/>
      <c r="AJ234" s="61"/>
      <c r="AK234" s="61"/>
      <c r="AL234" s="61">
        <f t="shared" si="546"/>
        <v>1550000</v>
      </c>
      <c r="AM234" s="61">
        <f t="shared" si="547"/>
        <v>0</v>
      </c>
      <c r="AN234" s="61">
        <f t="shared" si="548"/>
        <v>0</v>
      </c>
      <c r="AO234" s="61"/>
      <c r="AP234" s="61"/>
      <c r="AQ234" s="61"/>
      <c r="AR234" s="61">
        <f t="shared" si="549"/>
        <v>1550000</v>
      </c>
      <c r="AS234" s="61">
        <f t="shared" si="550"/>
        <v>0</v>
      </c>
      <c r="AT234" s="61">
        <f t="shared" si="551"/>
        <v>0</v>
      </c>
    </row>
    <row r="235" spans="1:46" ht="26.4">
      <c r="A235" s="265"/>
      <c r="B235" s="82" t="s">
        <v>369</v>
      </c>
      <c r="C235" s="39" t="s">
        <v>16</v>
      </c>
      <c r="D235" s="39" t="s">
        <v>3</v>
      </c>
      <c r="E235" s="39" t="s">
        <v>100</v>
      </c>
      <c r="F235" s="73" t="s">
        <v>368</v>
      </c>
      <c r="G235" s="101"/>
      <c r="H235" s="61"/>
      <c r="I235" s="61"/>
      <c r="J235" s="61"/>
      <c r="K235" s="61">
        <f>K236</f>
        <v>1250000</v>
      </c>
      <c r="L235" s="61">
        <f t="shared" ref="L235:M236" si="607">L236</f>
        <v>0</v>
      </c>
      <c r="M235" s="61">
        <f t="shared" si="607"/>
        <v>0</v>
      </c>
      <c r="N235" s="61">
        <f t="shared" ref="N235:N237" si="608">H235+K235</f>
        <v>1250000</v>
      </c>
      <c r="O235" s="61">
        <f t="shared" ref="O235:O237" si="609">I235+L235</f>
        <v>0</v>
      </c>
      <c r="P235" s="61">
        <f t="shared" ref="P235:P237" si="610">J235+M235</f>
        <v>0</v>
      </c>
      <c r="Q235" s="61">
        <f>Q236</f>
        <v>-1250000</v>
      </c>
      <c r="R235" s="61">
        <f t="shared" ref="R235:S236" si="611">R236</f>
        <v>0</v>
      </c>
      <c r="S235" s="61">
        <f t="shared" si="611"/>
        <v>0</v>
      </c>
      <c r="T235" s="61">
        <f t="shared" si="537"/>
        <v>0</v>
      </c>
      <c r="U235" s="61">
        <f t="shared" si="538"/>
        <v>0</v>
      </c>
      <c r="V235" s="61">
        <f t="shared" si="539"/>
        <v>0</v>
      </c>
      <c r="W235" s="61">
        <f>W236</f>
        <v>0</v>
      </c>
      <c r="X235" s="61">
        <f t="shared" ref="X235:Y236" si="612">X236</f>
        <v>0</v>
      </c>
      <c r="Y235" s="61">
        <f t="shared" si="612"/>
        <v>0</v>
      </c>
      <c r="Z235" s="61">
        <f t="shared" si="540"/>
        <v>0</v>
      </c>
      <c r="AA235" s="61">
        <f t="shared" si="541"/>
        <v>0</v>
      </c>
      <c r="AB235" s="61">
        <f t="shared" si="542"/>
        <v>0</v>
      </c>
      <c r="AC235" s="61">
        <f>AC236</f>
        <v>0</v>
      </c>
      <c r="AD235" s="61">
        <f t="shared" ref="AD235:AE236" si="613">AD236</f>
        <v>0</v>
      </c>
      <c r="AE235" s="61">
        <f t="shared" si="613"/>
        <v>0</v>
      </c>
      <c r="AF235" s="61">
        <f t="shared" si="543"/>
        <v>0</v>
      </c>
      <c r="AG235" s="61">
        <f t="shared" si="544"/>
        <v>0</v>
      </c>
      <c r="AH235" s="61">
        <f t="shared" si="545"/>
        <v>0</v>
      </c>
      <c r="AI235" s="61">
        <f>AI236</f>
        <v>0</v>
      </c>
      <c r="AJ235" s="61">
        <f t="shared" ref="AJ235:AK236" si="614">AJ236</f>
        <v>0</v>
      </c>
      <c r="AK235" s="61">
        <f t="shared" si="614"/>
        <v>0</v>
      </c>
      <c r="AL235" s="61">
        <f t="shared" si="546"/>
        <v>0</v>
      </c>
      <c r="AM235" s="61">
        <f t="shared" si="547"/>
        <v>0</v>
      </c>
      <c r="AN235" s="61">
        <f t="shared" si="548"/>
        <v>0</v>
      </c>
      <c r="AO235" s="61">
        <f>AO236</f>
        <v>0</v>
      </c>
      <c r="AP235" s="61">
        <f t="shared" ref="AP235:AQ236" si="615">AP236</f>
        <v>0</v>
      </c>
      <c r="AQ235" s="61">
        <f t="shared" si="615"/>
        <v>0</v>
      </c>
      <c r="AR235" s="61">
        <f t="shared" si="549"/>
        <v>0</v>
      </c>
      <c r="AS235" s="61">
        <f t="shared" si="550"/>
        <v>0</v>
      </c>
      <c r="AT235" s="61">
        <f t="shared" si="551"/>
        <v>0</v>
      </c>
    </row>
    <row r="236" spans="1:46" ht="26.4">
      <c r="A236" s="265"/>
      <c r="B236" s="27" t="s">
        <v>41</v>
      </c>
      <c r="C236" s="39" t="s">
        <v>16</v>
      </c>
      <c r="D236" s="39" t="s">
        <v>3</v>
      </c>
      <c r="E236" s="39" t="s">
        <v>100</v>
      </c>
      <c r="F236" s="73" t="s">
        <v>368</v>
      </c>
      <c r="G236" s="101" t="s">
        <v>39</v>
      </c>
      <c r="H236" s="61"/>
      <c r="I236" s="61"/>
      <c r="J236" s="61"/>
      <c r="K236" s="61">
        <f>K237</f>
        <v>1250000</v>
      </c>
      <c r="L236" s="61">
        <f t="shared" si="607"/>
        <v>0</v>
      </c>
      <c r="M236" s="61">
        <f t="shared" si="607"/>
        <v>0</v>
      </c>
      <c r="N236" s="61">
        <f t="shared" si="608"/>
        <v>1250000</v>
      </c>
      <c r="O236" s="61">
        <f t="shared" si="609"/>
        <v>0</v>
      </c>
      <c r="P236" s="61">
        <f t="shared" si="610"/>
        <v>0</v>
      </c>
      <c r="Q236" s="61">
        <f>Q237</f>
        <v>-1250000</v>
      </c>
      <c r="R236" s="61">
        <f t="shared" si="611"/>
        <v>0</v>
      </c>
      <c r="S236" s="61">
        <f t="shared" si="611"/>
        <v>0</v>
      </c>
      <c r="T236" s="61">
        <f t="shared" si="537"/>
        <v>0</v>
      </c>
      <c r="U236" s="61">
        <f t="shared" si="538"/>
        <v>0</v>
      </c>
      <c r="V236" s="61">
        <f t="shared" si="539"/>
        <v>0</v>
      </c>
      <c r="W236" s="61">
        <f>W237</f>
        <v>0</v>
      </c>
      <c r="X236" s="61">
        <f t="shared" si="612"/>
        <v>0</v>
      </c>
      <c r="Y236" s="61">
        <f t="shared" si="612"/>
        <v>0</v>
      </c>
      <c r="Z236" s="61">
        <f t="shared" si="540"/>
        <v>0</v>
      </c>
      <c r="AA236" s="61">
        <f t="shared" si="541"/>
        <v>0</v>
      </c>
      <c r="AB236" s="61">
        <f t="shared" si="542"/>
        <v>0</v>
      </c>
      <c r="AC236" s="61">
        <f>AC237</f>
        <v>0</v>
      </c>
      <c r="AD236" s="61">
        <f t="shared" si="613"/>
        <v>0</v>
      </c>
      <c r="AE236" s="61">
        <f t="shared" si="613"/>
        <v>0</v>
      </c>
      <c r="AF236" s="61">
        <f t="shared" si="543"/>
        <v>0</v>
      </c>
      <c r="AG236" s="61">
        <f t="shared" si="544"/>
        <v>0</v>
      </c>
      <c r="AH236" s="61">
        <f t="shared" si="545"/>
        <v>0</v>
      </c>
      <c r="AI236" s="61">
        <f>AI237</f>
        <v>0</v>
      </c>
      <c r="AJ236" s="61">
        <f t="shared" si="614"/>
        <v>0</v>
      </c>
      <c r="AK236" s="61">
        <f t="shared" si="614"/>
        <v>0</v>
      </c>
      <c r="AL236" s="61">
        <f t="shared" si="546"/>
        <v>0</v>
      </c>
      <c r="AM236" s="61">
        <f t="shared" si="547"/>
        <v>0</v>
      </c>
      <c r="AN236" s="61">
        <f t="shared" si="548"/>
        <v>0</v>
      </c>
      <c r="AO236" s="61">
        <f>AO237</f>
        <v>0</v>
      </c>
      <c r="AP236" s="61">
        <f t="shared" si="615"/>
        <v>0</v>
      </c>
      <c r="AQ236" s="61">
        <f t="shared" si="615"/>
        <v>0</v>
      </c>
      <c r="AR236" s="61">
        <f t="shared" si="549"/>
        <v>0</v>
      </c>
      <c r="AS236" s="61">
        <f t="shared" si="550"/>
        <v>0</v>
      </c>
      <c r="AT236" s="61">
        <f t="shared" si="551"/>
        <v>0</v>
      </c>
    </row>
    <row r="237" spans="1:46">
      <c r="A237" s="265"/>
      <c r="B237" s="26" t="s">
        <v>42</v>
      </c>
      <c r="C237" s="39" t="s">
        <v>16</v>
      </c>
      <c r="D237" s="39" t="s">
        <v>3</v>
      </c>
      <c r="E237" s="39" t="s">
        <v>100</v>
      </c>
      <c r="F237" s="73" t="s">
        <v>368</v>
      </c>
      <c r="G237" s="101" t="s">
        <v>40</v>
      </c>
      <c r="H237" s="61"/>
      <c r="I237" s="61"/>
      <c r="J237" s="61"/>
      <c r="K237" s="61">
        <v>1250000</v>
      </c>
      <c r="L237" s="61"/>
      <c r="M237" s="61"/>
      <c r="N237" s="61">
        <f t="shared" si="608"/>
        <v>1250000</v>
      </c>
      <c r="O237" s="61">
        <f t="shared" si="609"/>
        <v>0</v>
      </c>
      <c r="P237" s="61">
        <f t="shared" si="610"/>
        <v>0</v>
      </c>
      <c r="Q237" s="61">
        <v>-1250000</v>
      </c>
      <c r="R237" s="61"/>
      <c r="S237" s="61"/>
      <c r="T237" s="61">
        <f t="shared" si="537"/>
        <v>0</v>
      </c>
      <c r="U237" s="61">
        <f t="shared" si="538"/>
        <v>0</v>
      </c>
      <c r="V237" s="61">
        <f t="shared" si="539"/>
        <v>0</v>
      </c>
      <c r="W237" s="61"/>
      <c r="X237" s="61"/>
      <c r="Y237" s="61"/>
      <c r="Z237" s="61">
        <f t="shared" si="540"/>
        <v>0</v>
      </c>
      <c r="AA237" s="61">
        <f t="shared" si="541"/>
        <v>0</v>
      </c>
      <c r="AB237" s="61">
        <f t="shared" si="542"/>
        <v>0</v>
      </c>
      <c r="AC237" s="61"/>
      <c r="AD237" s="61"/>
      <c r="AE237" s="61"/>
      <c r="AF237" s="61">
        <f t="shared" si="543"/>
        <v>0</v>
      </c>
      <c r="AG237" s="61">
        <f t="shared" si="544"/>
        <v>0</v>
      </c>
      <c r="AH237" s="61">
        <f t="shared" si="545"/>
        <v>0</v>
      </c>
      <c r="AI237" s="61"/>
      <c r="AJ237" s="61"/>
      <c r="AK237" s="61"/>
      <c r="AL237" s="61">
        <f t="shared" si="546"/>
        <v>0</v>
      </c>
      <c r="AM237" s="61">
        <f t="shared" si="547"/>
        <v>0</v>
      </c>
      <c r="AN237" s="61">
        <f t="shared" si="548"/>
        <v>0</v>
      </c>
      <c r="AO237" s="61"/>
      <c r="AP237" s="61"/>
      <c r="AQ237" s="61"/>
      <c r="AR237" s="61">
        <f t="shared" si="549"/>
        <v>0</v>
      </c>
      <c r="AS237" s="61">
        <f t="shared" si="550"/>
        <v>0</v>
      </c>
      <c r="AT237" s="61">
        <f t="shared" si="551"/>
        <v>0</v>
      </c>
    </row>
    <row r="238" spans="1:46" ht="26.4">
      <c r="A238" s="31" t="s">
        <v>80</v>
      </c>
      <c r="B238" s="81" t="s">
        <v>78</v>
      </c>
      <c r="C238" s="6" t="s">
        <v>16</v>
      </c>
      <c r="D238" s="6" t="s">
        <v>10</v>
      </c>
      <c r="E238" s="6" t="s">
        <v>100</v>
      </c>
      <c r="F238" s="6" t="s">
        <v>101</v>
      </c>
      <c r="G238" s="18"/>
      <c r="H238" s="58">
        <f t="shared" ref="H238:M238" si="616">H245+H248+H251+H260+H257+H263+H242</f>
        <v>35762649.710000001</v>
      </c>
      <c r="I238" s="58">
        <f t="shared" si="616"/>
        <v>35582635.880000003</v>
      </c>
      <c r="J238" s="58">
        <f t="shared" si="616"/>
        <v>35541040.590000004</v>
      </c>
      <c r="K238" s="58">
        <f t="shared" si="616"/>
        <v>3039916.7500000005</v>
      </c>
      <c r="L238" s="58">
        <f t="shared" si="616"/>
        <v>-40106.019999999997</v>
      </c>
      <c r="M238" s="58">
        <f t="shared" si="616"/>
        <v>-18795.18</v>
      </c>
      <c r="N238" s="58">
        <f t="shared" si="571"/>
        <v>38802566.460000001</v>
      </c>
      <c r="O238" s="58">
        <f t="shared" si="572"/>
        <v>35542529.859999999</v>
      </c>
      <c r="P238" s="58">
        <f t="shared" si="573"/>
        <v>35522245.410000004</v>
      </c>
      <c r="Q238" s="58">
        <f>Q245+Q248+Q251+Q260+Q257+Q263+Q242+Q239+Q254</f>
        <v>10694400</v>
      </c>
      <c r="R238" s="58">
        <f t="shared" ref="R238:S238" si="617">R245+R248+R251+R260+R257+R263+R242+R239+R254</f>
        <v>0</v>
      </c>
      <c r="S238" s="58">
        <f t="shared" si="617"/>
        <v>0</v>
      </c>
      <c r="T238" s="58">
        <f t="shared" si="537"/>
        <v>49496966.460000001</v>
      </c>
      <c r="U238" s="58">
        <f t="shared" si="538"/>
        <v>35542529.859999999</v>
      </c>
      <c r="V238" s="58">
        <f t="shared" si="539"/>
        <v>35522245.410000004</v>
      </c>
      <c r="W238" s="58">
        <f>W245+W248+W251+W260+W257+W263+W242+W239+W254</f>
        <v>-1009424.42</v>
      </c>
      <c r="X238" s="58">
        <f t="shared" ref="X238:Y238" si="618">X245+X248+X251+X260+X257+X263+X242+X239+X254</f>
        <v>0</v>
      </c>
      <c r="Y238" s="58">
        <f t="shared" si="618"/>
        <v>0</v>
      </c>
      <c r="Z238" s="58">
        <f t="shared" si="540"/>
        <v>48487542.039999999</v>
      </c>
      <c r="AA238" s="58">
        <f t="shared" si="541"/>
        <v>35542529.859999999</v>
      </c>
      <c r="AB238" s="58">
        <f t="shared" si="542"/>
        <v>35522245.410000004</v>
      </c>
      <c r="AC238" s="58">
        <f>AC245+AC248+AC251+AC260+AC257+AC263+AC242+AC239+AC254</f>
        <v>-10727.71</v>
      </c>
      <c r="AD238" s="58">
        <f t="shared" ref="AD238:AE238" si="619">AD245+AD248+AD251+AD260+AD257+AD263+AD242+AD239+AD254</f>
        <v>0</v>
      </c>
      <c r="AE238" s="58">
        <f t="shared" si="619"/>
        <v>0</v>
      </c>
      <c r="AF238" s="58">
        <f t="shared" si="543"/>
        <v>48476814.329999998</v>
      </c>
      <c r="AG238" s="58">
        <f t="shared" si="544"/>
        <v>35542529.859999999</v>
      </c>
      <c r="AH238" s="58">
        <f t="shared" si="545"/>
        <v>35522245.410000004</v>
      </c>
      <c r="AI238" s="58">
        <f>AI245+AI248+AI251+AI260+AI257+AI263+AI242+AI239+AI254</f>
        <v>0</v>
      </c>
      <c r="AJ238" s="58">
        <f t="shared" ref="AJ238:AK238" si="620">AJ245+AJ248+AJ251+AJ260+AJ257+AJ263+AJ242+AJ239+AJ254</f>
        <v>0</v>
      </c>
      <c r="AK238" s="58">
        <f t="shared" si="620"/>
        <v>0</v>
      </c>
      <c r="AL238" s="58">
        <f t="shared" si="546"/>
        <v>48476814.329999998</v>
      </c>
      <c r="AM238" s="58">
        <f t="shared" si="547"/>
        <v>35542529.859999999</v>
      </c>
      <c r="AN238" s="58">
        <f t="shared" si="548"/>
        <v>35522245.410000004</v>
      </c>
      <c r="AO238" s="58">
        <f>AO245+AO248+AO251+AO260+AO257+AO263+AO242+AO239+AO254</f>
        <v>0</v>
      </c>
      <c r="AP238" s="58">
        <f t="shared" ref="AP238:AQ238" si="621">AP245+AP248+AP251+AP260+AP257+AP263+AP242+AP239+AP254</f>
        <v>0</v>
      </c>
      <c r="AQ238" s="58">
        <f t="shared" si="621"/>
        <v>0</v>
      </c>
      <c r="AR238" s="58">
        <f t="shared" si="549"/>
        <v>48476814.329999998</v>
      </c>
      <c r="AS238" s="58">
        <f t="shared" si="550"/>
        <v>35542529.859999999</v>
      </c>
      <c r="AT238" s="58">
        <f t="shared" si="551"/>
        <v>35522245.410000004</v>
      </c>
    </row>
    <row r="239" spans="1:46">
      <c r="A239" s="290"/>
      <c r="B239" s="82" t="s">
        <v>253</v>
      </c>
      <c r="C239" s="39" t="s">
        <v>16</v>
      </c>
      <c r="D239" s="39" t="s">
        <v>10</v>
      </c>
      <c r="E239" s="39" t="s">
        <v>100</v>
      </c>
      <c r="F239" s="73" t="s">
        <v>126</v>
      </c>
      <c r="G239" s="38"/>
      <c r="H239" s="64"/>
      <c r="I239" s="64"/>
      <c r="J239" s="64"/>
      <c r="K239" s="64"/>
      <c r="L239" s="64"/>
      <c r="M239" s="64"/>
      <c r="N239" s="64"/>
      <c r="O239" s="64"/>
      <c r="P239" s="64"/>
      <c r="Q239" s="64">
        <f>Q240</f>
        <v>20000</v>
      </c>
      <c r="R239" s="64">
        <f t="shared" ref="R239:S240" si="622">R240</f>
        <v>0</v>
      </c>
      <c r="S239" s="64">
        <f t="shared" si="622"/>
        <v>0</v>
      </c>
      <c r="T239" s="64">
        <f t="shared" ref="T239:T241" si="623">N239+Q239</f>
        <v>20000</v>
      </c>
      <c r="U239" s="64">
        <f t="shared" ref="U239:U241" si="624">O239+R239</f>
        <v>0</v>
      </c>
      <c r="V239" s="64">
        <f t="shared" ref="V239:V241" si="625">P239+S239</f>
        <v>0</v>
      </c>
      <c r="W239" s="64">
        <f>W240</f>
        <v>0</v>
      </c>
      <c r="X239" s="64">
        <f t="shared" ref="X239:Y240" si="626">X240</f>
        <v>0</v>
      </c>
      <c r="Y239" s="64">
        <f t="shared" si="626"/>
        <v>0</v>
      </c>
      <c r="Z239" s="64">
        <f t="shared" si="540"/>
        <v>20000</v>
      </c>
      <c r="AA239" s="64">
        <f t="shared" si="541"/>
        <v>0</v>
      </c>
      <c r="AB239" s="64">
        <f t="shared" si="542"/>
        <v>0</v>
      </c>
      <c r="AC239" s="64">
        <f>AC240</f>
        <v>0</v>
      </c>
      <c r="AD239" s="64">
        <f t="shared" ref="AD239:AE240" si="627">AD240</f>
        <v>0</v>
      </c>
      <c r="AE239" s="64">
        <f t="shared" si="627"/>
        <v>0</v>
      </c>
      <c r="AF239" s="64">
        <f t="shared" si="543"/>
        <v>20000</v>
      </c>
      <c r="AG239" s="64">
        <f t="shared" si="544"/>
        <v>0</v>
      </c>
      <c r="AH239" s="64">
        <f t="shared" si="545"/>
        <v>0</v>
      </c>
      <c r="AI239" s="64">
        <f>AI240</f>
        <v>0</v>
      </c>
      <c r="AJ239" s="64">
        <f t="shared" ref="AJ239:AK240" si="628">AJ240</f>
        <v>0</v>
      </c>
      <c r="AK239" s="64">
        <f t="shared" si="628"/>
        <v>0</v>
      </c>
      <c r="AL239" s="64">
        <f t="shared" si="546"/>
        <v>20000</v>
      </c>
      <c r="AM239" s="64">
        <f t="shared" si="547"/>
        <v>0</v>
      </c>
      <c r="AN239" s="64">
        <f t="shared" si="548"/>
        <v>0</v>
      </c>
      <c r="AO239" s="64">
        <f>AO240</f>
        <v>0</v>
      </c>
      <c r="AP239" s="64">
        <f t="shared" ref="AP239:AQ240" si="629">AP240</f>
        <v>0</v>
      </c>
      <c r="AQ239" s="64">
        <f t="shared" si="629"/>
        <v>0</v>
      </c>
      <c r="AR239" s="64">
        <f t="shared" si="549"/>
        <v>20000</v>
      </c>
      <c r="AS239" s="64">
        <f t="shared" si="550"/>
        <v>0</v>
      </c>
      <c r="AT239" s="64">
        <f t="shared" si="551"/>
        <v>0</v>
      </c>
    </row>
    <row r="240" spans="1:46" ht="26.4">
      <c r="A240" s="264"/>
      <c r="B240" s="82" t="s">
        <v>41</v>
      </c>
      <c r="C240" s="39" t="s">
        <v>16</v>
      </c>
      <c r="D240" s="39" t="s">
        <v>10</v>
      </c>
      <c r="E240" s="39" t="s">
        <v>100</v>
      </c>
      <c r="F240" s="73" t="s">
        <v>126</v>
      </c>
      <c r="G240" s="101" t="s">
        <v>39</v>
      </c>
      <c r="H240" s="64"/>
      <c r="I240" s="64"/>
      <c r="J240" s="64"/>
      <c r="K240" s="64"/>
      <c r="L240" s="64"/>
      <c r="M240" s="64"/>
      <c r="N240" s="64"/>
      <c r="O240" s="64"/>
      <c r="P240" s="64"/>
      <c r="Q240" s="64">
        <f>Q241</f>
        <v>20000</v>
      </c>
      <c r="R240" s="64">
        <f t="shared" si="622"/>
        <v>0</v>
      </c>
      <c r="S240" s="64">
        <f t="shared" si="622"/>
        <v>0</v>
      </c>
      <c r="T240" s="64">
        <f t="shared" si="623"/>
        <v>20000</v>
      </c>
      <c r="U240" s="64">
        <f t="shared" si="624"/>
        <v>0</v>
      </c>
      <c r="V240" s="64">
        <f t="shared" si="625"/>
        <v>0</v>
      </c>
      <c r="W240" s="64">
        <f>W241</f>
        <v>0</v>
      </c>
      <c r="X240" s="64">
        <f t="shared" si="626"/>
        <v>0</v>
      </c>
      <c r="Y240" s="64">
        <f t="shared" si="626"/>
        <v>0</v>
      </c>
      <c r="Z240" s="64">
        <f t="shared" si="540"/>
        <v>20000</v>
      </c>
      <c r="AA240" s="64">
        <f t="shared" si="541"/>
        <v>0</v>
      </c>
      <c r="AB240" s="64">
        <f t="shared" si="542"/>
        <v>0</v>
      </c>
      <c r="AC240" s="64">
        <f>AC241</f>
        <v>0</v>
      </c>
      <c r="AD240" s="64">
        <f t="shared" si="627"/>
        <v>0</v>
      </c>
      <c r="AE240" s="64">
        <f t="shared" si="627"/>
        <v>0</v>
      </c>
      <c r="AF240" s="64">
        <f t="shared" si="543"/>
        <v>20000</v>
      </c>
      <c r="AG240" s="64">
        <f t="shared" si="544"/>
        <v>0</v>
      </c>
      <c r="AH240" s="64">
        <f t="shared" si="545"/>
        <v>0</v>
      </c>
      <c r="AI240" s="64">
        <f>AI241</f>
        <v>0</v>
      </c>
      <c r="AJ240" s="64">
        <f t="shared" si="628"/>
        <v>0</v>
      </c>
      <c r="AK240" s="64">
        <f t="shared" si="628"/>
        <v>0</v>
      </c>
      <c r="AL240" s="64">
        <f t="shared" si="546"/>
        <v>20000</v>
      </c>
      <c r="AM240" s="64">
        <f t="shared" si="547"/>
        <v>0</v>
      </c>
      <c r="AN240" s="64">
        <f t="shared" si="548"/>
        <v>0</v>
      </c>
      <c r="AO240" s="64">
        <f>AO241</f>
        <v>0</v>
      </c>
      <c r="AP240" s="64">
        <f t="shared" si="629"/>
        <v>0</v>
      </c>
      <c r="AQ240" s="64">
        <f t="shared" si="629"/>
        <v>0</v>
      </c>
      <c r="AR240" s="64">
        <f t="shared" si="549"/>
        <v>20000</v>
      </c>
      <c r="AS240" s="64">
        <f t="shared" si="550"/>
        <v>0</v>
      </c>
      <c r="AT240" s="64">
        <f t="shared" si="551"/>
        <v>0</v>
      </c>
    </row>
    <row r="241" spans="1:46">
      <c r="A241" s="264"/>
      <c r="B241" s="82" t="s">
        <v>42</v>
      </c>
      <c r="C241" s="39" t="s">
        <v>16</v>
      </c>
      <c r="D241" s="39" t="s">
        <v>10</v>
      </c>
      <c r="E241" s="39" t="s">
        <v>100</v>
      </c>
      <c r="F241" s="73" t="s">
        <v>126</v>
      </c>
      <c r="G241" s="101" t="s">
        <v>40</v>
      </c>
      <c r="H241" s="64"/>
      <c r="I241" s="64"/>
      <c r="J241" s="64"/>
      <c r="K241" s="64"/>
      <c r="L241" s="64"/>
      <c r="M241" s="64"/>
      <c r="N241" s="64"/>
      <c r="O241" s="64"/>
      <c r="P241" s="64"/>
      <c r="Q241" s="64">
        <v>20000</v>
      </c>
      <c r="R241" s="64"/>
      <c r="S241" s="64"/>
      <c r="T241" s="64">
        <f t="shared" si="623"/>
        <v>20000</v>
      </c>
      <c r="U241" s="64">
        <f t="shared" si="624"/>
        <v>0</v>
      </c>
      <c r="V241" s="64">
        <f t="shared" si="625"/>
        <v>0</v>
      </c>
      <c r="W241" s="64"/>
      <c r="X241" s="64"/>
      <c r="Y241" s="64"/>
      <c r="Z241" s="64">
        <f t="shared" si="540"/>
        <v>20000</v>
      </c>
      <c r="AA241" s="64">
        <f t="shared" si="541"/>
        <v>0</v>
      </c>
      <c r="AB241" s="64">
        <f t="shared" si="542"/>
        <v>0</v>
      </c>
      <c r="AC241" s="64"/>
      <c r="AD241" s="64"/>
      <c r="AE241" s="64"/>
      <c r="AF241" s="64">
        <f t="shared" si="543"/>
        <v>20000</v>
      </c>
      <c r="AG241" s="64">
        <f t="shared" si="544"/>
        <v>0</v>
      </c>
      <c r="AH241" s="64">
        <f t="shared" si="545"/>
        <v>0</v>
      </c>
      <c r="AI241" s="64"/>
      <c r="AJ241" s="64"/>
      <c r="AK241" s="64"/>
      <c r="AL241" s="64">
        <f t="shared" si="546"/>
        <v>20000</v>
      </c>
      <c r="AM241" s="64">
        <f t="shared" si="547"/>
        <v>0</v>
      </c>
      <c r="AN241" s="64">
        <f t="shared" si="548"/>
        <v>0</v>
      </c>
      <c r="AO241" s="64"/>
      <c r="AP241" s="64"/>
      <c r="AQ241" s="64"/>
      <c r="AR241" s="64">
        <f t="shared" si="549"/>
        <v>20000</v>
      </c>
      <c r="AS241" s="64">
        <f t="shared" si="550"/>
        <v>0</v>
      </c>
      <c r="AT241" s="64">
        <f t="shared" si="551"/>
        <v>0</v>
      </c>
    </row>
    <row r="242" spans="1:46" ht="26.4">
      <c r="A242" s="264"/>
      <c r="B242" s="82" t="s">
        <v>213</v>
      </c>
      <c r="C242" s="5" t="s">
        <v>16</v>
      </c>
      <c r="D242" s="5" t="s">
        <v>10</v>
      </c>
      <c r="E242" s="5" t="s">
        <v>100</v>
      </c>
      <c r="F242" s="73" t="s">
        <v>163</v>
      </c>
      <c r="G242" s="17"/>
      <c r="H242" s="64">
        <f>H243</f>
        <v>500000</v>
      </c>
      <c r="I242" s="64">
        <f t="shared" ref="I242:M242" si="630">I243</f>
        <v>0</v>
      </c>
      <c r="J242" s="64">
        <f t="shared" si="630"/>
        <v>0</v>
      </c>
      <c r="K242" s="64">
        <f t="shared" si="630"/>
        <v>3091305.5300000003</v>
      </c>
      <c r="L242" s="64">
        <f t="shared" si="630"/>
        <v>11229.210000000001</v>
      </c>
      <c r="M242" s="64">
        <f t="shared" si="630"/>
        <v>9658.0500000000011</v>
      </c>
      <c r="N242" s="64">
        <f t="shared" si="571"/>
        <v>3591305.5300000003</v>
      </c>
      <c r="O242" s="64">
        <f t="shared" si="572"/>
        <v>11229.210000000001</v>
      </c>
      <c r="P242" s="64">
        <f t="shared" si="573"/>
        <v>9658.0500000000011</v>
      </c>
      <c r="Q242" s="64">
        <f t="shared" ref="Q242:S243" si="631">Q243</f>
        <v>0</v>
      </c>
      <c r="R242" s="64">
        <f t="shared" si="631"/>
        <v>0</v>
      </c>
      <c r="S242" s="64">
        <f t="shared" si="631"/>
        <v>0</v>
      </c>
      <c r="T242" s="64">
        <f t="shared" si="537"/>
        <v>3591305.5300000003</v>
      </c>
      <c r="U242" s="64">
        <f t="shared" si="538"/>
        <v>11229.210000000001</v>
      </c>
      <c r="V242" s="64">
        <f t="shared" si="539"/>
        <v>9658.0500000000011</v>
      </c>
      <c r="W242" s="64">
        <f t="shared" ref="W242:Y243" si="632">W243</f>
        <v>-1009424.42</v>
      </c>
      <c r="X242" s="64">
        <f t="shared" si="632"/>
        <v>0</v>
      </c>
      <c r="Y242" s="64">
        <f t="shared" si="632"/>
        <v>0</v>
      </c>
      <c r="Z242" s="64">
        <f t="shared" si="540"/>
        <v>2581881.1100000003</v>
      </c>
      <c r="AA242" s="64">
        <f t="shared" si="541"/>
        <v>11229.210000000001</v>
      </c>
      <c r="AB242" s="64">
        <f t="shared" si="542"/>
        <v>9658.0500000000011</v>
      </c>
      <c r="AC242" s="64">
        <f t="shared" ref="AC242:AE243" si="633">AC243</f>
        <v>0</v>
      </c>
      <c r="AD242" s="64">
        <f t="shared" si="633"/>
        <v>0</v>
      </c>
      <c r="AE242" s="64">
        <f t="shared" si="633"/>
        <v>0</v>
      </c>
      <c r="AF242" s="64">
        <f t="shared" si="543"/>
        <v>2581881.1100000003</v>
      </c>
      <c r="AG242" s="64">
        <f t="shared" si="544"/>
        <v>11229.210000000001</v>
      </c>
      <c r="AH242" s="64">
        <f t="shared" si="545"/>
        <v>9658.0500000000011</v>
      </c>
      <c r="AI242" s="64">
        <f t="shared" ref="AI242:AK243" si="634">AI243</f>
        <v>0</v>
      </c>
      <c r="AJ242" s="64">
        <f t="shared" si="634"/>
        <v>0</v>
      </c>
      <c r="AK242" s="64">
        <f t="shared" si="634"/>
        <v>0</v>
      </c>
      <c r="AL242" s="64">
        <f t="shared" si="546"/>
        <v>2581881.1100000003</v>
      </c>
      <c r="AM242" s="64">
        <f t="shared" si="547"/>
        <v>11229.210000000001</v>
      </c>
      <c r="AN242" s="64">
        <f t="shared" si="548"/>
        <v>9658.0500000000011</v>
      </c>
      <c r="AO242" s="64">
        <f t="shared" ref="AO242:AQ243" si="635">AO243</f>
        <v>0</v>
      </c>
      <c r="AP242" s="64">
        <f t="shared" si="635"/>
        <v>0</v>
      </c>
      <c r="AQ242" s="64">
        <f t="shared" si="635"/>
        <v>0</v>
      </c>
      <c r="AR242" s="64">
        <f t="shared" si="549"/>
        <v>2581881.1100000003</v>
      </c>
      <c r="AS242" s="64">
        <f t="shared" si="550"/>
        <v>11229.210000000001</v>
      </c>
      <c r="AT242" s="64">
        <f t="shared" si="551"/>
        <v>9658.0500000000011</v>
      </c>
    </row>
    <row r="243" spans="1:46" ht="26.4">
      <c r="A243" s="264"/>
      <c r="B243" s="74" t="s">
        <v>41</v>
      </c>
      <c r="C243" s="5" t="s">
        <v>16</v>
      </c>
      <c r="D243" s="5" t="s">
        <v>10</v>
      </c>
      <c r="E243" s="5" t="s">
        <v>100</v>
      </c>
      <c r="F243" s="73" t="s">
        <v>163</v>
      </c>
      <c r="G243" s="17" t="s">
        <v>39</v>
      </c>
      <c r="H243" s="64">
        <f>H244</f>
        <v>500000</v>
      </c>
      <c r="I243" s="64">
        <f t="shared" ref="I243:M243" si="636">I244</f>
        <v>0</v>
      </c>
      <c r="J243" s="64">
        <f t="shared" si="636"/>
        <v>0</v>
      </c>
      <c r="K243" s="64">
        <f t="shared" si="636"/>
        <v>3091305.5300000003</v>
      </c>
      <c r="L243" s="64">
        <f t="shared" si="636"/>
        <v>11229.210000000001</v>
      </c>
      <c r="M243" s="64">
        <f t="shared" si="636"/>
        <v>9658.0500000000011</v>
      </c>
      <c r="N243" s="64">
        <f t="shared" si="571"/>
        <v>3591305.5300000003</v>
      </c>
      <c r="O243" s="64">
        <f t="shared" si="572"/>
        <v>11229.210000000001</v>
      </c>
      <c r="P243" s="64">
        <f t="shared" si="573"/>
        <v>9658.0500000000011</v>
      </c>
      <c r="Q243" s="64">
        <f t="shared" si="631"/>
        <v>0</v>
      </c>
      <c r="R243" s="64">
        <f t="shared" si="631"/>
        <v>0</v>
      </c>
      <c r="S243" s="64">
        <f t="shared" si="631"/>
        <v>0</v>
      </c>
      <c r="T243" s="64">
        <f t="shared" si="537"/>
        <v>3591305.5300000003</v>
      </c>
      <c r="U243" s="64">
        <f t="shared" si="538"/>
        <v>11229.210000000001</v>
      </c>
      <c r="V243" s="64">
        <f t="shared" si="539"/>
        <v>9658.0500000000011</v>
      </c>
      <c r="W243" s="64">
        <f t="shared" si="632"/>
        <v>-1009424.42</v>
      </c>
      <c r="X243" s="64">
        <f t="shared" si="632"/>
        <v>0</v>
      </c>
      <c r="Y243" s="64">
        <f t="shared" si="632"/>
        <v>0</v>
      </c>
      <c r="Z243" s="64">
        <f t="shared" si="540"/>
        <v>2581881.1100000003</v>
      </c>
      <c r="AA243" s="64">
        <f t="shared" si="541"/>
        <v>11229.210000000001</v>
      </c>
      <c r="AB243" s="64">
        <f t="shared" si="542"/>
        <v>9658.0500000000011</v>
      </c>
      <c r="AC243" s="64">
        <f t="shared" si="633"/>
        <v>0</v>
      </c>
      <c r="AD243" s="64">
        <f t="shared" si="633"/>
        <v>0</v>
      </c>
      <c r="AE243" s="64">
        <f t="shared" si="633"/>
        <v>0</v>
      </c>
      <c r="AF243" s="64">
        <f t="shared" si="543"/>
        <v>2581881.1100000003</v>
      </c>
      <c r="AG243" s="64">
        <f t="shared" si="544"/>
        <v>11229.210000000001</v>
      </c>
      <c r="AH243" s="64">
        <f t="shared" si="545"/>
        <v>9658.0500000000011</v>
      </c>
      <c r="AI243" s="64">
        <f t="shared" si="634"/>
        <v>0</v>
      </c>
      <c r="AJ243" s="64">
        <f t="shared" si="634"/>
        <v>0</v>
      </c>
      <c r="AK243" s="64">
        <f t="shared" si="634"/>
        <v>0</v>
      </c>
      <c r="AL243" s="64">
        <f t="shared" si="546"/>
        <v>2581881.1100000003</v>
      </c>
      <c r="AM243" s="64">
        <f t="shared" si="547"/>
        <v>11229.210000000001</v>
      </c>
      <c r="AN243" s="64">
        <f t="shared" si="548"/>
        <v>9658.0500000000011</v>
      </c>
      <c r="AO243" s="64">
        <f t="shared" si="635"/>
        <v>0</v>
      </c>
      <c r="AP243" s="64">
        <f t="shared" si="635"/>
        <v>0</v>
      </c>
      <c r="AQ243" s="64">
        <f t="shared" si="635"/>
        <v>0</v>
      </c>
      <c r="AR243" s="64">
        <f t="shared" si="549"/>
        <v>2581881.1100000003</v>
      </c>
      <c r="AS243" s="64">
        <f t="shared" si="550"/>
        <v>11229.210000000001</v>
      </c>
      <c r="AT243" s="64">
        <f t="shared" si="551"/>
        <v>9658.0500000000011</v>
      </c>
    </row>
    <row r="244" spans="1:46">
      <c r="A244" s="264"/>
      <c r="B244" s="102" t="s">
        <v>42</v>
      </c>
      <c r="C244" s="5" t="s">
        <v>16</v>
      </c>
      <c r="D244" s="5" t="s">
        <v>10</v>
      </c>
      <c r="E244" s="5" t="s">
        <v>100</v>
      </c>
      <c r="F244" s="73" t="s">
        <v>163</v>
      </c>
      <c r="G244" s="17" t="s">
        <v>40</v>
      </c>
      <c r="H244" s="61">
        <v>500000</v>
      </c>
      <c r="I244" s="61"/>
      <c r="J244" s="61"/>
      <c r="K244" s="61">
        <f>3080000+10824.74+480.79</f>
        <v>3091305.5300000003</v>
      </c>
      <c r="L244" s="61">
        <f>10748.42+480.79</f>
        <v>11229.210000000001</v>
      </c>
      <c r="M244" s="61">
        <f>9177.26+480.79</f>
        <v>9658.0500000000011</v>
      </c>
      <c r="N244" s="61">
        <f t="shared" si="571"/>
        <v>3591305.5300000003</v>
      </c>
      <c r="O244" s="61">
        <f t="shared" si="572"/>
        <v>11229.210000000001</v>
      </c>
      <c r="P244" s="61">
        <f t="shared" si="573"/>
        <v>9658.0500000000011</v>
      </c>
      <c r="Q244" s="61"/>
      <c r="R244" s="61"/>
      <c r="S244" s="61"/>
      <c r="T244" s="61">
        <f t="shared" si="537"/>
        <v>3591305.5300000003</v>
      </c>
      <c r="U244" s="61">
        <f t="shared" si="538"/>
        <v>11229.210000000001</v>
      </c>
      <c r="V244" s="61">
        <f t="shared" si="539"/>
        <v>9658.0500000000011</v>
      </c>
      <c r="W244" s="61">
        <v>-1009424.42</v>
      </c>
      <c r="X244" s="61"/>
      <c r="Y244" s="61"/>
      <c r="Z244" s="61">
        <f t="shared" si="540"/>
        <v>2581881.1100000003</v>
      </c>
      <c r="AA244" s="61">
        <f t="shared" si="541"/>
        <v>11229.210000000001</v>
      </c>
      <c r="AB244" s="61">
        <f t="shared" si="542"/>
        <v>9658.0500000000011</v>
      </c>
      <c r="AC244" s="61"/>
      <c r="AD244" s="61"/>
      <c r="AE244" s="61"/>
      <c r="AF244" s="61">
        <f t="shared" si="543"/>
        <v>2581881.1100000003</v>
      </c>
      <c r="AG244" s="61">
        <f t="shared" si="544"/>
        <v>11229.210000000001</v>
      </c>
      <c r="AH244" s="61">
        <f t="shared" si="545"/>
        <v>9658.0500000000011</v>
      </c>
      <c r="AI244" s="61"/>
      <c r="AJ244" s="61"/>
      <c r="AK244" s="61"/>
      <c r="AL244" s="61">
        <f t="shared" si="546"/>
        <v>2581881.1100000003</v>
      </c>
      <c r="AM244" s="61">
        <f t="shared" si="547"/>
        <v>11229.210000000001</v>
      </c>
      <c r="AN244" s="61">
        <f t="shared" si="548"/>
        <v>9658.0500000000011</v>
      </c>
      <c r="AO244" s="61"/>
      <c r="AP244" s="61"/>
      <c r="AQ244" s="61"/>
      <c r="AR244" s="61">
        <f t="shared" si="549"/>
        <v>2581881.1100000003</v>
      </c>
      <c r="AS244" s="61">
        <f t="shared" si="550"/>
        <v>11229.210000000001</v>
      </c>
      <c r="AT244" s="61">
        <f t="shared" si="551"/>
        <v>9658.0500000000011</v>
      </c>
    </row>
    <row r="245" spans="1:46">
      <c r="A245" s="264"/>
      <c r="B245" s="56" t="s">
        <v>218</v>
      </c>
      <c r="C245" s="5" t="s">
        <v>16</v>
      </c>
      <c r="D245" s="5" t="s">
        <v>10</v>
      </c>
      <c r="E245" s="5" t="s">
        <v>100</v>
      </c>
      <c r="F245" s="54" t="s">
        <v>109</v>
      </c>
      <c r="G245" s="17"/>
      <c r="H245" s="57">
        <f>H246</f>
        <v>27000</v>
      </c>
      <c r="I245" s="57">
        <f t="shared" ref="I245:M246" si="637">I246</f>
        <v>27000</v>
      </c>
      <c r="J245" s="57">
        <f t="shared" si="637"/>
        <v>27000</v>
      </c>
      <c r="K245" s="57">
        <f t="shared" si="637"/>
        <v>0</v>
      </c>
      <c r="L245" s="57">
        <f t="shared" si="637"/>
        <v>0</v>
      </c>
      <c r="M245" s="57">
        <f t="shared" si="637"/>
        <v>0</v>
      </c>
      <c r="N245" s="57">
        <f t="shared" si="571"/>
        <v>27000</v>
      </c>
      <c r="O245" s="57">
        <f t="shared" si="572"/>
        <v>27000</v>
      </c>
      <c r="P245" s="57">
        <f t="shared" si="573"/>
        <v>27000</v>
      </c>
      <c r="Q245" s="57">
        <f t="shared" ref="Q245:S246" si="638">Q246</f>
        <v>0</v>
      </c>
      <c r="R245" s="57">
        <f t="shared" si="638"/>
        <v>0</v>
      </c>
      <c r="S245" s="57">
        <f t="shared" si="638"/>
        <v>0</v>
      </c>
      <c r="T245" s="57">
        <f t="shared" si="537"/>
        <v>27000</v>
      </c>
      <c r="U245" s="57">
        <f t="shared" si="538"/>
        <v>27000</v>
      </c>
      <c r="V245" s="57">
        <f t="shared" si="539"/>
        <v>27000</v>
      </c>
      <c r="W245" s="57">
        <f t="shared" ref="W245:Y246" si="639">W246</f>
        <v>0</v>
      </c>
      <c r="X245" s="57">
        <f t="shared" si="639"/>
        <v>0</v>
      </c>
      <c r="Y245" s="57">
        <f t="shared" si="639"/>
        <v>0</v>
      </c>
      <c r="Z245" s="57">
        <f t="shared" si="540"/>
        <v>27000</v>
      </c>
      <c r="AA245" s="57">
        <f t="shared" si="541"/>
        <v>27000</v>
      </c>
      <c r="AB245" s="57">
        <f t="shared" si="542"/>
        <v>27000</v>
      </c>
      <c r="AC245" s="57">
        <f t="shared" ref="AC245:AE246" si="640">AC246</f>
        <v>0</v>
      </c>
      <c r="AD245" s="57">
        <f t="shared" si="640"/>
        <v>0</v>
      </c>
      <c r="AE245" s="57">
        <f t="shared" si="640"/>
        <v>0</v>
      </c>
      <c r="AF245" s="57">
        <f t="shared" si="543"/>
        <v>27000</v>
      </c>
      <c r="AG245" s="57">
        <f t="shared" si="544"/>
        <v>27000</v>
      </c>
      <c r="AH245" s="57">
        <f t="shared" si="545"/>
        <v>27000</v>
      </c>
      <c r="AI245" s="57">
        <f t="shared" ref="AI245:AK246" si="641">AI246</f>
        <v>42721.2</v>
      </c>
      <c r="AJ245" s="57">
        <f t="shared" si="641"/>
        <v>0</v>
      </c>
      <c r="AK245" s="57">
        <f t="shared" si="641"/>
        <v>0</v>
      </c>
      <c r="AL245" s="57">
        <f t="shared" si="546"/>
        <v>69721.2</v>
      </c>
      <c r="AM245" s="57">
        <f t="shared" si="547"/>
        <v>27000</v>
      </c>
      <c r="AN245" s="57">
        <f t="shared" si="548"/>
        <v>27000</v>
      </c>
      <c r="AO245" s="57">
        <f t="shared" ref="AO245:AQ246" si="642">AO246</f>
        <v>0</v>
      </c>
      <c r="AP245" s="57">
        <f t="shared" si="642"/>
        <v>0</v>
      </c>
      <c r="AQ245" s="57">
        <f t="shared" si="642"/>
        <v>0</v>
      </c>
      <c r="AR245" s="57">
        <f t="shared" si="549"/>
        <v>69721.2</v>
      </c>
      <c r="AS245" s="57">
        <f t="shared" si="550"/>
        <v>27000</v>
      </c>
      <c r="AT245" s="57">
        <f t="shared" si="551"/>
        <v>27000</v>
      </c>
    </row>
    <row r="246" spans="1:46" ht="26.4">
      <c r="A246" s="264"/>
      <c r="B246" s="74" t="s">
        <v>41</v>
      </c>
      <c r="C246" s="5" t="s">
        <v>16</v>
      </c>
      <c r="D246" s="5" t="s">
        <v>10</v>
      </c>
      <c r="E246" s="5" t="s">
        <v>100</v>
      </c>
      <c r="F246" s="54" t="s">
        <v>109</v>
      </c>
      <c r="G246" s="17" t="s">
        <v>39</v>
      </c>
      <c r="H246" s="57">
        <f>H247</f>
        <v>27000</v>
      </c>
      <c r="I246" s="57">
        <f t="shared" si="637"/>
        <v>27000</v>
      </c>
      <c r="J246" s="57">
        <f t="shared" si="637"/>
        <v>27000</v>
      </c>
      <c r="K246" s="57">
        <f t="shared" si="637"/>
        <v>0</v>
      </c>
      <c r="L246" s="57">
        <f t="shared" si="637"/>
        <v>0</v>
      </c>
      <c r="M246" s="57">
        <f t="shared" si="637"/>
        <v>0</v>
      </c>
      <c r="N246" s="57">
        <f t="shared" si="571"/>
        <v>27000</v>
      </c>
      <c r="O246" s="57">
        <f t="shared" si="572"/>
        <v>27000</v>
      </c>
      <c r="P246" s="57">
        <f t="shared" si="573"/>
        <v>27000</v>
      </c>
      <c r="Q246" s="57">
        <f t="shared" si="638"/>
        <v>0</v>
      </c>
      <c r="R246" s="57">
        <f t="shared" si="638"/>
        <v>0</v>
      </c>
      <c r="S246" s="57">
        <f t="shared" si="638"/>
        <v>0</v>
      </c>
      <c r="T246" s="57">
        <f t="shared" si="537"/>
        <v>27000</v>
      </c>
      <c r="U246" s="57">
        <f t="shared" si="538"/>
        <v>27000</v>
      </c>
      <c r="V246" s="57">
        <f t="shared" si="539"/>
        <v>27000</v>
      </c>
      <c r="W246" s="57">
        <f t="shared" si="639"/>
        <v>0</v>
      </c>
      <c r="X246" s="57">
        <f t="shared" si="639"/>
        <v>0</v>
      </c>
      <c r="Y246" s="57">
        <f t="shared" si="639"/>
        <v>0</v>
      </c>
      <c r="Z246" s="57">
        <f t="shared" si="540"/>
        <v>27000</v>
      </c>
      <c r="AA246" s="57">
        <f t="shared" si="541"/>
        <v>27000</v>
      </c>
      <c r="AB246" s="57">
        <f t="shared" si="542"/>
        <v>27000</v>
      </c>
      <c r="AC246" s="57">
        <f t="shared" si="640"/>
        <v>0</v>
      </c>
      <c r="AD246" s="57">
        <f t="shared" si="640"/>
        <v>0</v>
      </c>
      <c r="AE246" s="57">
        <f t="shared" si="640"/>
        <v>0</v>
      </c>
      <c r="AF246" s="57">
        <f t="shared" si="543"/>
        <v>27000</v>
      </c>
      <c r="AG246" s="57">
        <f t="shared" si="544"/>
        <v>27000</v>
      </c>
      <c r="AH246" s="57">
        <f t="shared" si="545"/>
        <v>27000</v>
      </c>
      <c r="AI246" s="57">
        <f t="shared" si="641"/>
        <v>42721.2</v>
      </c>
      <c r="AJ246" s="57">
        <f t="shared" si="641"/>
        <v>0</v>
      </c>
      <c r="AK246" s="57">
        <f t="shared" si="641"/>
        <v>0</v>
      </c>
      <c r="AL246" s="57">
        <f t="shared" si="546"/>
        <v>69721.2</v>
      </c>
      <c r="AM246" s="57">
        <f t="shared" si="547"/>
        <v>27000</v>
      </c>
      <c r="AN246" s="57">
        <f t="shared" si="548"/>
        <v>27000</v>
      </c>
      <c r="AO246" s="57">
        <f t="shared" si="642"/>
        <v>0</v>
      </c>
      <c r="AP246" s="57">
        <f t="shared" si="642"/>
        <v>0</v>
      </c>
      <c r="AQ246" s="57">
        <f t="shared" si="642"/>
        <v>0</v>
      </c>
      <c r="AR246" s="57">
        <f t="shared" si="549"/>
        <v>69721.2</v>
      </c>
      <c r="AS246" s="57">
        <f t="shared" si="550"/>
        <v>27000</v>
      </c>
      <c r="AT246" s="57">
        <f t="shared" si="551"/>
        <v>27000</v>
      </c>
    </row>
    <row r="247" spans="1:46">
      <c r="A247" s="264"/>
      <c r="B247" s="85" t="s">
        <v>42</v>
      </c>
      <c r="C247" s="5" t="s">
        <v>16</v>
      </c>
      <c r="D247" s="5" t="s">
        <v>10</v>
      </c>
      <c r="E247" s="5" t="s">
        <v>100</v>
      </c>
      <c r="F247" s="54" t="s">
        <v>109</v>
      </c>
      <c r="G247" s="17" t="s">
        <v>40</v>
      </c>
      <c r="H247" s="61">
        <v>27000</v>
      </c>
      <c r="I247" s="61">
        <v>27000</v>
      </c>
      <c r="J247" s="61">
        <v>27000</v>
      </c>
      <c r="K247" s="61"/>
      <c r="L247" s="61"/>
      <c r="M247" s="61"/>
      <c r="N247" s="61">
        <f t="shared" si="571"/>
        <v>27000</v>
      </c>
      <c r="O247" s="61">
        <f t="shared" si="572"/>
        <v>27000</v>
      </c>
      <c r="P247" s="61">
        <f t="shared" si="573"/>
        <v>27000</v>
      </c>
      <c r="Q247" s="61"/>
      <c r="R247" s="61"/>
      <c r="S247" s="61"/>
      <c r="T247" s="61">
        <f t="shared" si="537"/>
        <v>27000</v>
      </c>
      <c r="U247" s="61">
        <f t="shared" si="538"/>
        <v>27000</v>
      </c>
      <c r="V247" s="61">
        <f t="shared" si="539"/>
        <v>27000</v>
      </c>
      <c r="W247" s="61"/>
      <c r="X247" s="61"/>
      <c r="Y247" s="61"/>
      <c r="Z247" s="61">
        <f t="shared" si="540"/>
        <v>27000</v>
      </c>
      <c r="AA247" s="61">
        <f t="shared" si="541"/>
        <v>27000</v>
      </c>
      <c r="AB247" s="61">
        <f t="shared" si="542"/>
        <v>27000</v>
      </c>
      <c r="AC247" s="61"/>
      <c r="AD247" s="61"/>
      <c r="AE247" s="61"/>
      <c r="AF247" s="61">
        <f t="shared" si="543"/>
        <v>27000</v>
      </c>
      <c r="AG247" s="61">
        <f t="shared" si="544"/>
        <v>27000</v>
      </c>
      <c r="AH247" s="61">
        <f t="shared" si="545"/>
        <v>27000</v>
      </c>
      <c r="AI247" s="61">
        <v>42721.2</v>
      </c>
      <c r="AJ247" s="61"/>
      <c r="AK247" s="61"/>
      <c r="AL247" s="61">
        <f t="shared" si="546"/>
        <v>69721.2</v>
      </c>
      <c r="AM247" s="61">
        <f t="shared" si="547"/>
        <v>27000</v>
      </c>
      <c r="AN247" s="61">
        <f t="shared" si="548"/>
        <v>27000</v>
      </c>
      <c r="AO247" s="61"/>
      <c r="AP247" s="61"/>
      <c r="AQ247" s="61"/>
      <c r="AR247" s="61">
        <f t="shared" si="549"/>
        <v>69721.2</v>
      </c>
      <c r="AS247" s="61">
        <f t="shared" si="550"/>
        <v>27000</v>
      </c>
      <c r="AT247" s="61">
        <f t="shared" si="551"/>
        <v>27000</v>
      </c>
    </row>
    <row r="248" spans="1:46">
      <c r="A248" s="264"/>
      <c r="B248" s="56" t="s">
        <v>54</v>
      </c>
      <c r="C248" s="5" t="s">
        <v>16</v>
      </c>
      <c r="D248" s="5" t="s">
        <v>10</v>
      </c>
      <c r="E248" s="5" t="s">
        <v>100</v>
      </c>
      <c r="F248" s="5" t="s">
        <v>112</v>
      </c>
      <c r="G248" s="17"/>
      <c r="H248" s="57">
        <f>H249</f>
        <v>34150047</v>
      </c>
      <c r="I248" s="57">
        <f t="shared" ref="I248:M249" si="643">I249</f>
        <v>34458112.509999998</v>
      </c>
      <c r="J248" s="57">
        <f t="shared" si="643"/>
        <v>34409009.57</v>
      </c>
      <c r="K248" s="57">
        <f t="shared" si="643"/>
        <v>0</v>
      </c>
      <c r="L248" s="57">
        <f t="shared" si="643"/>
        <v>0</v>
      </c>
      <c r="M248" s="57">
        <f t="shared" si="643"/>
        <v>0</v>
      </c>
      <c r="N248" s="57">
        <f t="shared" si="571"/>
        <v>34150047</v>
      </c>
      <c r="O248" s="57">
        <f t="shared" si="572"/>
        <v>34458112.509999998</v>
      </c>
      <c r="P248" s="57">
        <f t="shared" si="573"/>
        <v>34409009.57</v>
      </c>
      <c r="Q248" s="57">
        <f t="shared" ref="Q248:S249" si="644">Q249</f>
        <v>0</v>
      </c>
      <c r="R248" s="57">
        <f t="shared" si="644"/>
        <v>0</v>
      </c>
      <c r="S248" s="57">
        <f t="shared" si="644"/>
        <v>0</v>
      </c>
      <c r="T248" s="57">
        <f t="shared" si="537"/>
        <v>34150047</v>
      </c>
      <c r="U248" s="57">
        <f t="shared" si="538"/>
        <v>34458112.509999998</v>
      </c>
      <c r="V248" s="57">
        <f t="shared" si="539"/>
        <v>34409009.57</v>
      </c>
      <c r="W248" s="57">
        <f t="shared" ref="W248:Y249" si="645">W249</f>
        <v>0</v>
      </c>
      <c r="X248" s="57">
        <f t="shared" si="645"/>
        <v>0</v>
      </c>
      <c r="Y248" s="57">
        <f t="shared" si="645"/>
        <v>0</v>
      </c>
      <c r="Z248" s="57">
        <f t="shared" si="540"/>
        <v>34150047</v>
      </c>
      <c r="AA248" s="57">
        <f t="shared" si="541"/>
        <v>34458112.509999998</v>
      </c>
      <c r="AB248" s="57">
        <f t="shared" si="542"/>
        <v>34409009.57</v>
      </c>
      <c r="AC248" s="57">
        <f t="shared" ref="AC248:AE249" si="646">AC249</f>
        <v>0</v>
      </c>
      <c r="AD248" s="57">
        <f t="shared" si="646"/>
        <v>0</v>
      </c>
      <c r="AE248" s="57">
        <f t="shared" si="646"/>
        <v>0</v>
      </c>
      <c r="AF248" s="57">
        <f t="shared" si="543"/>
        <v>34150047</v>
      </c>
      <c r="AG248" s="57">
        <f t="shared" si="544"/>
        <v>34458112.509999998</v>
      </c>
      <c r="AH248" s="57">
        <f t="shared" si="545"/>
        <v>34409009.57</v>
      </c>
      <c r="AI248" s="57">
        <f t="shared" ref="AI248:AK249" si="647">AI249</f>
        <v>-42721.2</v>
      </c>
      <c r="AJ248" s="57">
        <f t="shared" si="647"/>
        <v>0</v>
      </c>
      <c r="AK248" s="57">
        <f t="shared" si="647"/>
        <v>0</v>
      </c>
      <c r="AL248" s="57">
        <f t="shared" si="546"/>
        <v>34107325.799999997</v>
      </c>
      <c r="AM248" s="57">
        <f t="shared" si="547"/>
        <v>34458112.509999998</v>
      </c>
      <c r="AN248" s="57">
        <f t="shared" si="548"/>
        <v>34409009.57</v>
      </c>
      <c r="AO248" s="57">
        <f t="shared" ref="AO248:AQ249" si="648">AO249</f>
        <v>0</v>
      </c>
      <c r="AP248" s="57">
        <f t="shared" si="648"/>
        <v>0</v>
      </c>
      <c r="AQ248" s="57">
        <f t="shared" si="648"/>
        <v>0</v>
      </c>
      <c r="AR248" s="57">
        <f t="shared" si="549"/>
        <v>34107325.799999997</v>
      </c>
      <c r="AS248" s="57">
        <f t="shared" si="550"/>
        <v>34458112.509999998</v>
      </c>
      <c r="AT248" s="57">
        <f t="shared" si="551"/>
        <v>34409009.57</v>
      </c>
    </row>
    <row r="249" spans="1:46" ht="26.4">
      <c r="A249" s="264"/>
      <c r="B249" s="74" t="s">
        <v>41</v>
      </c>
      <c r="C249" s="5" t="s">
        <v>16</v>
      </c>
      <c r="D249" s="5" t="s">
        <v>10</v>
      </c>
      <c r="E249" s="5" t="s">
        <v>100</v>
      </c>
      <c r="F249" s="5" t="s">
        <v>112</v>
      </c>
      <c r="G249" s="17" t="s">
        <v>39</v>
      </c>
      <c r="H249" s="57">
        <f>H250</f>
        <v>34150047</v>
      </c>
      <c r="I249" s="57">
        <f t="shared" si="643"/>
        <v>34458112.509999998</v>
      </c>
      <c r="J249" s="57">
        <f t="shared" si="643"/>
        <v>34409009.57</v>
      </c>
      <c r="K249" s="57">
        <f t="shared" si="643"/>
        <v>0</v>
      </c>
      <c r="L249" s="57">
        <f t="shared" si="643"/>
        <v>0</v>
      </c>
      <c r="M249" s="57">
        <f t="shared" si="643"/>
        <v>0</v>
      </c>
      <c r="N249" s="57">
        <f t="shared" si="571"/>
        <v>34150047</v>
      </c>
      <c r="O249" s="57">
        <f t="shared" si="572"/>
        <v>34458112.509999998</v>
      </c>
      <c r="P249" s="57">
        <f t="shared" si="573"/>
        <v>34409009.57</v>
      </c>
      <c r="Q249" s="57">
        <f t="shared" si="644"/>
        <v>0</v>
      </c>
      <c r="R249" s="57">
        <f t="shared" si="644"/>
        <v>0</v>
      </c>
      <c r="S249" s="57">
        <f t="shared" si="644"/>
        <v>0</v>
      </c>
      <c r="T249" s="57">
        <f t="shared" si="537"/>
        <v>34150047</v>
      </c>
      <c r="U249" s="57">
        <f t="shared" si="538"/>
        <v>34458112.509999998</v>
      </c>
      <c r="V249" s="57">
        <f t="shared" si="539"/>
        <v>34409009.57</v>
      </c>
      <c r="W249" s="57">
        <f t="shared" si="645"/>
        <v>0</v>
      </c>
      <c r="X249" s="57">
        <f t="shared" si="645"/>
        <v>0</v>
      </c>
      <c r="Y249" s="57">
        <f t="shared" si="645"/>
        <v>0</v>
      </c>
      <c r="Z249" s="57">
        <f t="shared" si="540"/>
        <v>34150047</v>
      </c>
      <c r="AA249" s="57">
        <f t="shared" si="541"/>
        <v>34458112.509999998</v>
      </c>
      <c r="AB249" s="57">
        <f t="shared" si="542"/>
        <v>34409009.57</v>
      </c>
      <c r="AC249" s="57">
        <f t="shared" si="646"/>
        <v>0</v>
      </c>
      <c r="AD249" s="57">
        <f t="shared" si="646"/>
        <v>0</v>
      </c>
      <c r="AE249" s="57">
        <f t="shared" si="646"/>
        <v>0</v>
      </c>
      <c r="AF249" s="57">
        <f t="shared" si="543"/>
        <v>34150047</v>
      </c>
      <c r="AG249" s="57">
        <f t="shared" si="544"/>
        <v>34458112.509999998</v>
      </c>
      <c r="AH249" s="57">
        <f t="shared" si="545"/>
        <v>34409009.57</v>
      </c>
      <c r="AI249" s="57">
        <f t="shared" si="647"/>
        <v>-42721.2</v>
      </c>
      <c r="AJ249" s="57">
        <f t="shared" si="647"/>
        <v>0</v>
      </c>
      <c r="AK249" s="57">
        <f t="shared" si="647"/>
        <v>0</v>
      </c>
      <c r="AL249" s="57">
        <f t="shared" si="546"/>
        <v>34107325.799999997</v>
      </c>
      <c r="AM249" s="57">
        <f t="shared" si="547"/>
        <v>34458112.509999998</v>
      </c>
      <c r="AN249" s="57">
        <f t="shared" si="548"/>
        <v>34409009.57</v>
      </c>
      <c r="AO249" s="57">
        <f t="shared" si="648"/>
        <v>0</v>
      </c>
      <c r="AP249" s="57">
        <f t="shared" si="648"/>
        <v>0</v>
      </c>
      <c r="AQ249" s="57">
        <f t="shared" si="648"/>
        <v>0</v>
      </c>
      <c r="AR249" s="57">
        <f t="shared" si="549"/>
        <v>34107325.799999997</v>
      </c>
      <c r="AS249" s="57">
        <f t="shared" si="550"/>
        <v>34458112.509999998</v>
      </c>
      <c r="AT249" s="57">
        <f t="shared" si="551"/>
        <v>34409009.57</v>
      </c>
    </row>
    <row r="250" spans="1:46">
      <c r="A250" s="264"/>
      <c r="B250" s="85" t="s">
        <v>42</v>
      </c>
      <c r="C250" s="5" t="s">
        <v>16</v>
      </c>
      <c r="D250" s="5" t="s">
        <v>10</v>
      </c>
      <c r="E250" s="5" t="s">
        <v>100</v>
      </c>
      <c r="F250" s="5" t="s">
        <v>112</v>
      </c>
      <c r="G250" s="17" t="s">
        <v>40</v>
      </c>
      <c r="H250" s="61">
        <f>33750047+400000</f>
        <v>34150047</v>
      </c>
      <c r="I250" s="61">
        <f>34258112.51+200000</f>
        <v>34458112.509999998</v>
      </c>
      <c r="J250" s="61">
        <f>34322532.21+200000-70925.17-42597.47</f>
        <v>34409009.57</v>
      </c>
      <c r="K250" s="61"/>
      <c r="L250" s="61"/>
      <c r="M250" s="61"/>
      <c r="N250" s="61">
        <f t="shared" si="571"/>
        <v>34150047</v>
      </c>
      <c r="O250" s="61">
        <f t="shared" si="572"/>
        <v>34458112.509999998</v>
      </c>
      <c r="P250" s="61">
        <f t="shared" si="573"/>
        <v>34409009.57</v>
      </c>
      <c r="Q250" s="61"/>
      <c r="R250" s="61"/>
      <c r="S250" s="61"/>
      <c r="T250" s="61">
        <f t="shared" si="537"/>
        <v>34150047</v>
      </c>
      <c r="U250" s="61">
        <f t="shared" si="538"/>
        <v>34458112.509999998</v>
      </c>
      <c r="V250" s="61">
        <f t="shared" si="539"/>
        <v>34409009.57</v>
      </c>
      <c r="W250" s="61"/>
      <c r="X250" s="61"/>
      <c r="Y250" s="61"/>
      <c r="Z250" s="61">
        <f t="shared" si="540"/>
        <v>34150047</v>
      </c>
      <c r="AA250" s="61">
        <f t="shared" si="541"/>
        <v>34458112.509999998</v>
      </c>
      <c r="AB250" s="61">
        <f t="shared" si="542"/>
        <v>34409009.57</v>
      </c>
      <c r="AC250" s="61"/>
      <c r="AD250" s="61"/>
      <c r="AE250" s="61"/>
      <c r="AF250" s="61">
        <f t="shared" si="543"/>
        <v>34150047</v>
      </c>
      <c r="AG250" s="61">
        <f t="shared" si="544"/>
        <v>34458112.509999998</v>
      </c>
      <c r="AH250" s="61">
        <f t="shared" si="545"/>
        <v>34409009.57</v>
      </c>
      <c r="AI250" s="61">
        <v>-42721.2</v>
      </c>
      <c r="AJ250" s="61"/>
      <c r="AK250" s="61"/>
      <c r="AL250" s="61">
        <f t="shared" si="546"/>
        <v>34107325.799999997</v>
      </c>
      <c r="AM250" s="61">
        <f t="shared" si="547"/>
        <v>34458112.509999998</v>
      </c>
      <c r="AN250" s="61">
        <f t="shared" si="548"/>
        <v>34409009.57</v>
      </c>
      <c r="AO250" s="61"/>
      <c r="AP250" s="61"/>
      <c r="AQ250" s="61"/>
      <c r="AR250" s="61">
        <f t="shared" si="549"/>
        <v>34107325.799999997</v>
      </c>
      <c r="AS250" s="61">
        <f t="shared" si="550"/>
        <v>34458112.509999998</v>
      </c>
      <c r="AT250" s="61">
        <f t="shared" si="551"/>
        <v>34409009.57</v>
      </c>
    </row>
    <row r="251" spans="1:46" ht="39.6">
      <c r="A251" s="264"/>
      <c r="B251" s="56" t="s">
        <v>215</v>
      </c>
      <c r="C251" s="5" t="s">
        <v>16</v>
      </c>
      <c r="D251" s="5" t="s">
        <v>10</v>
      </c>
      <c r="E251" s="5" t="s">
        <v>100</v>
      </c>
      <c r="F251" s="5" t="s">
        <v>105</v>
      </c>
      <c r="G251" s="17"/>
      <c r="H251" s="57">
        <f>H252</f>
        <v>558863</v>
      </c>
      <c r="I251" s="57">
        <f t="shared" ref="I251:M252" si="649">I252</f>
        <v>581218</v>
      </c>
      <c r="J251" s="57">
        <f t="shared" si="649"/>
        <v>604466</v>
      </c>
      <c r="K251" s="57">
        <f t="shared" si="649"/>
        <v>0</v>
      </c>
      <c r="L251" s="57">
        <f t="shared" si="649"/>
        <v>0</v>
      </c>
      <c r="M251" s="57">
        <f t="shared" si="649"/>
        <v>0</v>
      </c>
      <c r="N251" s="57">
        <f t="shared" ref="N251:P253" si="650">H251+K251</f>
        <v>558863</v>
      </c>
      <c r="O251" s="57">
        <f t="shared" si="650"/>
        <v>581218</v>
      </c>
      <c r="P251" s="57">
        <f t="shared" si="650"/>
        <v>604466</v>
      </c>
      <c r="Q251" s="57">
        <f t="shared" ref="Q251:S252" si="651">Q252</f>
        <v>0</v>
      </c>
      <c r="R251" s="57">
        <f t="shared" si="651"/>
        <v>0</v>
      </c>
      <c r="S251" s="57">
        <f t="shared" si="651"/>
        <v>0</v>
      </c>
      <c r="T251" s="57">
        <f t="shared" ref="T251:V253" si="652">N251+Q251</f>
        <v>558863</v>
      </c>
      <c r="U251" s="57">
        <f t="shared" si="652"/>
        <v>581218</v>
      </c>
      <c r="V251" s="57">
        <f t="shared" si="652"/>
        <v>604466</v>
      </c>
      <c r="W251" s="57">
        <f t="shared" ref="W251:Y252" si="653">W252</f>
        <v>0</v>
      </c>
      <c r="X251" s="57">
        <f t="shared" si="653"/>
        <v>0</v>
      </c>
      <c r="Y251" s="57">
        <f t="shared" si="653"/>
        <v>0</v>
      </c>
      <c r="Z251" s="57">
        <f t="shared" si="540"/>
        <v>558863</v>
      </c>
      <c r="AA251" s="57">
        <f t="shared" si="541"/>
        <v>581218</v>
      </c>
      <c r="AB251" s="57">
        <f t="shared" si="542"/>
        <v>604466</v>
      </c>
      <c r="AC251" s="57">
        <f t="shared" ref="AC251:AE252" si="654">AC252</f>
        <v>0</v>
      </c>
      <c r="AD251" s="57">
        <f t="shared" si="654"/>
        <v>0</v>
      </c>
      <c r="AE251" s="57">
        <f t="shared" si="654"/>
        <v>0</v>
      </c>
      <c r="AF251" s="57">
        <f t="shared" si="543"/>
        <v>558863</v>
      </c>
      <c r="AG251" s="57">
        <f t="shared" si="544"/>
        <v>581218</v>
      </c>
      <c r="AH251" s="57">
        <f t="shared" si="545"/>
        <v>604466</v>
      </c>
      <c r="AI251" s="57">
        <f t="shared" ref="AI251:AK252" si="655">AI252</f>
        <v>0</v>
      </c>
      <c r="AJ251" s="57">
        <f t="shared" si="655"/>
        <v>0</v>
      </c>
      <c r="AK251" s="57">
        <f t="shared" si="655"/>
        <v>0</v>
      </c>
      <c r="AL251" s="57">
        <f t="shared" si="546"/>
        <v>558863</v>
      </c>
      <c r="AM251" s="57">
        <f t="shared" si="547"/>
        <v>581218</v>
      </c>
      <c r="AN251" s="57">
        <f t="shared" si="548"/>
        <v>604466</v>
      </c>
      <c r="AO251" s="57">
        <f t="shared" ref="AO251:AQ252" si="656">AO252</f>
        <v>0</v>
      </c>
      <c r="AP251" s="57">
        <f t="shared" si="656"/>
        <v>0</v>
      </c>
      <c r="AQ251" s="57">
        <f t="shared" si="656"/>
        <v>0</v>
      </c>
      <c r="AR251" s="57">
        <f t="shared" si="549"/>
        <v>558863</v>
      </c>
      <c r="AS251" s="57">
        <f t="shared" si="550"/>
        <v>581218</v>
      </c>
      <c r="AT251" s="57">
        <f t="shared" si="551"/>
        <v>604466</v>
      </c>
    </row>
    <row r="252" spans="1:46" ht="26.4">
      <c r="A252" s="264"/>
      <c r="B252" s="74" t="s">
        <v>41</v>
      </c>
      <c r="C252" s="5" t="s">
        <v>16</v>
      </c>
      <c r="D252" s="5" t="s">
        <v>10</v>
      </c>
      <c r="E252" s="5" t="s">
        <v>100</v>
      </c>
      <c r="F252" s="5" t="s">
        <v>105</v>
      </c>
      <c r="G252" s="17" t="s">
        <v>39</v>
      </c>
      <c r="H252" s="57">
        <f>H253</f>
        <v>558863</v>
      </c>
      <c r="I252" s="57">
        <f t="shared" si="649"/>
        <v>581218</v>
      </c>
      <c r="J252" s="57">
        <f t="shared" si="649"/>
        <v>604466</v>
      </c>
      <c r="K252" s="57">
        <f t="shared" si="649"/>
        <v>0</v>
      </c>
      <c r="L252" s="57">
        <f t="shared" si="649"/>
        <v>0</v>
      </c>
      <c r="M252" s="57">
        <f t="shared" si="649"/>
        <v>0</v>
      </c>
      <c r="N252" s="57">
        <f t="shared" si="650"/>
        <v>558863</v>
      </c>
      <c r="O252" s="57">
        <f t="shared" si="650"/>
        <v>581218</v>
      </c>
      <c r="P252" s="57">
        <f t="shared" si="650"/>
        <v>604466</v>
      </c>
      <c r="Q252" s="57">
        <f t="shared" si="651"/>
        <v>0</v>
      </c>
      <c r="R252" s="57">
        <f t="shared" si="651"/>
        <v>0</v>
      </c>
      <c r="S252" s="57">
        <f t="shared" si="651"/>
        <v>0</v>
      </c>
      <c r="T252" s="57">
        <f t="shared" si="652"/>
        <v>558863</v>
      </c>
      <c r="U252" s="57">
        <f t="shared" si="652"/>
        <v>581218</v>
      </c>
      <c r="V252" s="57">
        <f t="shared" si="652"/>
        <v>604466</v>
      </c>
      <c r="W252" s="57">
        <f t="shared" si="653"/>
        <v>0</v>
      </c>
      <c r="X252" s="57">
        <f t="shared" si="653"/>
        <v>0</v>
      </c>
      <c r="Y252" s="57">
        <f t="shared" si="653"/>
        <v>0</v>
      </c>
      <c r="Z252" s="57">
        <f t="shared" si="540"/>
        <v>558863</v>
      </c>
      <c r="AA252" s="57">
        <f t="shared" si="541"/>
        <v>581218</v>
      </c>
      <c r="AB252" s="57">
        <f t="shared" si="542"/>
        <v>604466</v>
      </c>
      <c r="AC252" s="57">
        <f t="shared" si="654"/>
        <v>0</v>
      </c>
      <c r="AD252" s="57">
        <f t="shared" si="654"/>
        <v>0</v>
      </c>
      <c r="AE252" s="57">
        <f t="shared" si="654"/>
        <v>0</v>
      </c>
      <c r="AF252" s="57">
        <f t="shared" si="543"/>
        <v>558863</v>
      </c>
      <c r="AG252" s="57">
        <f t="shared" si="544"/>
        <v>581218</v>
      </c>
      <c r="AH252" s="57">
        <f t="shared" si="545"/>
        <v>604466</v>
      </c>
      <c r="AI252" s="57">
        <f t="shared" si="655"/>
        <v>0</v>
      </c>
      <c r="AJ252" s="57">
        <f t="shared" si="655"/>
        <v>0</v>
      </c>
      <c r="AK252" s="57">
        <f t="shared" si="655"/>
        <v>0</v>
      </c>
      <c r="AL252" s="57">
        <f t="shared" si="546"/>
        <v>558863</v>
      </c>
      <c r="AM252" s="57">
        <f t="shared" si="547"/>
        <v>581218</v>
      </c>
      <c r="AN252" s="57">
        <f t="shared" si="548"/>
        <v>604466</v>
      </c>
      <c r="AO252" s="57">
        <f t="shared" si="656"/>
        <v>0</v>
      </c>
      <c r="AP252" s="57">
        <f t="shared" si="656"/>
        <v>0</v>
      </c>
      <c r="AQ252" s="57">
        <f t="shared" si="656"/>
        <v>0</v>
      </c>
      <c r="AR252" s="57">
        <f t="shared" si="549"/>
        <v>558863</v>
      </c>
      <c r="AS252" s="57">
        <f t="shared" si="550"/>
        <v>581218</v>
      </c>
      <c r="AT252" s="57">
        <f t="shared" si="551"/>
        <v>604466</v>
      </c>
    </row>
    <row r="253" spans="1:46">
      <c r="A253" s="264"/>
      <c r="B253" s="85" t="s">
        <v>42</v>
      </c>
      <c r="C253" s="5" t="s">
        <v>16</v>
      </c>
      <c r="D253" s="5" t="s">
        <v>10</v>
      </c>
      <c r="E253" s="5" t="s">
        <v>100</v>
      </c>
      <c r="F253" s="5" t="s">
        <v>105</v>
      </c>
      <c r="G253" s="17" t="s">
        <v>40</v>
      </c>
      <c r="H253" s="61">
        <v>558863</v>
      </c>
      <c r="I253" s="61">
        <v>581218</v>
      </c>
      <c r="J253" s="61">
        <v>604466</v>
      </c>
      <c r="K253" s="61"/>
      <c r="L253" s="61"/>
      <c r="M253" s="61"/>
      <c r="N253" s="61">
        <f t="shared" si="650"/>
        <v>558863</v>
      </c>
      <c r="O253" s="61">
        <f t="shared" si="650"/>
        <v>581218</v>
      </c>
      <c r="P253" s="61">
        <f t="shared" si="650"/>
        <v>604466</v>
      </c>
      <c r="Q253" s="61"/>
      <c r="R253" s="61"/>
      <c r="S253" s="61"/>
      <c r="T253" s="61">
        <f t="shared" si="652"/>
        <v>558863</v>
      </c>
      <c r="U253" s="61">
        <f t="shared" si="652"/>
        <v>581218</v>
      </c>
      <c r="V253" s="61">
        <f t="shared" si="652"/>
        <v>604466</v>
      </c>
      <c r="W253" s="61"/>
      <c r="X253" s="61"/>
      <c r="Y253" s="61"/>
      <c r="Z253" s="61">
        <f t="shared" si="540"/>
        <v>558863</v>
      </c>
      <c r="AA253" s="61">
        <f t="shared" si="541"/>
        <v>581218</v>
      </c>
      <c r="AB253" s="61">
        <f t="shared" si="542"/>
        <v>604466</v>
      </c>
      <c r="AC253" s="61"/>
      <c r="AD253" s="61"/>
      <c r="AE253" s="61"/>
      <c r="AF253" s="61">
        <f t="shared" si="543"/>
        <v>558863</v>
      </c>
      <c r="AG253" s="61">
        <f t="shared" si="544"/>
        <v>581218</v>
      </c>
      <c r="AH253" s="61">
        <f t="shared" si="545"/>
        <v>604466</v>
      </c>
      <c r="AI253" s="61"/>
      <c r="AJ253" s="61"/>
      <c r="AK253" s="61"/>
      <c r="AL253" s="61">
        <f t="shared" si="546"/>
        <v>558863</v>
      </c>
      <c r="AM253" s="61">
        <f t="shared" si="547"/>
        <v>581218</v>
      </c>
      <c r="AN253" s="61">
        <f t="shared" si="548"/>
        <v>604466</v>
      </c>
      <c r="AO253" s="61"/>
      <c r="AP253" s="61"/>
      <c r="AQ253" s="61"/>
      <c r="AR253" s="61">
        <f t="shared" si="549"/>
        <v>558863</v>
      </c>
      <c r="AS253" s="61">
        <f t="shared" si="550"/>
        <v>581218</v>
      </c>
      <c r="AT253" s="61">
        <f t="shared" si="551"/>
        <v>604466</v>
      </c>
    </row>
    <row r="254" spans="1:46">
      <c r="A254" s="264"/>
      <c r="B254" s="85" t="s">
        <v>429</v>
      </c>
      <c r="C254" s="5" t="s">
        <v>16</v>
      </c>
      <c r="D254" s="5" t="s">
        <v>10</v>
      </c>
      <c r="E254" s="5" t="s">
        <v>100</v>
      </c>
      <c r="F254" s="5" t="s">
        <v>428</v>
      </c>
      <c r="G254" s="209"/>
      <c r="H254" s="61"/>
      <c r="I254" s="61"/>
      <c r="J254" s="61"/>
      <c r="K254" s="61"/>
      <c r="L254" s="61"/>
      <c r="M254" s="61"/>
      <c r="N254" s="61"/>
      <c r="O254" s="61"/>
      <c r="P254" s="61"/>
      <c r="Q254" s="61">
        <f>Q255</f>
        <v>10674400</v>
      </c>
      <c r="R254" s="61">
        <f t="shared" ref="R254:S255" si="657">R255</f>
        <v>0</v>
      </c>
      <c r="S254" s="61">
        <f t="shared" si="657"/>
        <v>0</v>
      </c>
      <c r="T254" s="61">
        <f t="shared" ref="T254:T256" si="658">N254+Q254</f>
        <v>10674400</v>
      </c>
      <c r="U254" s="61">
        <f t="shared" ref="U254:U256" si="659">O254+R254</f>
        <v>0</v>
      </c>
      <c r="V254" s="61">
        <f t="shared" ref="V254:V256" si="660">P254+S254</f>
        <v>0</v>
      </c>
      <c r="W254" s="61">
        <f>W255</f>
        <v>0</v>
      </c>
      <c r="X254" s="61">
        <f t="shared" ref="X254:Y255" si="661">X255</f>
        <v>0</v>
      </c>
      <c r="Y254" s="61">
        <f t="shared" si="661"/>
        <v>0</v>
      </c>
      <c r="Z254" s="61">
        <f t="shared" si="540"/>
        <v>10674400</v>
      </c>
      <c r="AA254" s="61">
        <f t="shared" si="541"/>
        <v>0</v>
      </c>
      <c r="AB254" s="61">
        <f t="shared" si="542"/>
        <v>0</v>
      </c>
      <c r="AC254" s="61">
        <f>AC255</f>
        <v>0</v>
      </c>
      <c r="AD254" s="61">
        <f t="shared" ref="AD254:AE255" si="662">AD255</f>
        <v>0</v>
      </c>
      <c r="AE254" s="61">
        <f t="shared" si="662"/>
        <v>0</v>
      </c>
      <c r="AF254" s="61">
        <f t="shared" si="543"/>
        <v>10674400</v>
      </c>
      <c r="AG254" s="61">
        <f t="shared" si="544"/>
        <v>0</v>
      </c>
      <c r="AH254" s="61">
        <f t="shared" si="545"/>
        <v>0</v>
      </c>
      <c r="AI254" s="61">
        <f>AI255</f>
        <v>0</v>
      </c>
      <c r="AJ254" s="61">
        <f t="shared" ref="AJ254:AK255" si="663">AJ255</f>
        <v>0</v>
      </c>
      <c r="AK254" s="61">
        <f t="shared" si="663"/>
        <v>0</v>
      </c>
      <c r="AL254" s="61">
        <f t="shared" si="546"/>
        <v>10674400</v>
      </c>
      <c r="AM254" s="61">
        <f t="shared" si="547"/>
        <v>0</v>
      </c>
      <c r="AN254" s="61">
        <f t="shared" si="548"/>
        <v>0</v>
      </c>
      <c r="AO254" s="61">
        <f>AO255</f>
        <v>0</v>
      </c>
      <c r="AP254" s="61">
        <f t="shared" ref="AP254:AQ255" si="664">AP255</f>
        <v>0</v>
      </c>
      <c r="AQ254" s="61">
        <f t="shared" si="664"/>
        <v>0</v>
      </c>
      <c r="AR254" s="61">
        <f t="shared" si="549"/>
        <v>10674400</v>
      </c>
      <c r="AS254" s="61">
        <f t="shared" si="550"/>
        <v>0</v>
      </c>
      <c r="AT254" s="61">
        <f t="shared" si="551"/>
        <v>0</v>
      </c>
    </row>
    <row r="255" spans="1:46" ht="26.4">
      <c r="A255" s="264"/>
      <c r="B255" s="85" t="s">
        <v>41</v>
      </c>
      <c r="C255" s="5" t="s">
        <v>16</v>
      </c>
      <c r="D255" s="5" t="s">
        <v>10</v>
      </c>
      <c r="E255" s="5" t="s">
        <v>100</v>
      </c>
      <c r="F255" s="5" t="s">
        <v>428</v>
      </c>
      <c r="G255" s="209" t="s">
        <v>39</v>
      </c>
      <c r="H255" s="61"/>
      <c r="I255" s="61"/>
      <c r="J255" s="61"/>
      <c r="K255" s="61"/>
      <c r="L255" s="61"/>
      <c r="M255" s="61"/>
      <c r="N255" s="61"/>
      <c r="O255" s="61"/>
      <c r="P255" s="61"/>
      <c r="Q255" s="61">
        <f>Q256</f>
        <v>10674400</v>
      </c>
      <c r="R255" s="61">
        <f t="shared" si="657"/>
        <v>0</v>
      </c>
      <c r="S255" s="61">
        <f t="shared" si="657"/>
        <v>0</v>
      </c>
      <c r="T255" s="61">
        <f t="shared" si="658"/>
        <v>10674400</v>
      </c>
      <c r="U255" s="61">
        <f t="shared" si="659"/>
        <v>0</v>
      </c>
      <c r="V255" s="61">
        <f t="shared" si="660"/>
        <v>0</v>
      </c>
      <c r="W255" s="61">
        <f>W256</f>
        <v>0</v>
      </c>
      <c r="X255" s="61">
        <f t="shared" si="661"/>
        <v>0</v>
      </c>
      <c r="Y255" s="61">
        <f t="shared" si="661"/>
        <v>0</v>
      </c>
      <c r="Z255" s="61">
        <f t="shared" si="540"/>
        <v>10674400</v>
      </c>
      <c r="AA255" s="61">
        <f t="shared" si="541"/>
        <v>0</v>
      </c>
      <c r="AB255" s="61">
        <f t="shared" si="542"/>
        <v>0</v>
      </c>
      <c r="AC255" s="61">
        <f>AC256</f>
        <v>0</v>
      </c>
      <c r="AD255" s="61">
        <f t="shared" si="662"/>
        <v>0</v>
      </c>
      <c r="AE255" s="61">
        <f t="shared" si="662"/>
        <v>0</v>
      </c>
      <c r="AF255" s="61">
        <f t="shared" si="543"/>
        <v>10674400</v>
      </c>
      <c r="AG255" s="61">
        <f t="shared" si="544"/>
        <v>0</v>
      </c>
      <c r="AH255" s="61">
        <f t="shared" si="545"/>
        <v>0</v>
      </c>
      <c r="AI255" s="61">
        <f>AI256</f>
        <v>0</v>
      </c>
      <c r="AJ255" s="61">
        <f t="shared" si="663"/>
        <v>0</v>
      </c>
      <c r="AK255" s="61">
        <f t="shared" si="663"/>
        <v>0</v>
      </c>
      <c r="AL255" s="61">
        <f t="shared" si="546"/>
        <v>10674400</v>
      </c>
      <c r="AM255" s="61">
        <f t="shared" si="547"/>
        <v>0</v>
      </c>
      <c r="AN255" s="61">
        <f t="shared" si="548"/>
        <v>0</v>
      </c>
      <c r="AO255" s="61">
        <f>AO256</f>
        <v>0</v>
      </c>
      <c r="AP255" s="61">
        <f t="shared" si="664"/>
        <v>0</v>
      </c>
      <c r="AQ255" s="61">
        <f t="shared" si="664"/>
        <v>0</v>
      </c>
      <c r="AR255" s="61">
        <f t="shared" si="549"/>
        <v>10674400</v>
      </c>
      <c r="AS255" s="61">
        <f t="shared" si="550"/>
        <v>0</v>
      </c>
      <c r="AT255" s="61">
        <f t="shared" si="551"/>
        <v>0</v>
      </c>
    </row>
    <row r="256" spans="1:46">
      <c r="A256" s="264"/>
      <c r="B256" s="85" t="s">
        <v>42</v>
      </c>
      <c r="C256" s="5" t="s">
        <v>16</v>
      </c>
      <c r="D256" s="5" t="s">
        <v>10</v>
      </c>
      <c r="E256" s="5" t="s">
        <v>100</v>
      </c>
      <c r="F256" s="5" t="s">
        <v>428</v>
      </c>
      <c r="G256" s="209" t="s">
        <v>40</v>
      </c>
      <c r="H256" s="61"/>
      <c r="I256" s="61"/>
      <c r="J256" s="61"/>
      <c r="K256" s="61"/>
      <c r="L256" s="61"/>
      <c r="M256" s="61"/>
      <c r="N256" s="61"/>
      <c r="O256" s="61"/>
      <c r="P256" s="61"/>
      <c r="Q256" s="61">
        <v>10674400</v>
      </c>
      <c r="R256" s="61"/>
      <c r="S256" s="61"/>
      <c r="T256" s="61">
        <f t="shared" si="658"/>
        <v>10674400</v>
      </c>
      <c r="U256" s="61">
        <f t="shared" si="659"/>
        <v>0</v>
      </c>
      <c r="V256" s="61">
        <f t="shared" si="660"/>
        <v>0</v>
      </c>
      <c r="W256" s="61"/>
      <c r="X256" s="61"/>
      <c r="Y256" s="61"/>
      <c r="Z256" s="61">
        <f t="shared" si="540"/>
        <v>10674400</v>
      </c>
      <c r="AA256" s="61">
        <f t="shared" si="541"/>
        <v>0</v>
      </c>
      <c r="AB256" s="61">
        <f t="shared" si="542"/>
        <v>0</v>
      </c>
      <c r="AC256" s="61"/>
      <c r="AD256" s="61"/>
      <c r="AE256" s="61"/>
      <c r="AF256" s="61">
        <f t="shared" si="543"/>
        <v>10674400</v>
      </c>
      <c r="AG256" s="61">
        <f t="shared" si="544"/>
        <v>0</v>
      </c>
      <c r="AH256" s="61">
        <f t="shared" si="545"/>
        <v>0</v>
      </c>
      <c r="AI256" s="61"/>
      <c r="AJ256" s="61"/>
      <c r="AK256" s="61"/>
      <c r="AL256" s="61">
        <f t="shared" si="546"/>
        <v>10674400</v>
      </c>
      <c r="AM256" s="61">
        <f t="shared" si="547"/>
        <v>0</v>
      </c>
      <c r="AN256" s="61">
        <f t="shared" si="548"/>
        <v>0</v>
      </c>
      <c r="AO256" s="61"/>
      <c r="AP256" s="61"/>
      <c r="AQ256" s="61"/>
      <c r="AR256" s="61">
        <f t="shared" si="549"/>
        <v>10674400</v>
      </c>
      <c r="AS256" s="61">
        <f t="shared" si="550"/>
        <v>0</v>
      </c>
      <c r="AT256" s="61">
        <f t="shared" si="551"/>
        <v>0</v>
      </c>
    </row>
    <row r="257" spans="1:46" ht="66">
      <c r="A257" s="264"/>
      <c r="B257" s="56" t="s">
        <v>321</v>
      </c>
      <c r="C257" s="39" t="s">
        <v>16</v>
      </c>
      <c r="D257" s="39" t="s">
        <v>10</v>
      </c>
      <c r="E257" s="39" t="s">
        <v>100</v>
      </c>
      <c r="F257" s="73" t="s">
        <v>322</v>
      </c>
      <c r="G257" s="38"/>
      <c r="H257" s="67">
        <f>H258</f>
        <v>10727.71</v>
      </c>
      <c r="I257" s="67">
        <f t="shared" ref="I257:M258" si="665">I258</f>
        <v>0</v>
      </c>
      <c r="J257" s="67">
        <f t="shared" si="665"/>
        <v>0</v>
      </c>
      <c r="K257" s="67">
        <f t="shared" si="665"/>
        <v>0</v>
      </c>
      <c r="L257" s="67">
        <f t="shared" si="665"/>
        <v>0</v>
      </c>
      <c r="M257" s="67">
        <f t="shared" si="665"/>
        <v>0</v>
      </c>
      <c r="N257" s="67">
        <f t="shared" ref="N257:P259" si="666">H257+K257</f>
        <v>10727.71</v>
      </c>
      <c r="O257" s="67">
        <f t="shared" si="666"/>
        <v>0</v>
      </c>
      <c r="P257" s="67">
        <f t="shared" si="666"/>
        <v>0</v>
      </c>
      <c r="Q257" s="67">
        <f t="shared" ref="Q257:S258" si="667">Q258</f>
        <v>0</v>
      </c>
      <c r="R257" s="67">
        <f t="shared" si="667"/>
        <v>0</v>
      </c>
      <c r="S257" s="67">
        <f t="shared" si="667"/>
        <v>0</v>
      </c>
      <c r="T257" s="67">
        <f t="shared" ref="T257:V259" si="668">N257+Q257</f>
        <v>10727.71</v>
      </c>
      <c r="U257" s="67">
        <f t="shared" si="668"/>
        <v>0</v>
      </c>
      <c r="V257" s="67">
        <f t="shared" si="668"/>
        <v>0</v>
      </c>
      <c r="W257" s="67">
        <f t="shared" ref="W257:Y258" si="669">W258</f>
        <v>0</v>
      </c>
      <c r="X257" s="67">
        <f t="shared" si="669"/>
        <v>0</v>
      </c>
      <c r="Y257" s="67">
        <f t="shared" si="669"/>
        <v>0</v>
      </c>
      <c r="Z257" s="67">
        <f t="shared" si="540"/>
        <v>10727.71</v>
      </c>
      <c r="AA257" s="67">
        <f t="shared" si="541"/>
        <v>0</v>
      </c>
      <c r="AB257" s="67">
        <f t="shared" si="542"/>
        <v>0</v>
      </c>
      <c r="AC257" s="67">
        <f t="shared" ref="AC257:AE258" si="670">AC258</f>
        <v>-10727.71</v>
      </c>
      <c r="AD257" s="67">
        <f t="shared" si="670"/>
        <v>0</v>
      </c>
      <c r="AE257" s="67">
        <f t="shared" si="670"/>
        <v>0</v>
      </c>
      <c r="AF257" s="67">
        <f t="shared" si="543"/>
        <v>0</v>
      </c>
      <c r="AG257" s="67">
        <f t="shared" si="544"/>
        <v>0</v>
      </c>
      <c r="AH257" s="67">
        <f t="shared" si="545"/>
        <v>0</v>
      </c>
      <c r="AI257" s="67">
        <f t="shared" ref="AI257:AK258" si="671">AI258</f>
        <v>0</v>
      </c>
      <c r="AJ257" s="67">
        <f t="shared" si="671"/>
        <v>0</v>
      </c>
      <c r="AK257" s="67">
        <f t="shared" si="671"/>
        <v>0</v>
      </c>
      <c r="AL257" s="67">
        <f t="shared" si="546"/>
        <v>0</v>
      </c>
      <c r="AM257" s="67">
        <f t="shared" si="547"/>
        <v>0</v>
      </c>
      <c r="AN257" s="67">
        <f t="shared" si="548"/>
        <v>0</v>
      </c>
      <c r="AO257" s="67">
        <f t="shared" ref="AO257:AQ258" si="672">AO258</f>
        <v>0</v>
      </c>
      <c r="AP257" s="67">
        <f t="shared" si="672"/>
        <v>0</v>
      </c>
      <c r="AQ257" s="67">
        <f t="shared" si="672"/>
        <v>0</v>
      </c>
      <c r="AR257" s="67">
        <f t="shared" si="549"/>
        <v>0</v>
      </c>
      <c r="AS257" s="67">
        <f t="shared" si="550"/>
        <v>0</v>
      </c>
      <c r="AT257" s="67">
        <f t="shared" si="551"/>
        <v>0</v>
      </c>
    </row>
    <row r="258" spans="1:46" ht="26.4">
      <c r="A258" s="264"/>
      <c r="B258" s="74" t="s">
        <v>41</v>
      </c>
      <c r="C258" s="39" t="s">
        <v>16</v>
      </c>
      <c r="D258" s="39" t="s">
        <v>10</v>
      </c>
      <c r="E258" s="39" t="s">
        <v>100</v>
      </c>
      <c r="F258" s="73" t="s">
        <v>322</v>
      </c>
      <c r="G258" s="38" t="s">
        <v>39</v>
      </c>
      <c r="H258" s="67">
        <f>H259</f>
        <v>10727.71</v>
      </c>
      <c r="I258" s="67">
        <f t="shared" si="665"/>
        <v>0</v>
      </c>
      <c r="J258" s="67">
        <f t="shared" si="665"/>
        <v>0</v>
      </c>
      <c r="K258" s="67">
        <f t="shared" si="665"/>
        <v>0</v>
      </c>
      <c r="L258" s="67">
        <f t="shared" si="665"/>
        <v>0</v>
      </c>
      <c r="M258" s="67">
        <f t="shared" si="665"/>
        <v>0</v>
      </c>
      <c r="N258" s="67">
        <f t="shared" si="666"/>
        <v>10727.71</v>
      </c>
      <c r="O258" s="67">
        <f t="shared" si="666"/>
        <v>0</v>
      </c>
      <c r="P258" s="67">
        <f t="shared" si="666"/>
        <v>0</v>
      </c>
      <c r="Q258" s="67">
        <f t="shared" si="667"/>
        <v>0</v>
      </c>
      <c r="R258" s="67">
        <f t="shared" si="667"/>
        <v>0</v>
      </c>
      <c r="S258" s="67">
        <f t="shared" si="667"/>
        <v>0</v>
      </c>
      <c r="T258" s="67">
        <f t="shared" si="668"/>
        <v>10727.71</v>
      </c>
      <c r="U258" s="67">
        <f t="shared" si="668"/>
        <v>0</v>
      </c>
      <c r="V258" s="67">
        <f t="shared" si="668"/>
        <v>0</v>
      </c>
      <c r="W258" s="67">
        <f t="shared" si="669"/>
        <v>0</v>
      </c>
      <c r="X258" s="67">
        <f t="shared" si="669"/>
        <v>0</v>
      </c>
      <c r="Y258" s="67">
        <f t="shared" si="669"/>
        <v>0</v>
      </c>
      <c r="Z258" s="67">
        <f t="shared" si="540"/>
        <v>10727.71</v>
      </c>
      <c r="AA258" s="67">
        <f t="shared" si="541"/>
        <v>0</v>
      </c>
      <c r="AB258" s="67">
        <f t="shared" si="542"/>
        <v>0</v>
      </c>
      <c r="AC258" s="67">
        <f t="shared" si="670"/>
        <v>-10727.71</v>
      </c>
      <c r="AD258" s="67">
        <f t="shared" si="670"/>
        <v>0</v>
      </c>
      <c r="AE258" s="67">
        <f t="shared" si="670"/>
        <v>0</v>
      </c>
      <c r="AF258" s="67">
        <f t="shared" si="543"/>
        <v>0</v>
      </c>
      <c r="AG258" s="67">
        <f t="shared" si="544"/>
        <v>0</v>
      </c>
      <c r="AH258" s="67">
        <f t="shared" si="545"/>
        <v>0</v>
      </c>
      <c r="AI258" s="67">
        <f t="shared" si="671"/>
        <v>0</v>
      </c>
      <c r="AJ258" s="67">
        <f t="shared" si="671"/>
        <v>0</v>
      </c>
      <c r="AK258" s="67">
        <f t="shared" si="671"/>
        <v>0</v>
      </c>
      <c r="AL258" s="67">
        <f t="shared" si="546"/>
        <v>0</v>
      </c>
      <c r="AM258" s="67">
        <f t="shared" si="547"/>
        <v>0</v>
      </c>
      <c r="AN258" s="67">
        <f t="shared" si="548"/>
        <v>0</v>
      </c>
      <c r="AO258" s="67">
        <f t="shared" si="672"/>
        <v>0</v>
      </c>
      <c r="AP258" s="67">
        <f t="shared" si="672"/>
        <v>0</v>
      </c>
      <c r="AQ258" s="67">
        <f t="shared" si="672"/>
        <v>0</v>
      </c>
      <c r="AR258" s="67">
        <f t="shared" si="549"/>
        <v>0</v>
      </c>
      <c r="AS258" s="67">
        <f t="shared" si="550"/>
        <v>0</v>
      </c>
      <c r="AT258" s="67">
        <f t="shared" si="551"/>
        <v>0</v>
      </c>
    </row>
    <row r="259" spans="1:46">
      <c r="A259" s="264"/>
      <c r="B259" s="85" t="s">
        <v>42</v>
      </c>
      <c r="C259" s="39" t="s">
        <v>16</v>
      </c>
      <c r="D259" s="39" t="s">
        <v>10</v>
      </c>
      <c r="E259" s="39" t="s">
        <v>100</v>
      </c>
      <c r="F259" s="73" t="s">
        <v>322</v>
      </c>
      <c r="G259" s="38" t="s">
        <v>40</v>
      </c>
      <c r="H259" s="61">
        <v>10727.71</v>
      </c>
      <c r="I259" s="61"/>
      <c r="J259" s="61"/>
      <c r="K259" s="61"/>
      <c r="L259" s="61"/>
      <c r="M259" s="61"/>
      <c r="N259" s="61">
        <f t="shared" si="666"/>
        <v>10727.71</v>
      </c>
      <c r="O259" s="61">
        <f t="shared" si="666"/>
        <v>0</v>
      </c>
      <c r="P259" s="61">
        <f t="shared" si="666"/>
        <v>0</v>
      </c>
      <c r="Q259" s="61"/>
      <c r="R259" s="61"/>
      <c r="S259" s="61"/>
      <c r="T259" s="61">
        <f t="shared" si="668"/>
        <v>10727.71</v>
      </c>
      <c r="U259" s="61">
        <f t="shared" si="668"/>
        <v>0</v>
      </c>
      <c r="V259" s="61">
        <f t="shared" si="668"/>
        <v>0</v>
      </c>
      <c r="W259" s="61"/>
      <c r="X259" s="61"/>
      <c r="Y259" s="61"/>
      <c r="Z259" s="61">
        <f t="shared" si="540"/>
        <v>10727.71</v>
      </c>
      <c r="AA259" s="61">
        <f t="shared" si="541"/>
        <v>0</v>
      </c>
      <c r="AB259" s="61">
        <f t="shared" si="542"/>
        <v>0</v>
      </c>
      <c r="AC259" s="61">
        <v>-10727.71</v>
      </c>
      <c r="AD259" s="61"/>
      <c r="AE259" s="61"/>
      <c r="AF259" s="61">
        <f t="shared" si="543"/>
        <v>0</v>
      </c>
      <c r="AG259" s="61">
        <f t="shared" si="544"/>
        <v>0</v>
      </c>
      <c r="AH259" s="61">
        <f t="shared" si="545"/>
        <v>0</v>
      </c>
      <c r="AI259" s="61"/>
      <c r="AJ259" s="61"/>
      <c r="AK259" s="61"/>
      <c r="AL259" s="61">
        <f t="shared" si="546"/>
        <v>0</v>
      </c>
      <c r="AM259" s="61">
        <f t="shared" si="547"/>
        <v>0</v>
      </c>
      <c r="AN259" s="61">
        <f t="shared" si="548"/>
        <v>0</v>
      </c>
      <c r="AO259" s="61"/>
      <c r="AP259" s="61"/>
      <c r="AQ259" s="61"/>
      <c r="AR259" s="61">
        <f t="shared" si="549"/>
        <v>0</v>
      </c>
      <c r="AS259" s="61">
        <f t="shared" si="550"/>
        <v>0</v>
      </c>
      <c r="AT259" s="61">
        <f t="shared" si="551"/>
        <v>0</v>
      </c>
    </row>
    <row r="260" spans="1:46" ht="26.4">
      <c r="A260" s="264"/>
      <c r="B260" s="180" t="s">
        <v>222</v>
      </c>
      <c r="C260" s="10" t="s">
        <v>16</v>
      </c>
      <c r="D260" s="5" t="s">
        <v>10</v>
      </c>
      <c r="E260" s="5" t="s">
        <v>100</v>
      </c>
      <c r="F260" s="73" t="s">
        <v>223</v>
      </c>
      <c r="G260" s="17"/>
      <c r="H260" s="67">
        <f>H261</f>
        <v>193624.85</v>
      </c>
      <c r="I260" s="67">
        <f t="shared" ref="I260:M261" si="673">I261</f>
        <v>193624.85</v>
      </c>
      <c r="J260" s="67">
        <f t="shared" si="673"/>
        <v>193624.85</v>
      </c>
      <c r="K260" s="67">
        <f t="shared" si="673"/>
        <v>-2185.39</v>
      </c>
      <c r="L260" s="67">
        <f t="shared" si="673"/>
        <v>-2185.39</v>
      </c>
      <c r="M260" s="67">
        <f t="shared" si="673"/>
        <v>-2185.39</v>
      </c>
      <c r="N260" s="67">
        <f t="shared" si="571"/>
        <v>191439.46</v>
      </c>
      <c r="O260" s="67">
        <f t="shared" si="572"/>
        <v>191439.46</v>
      </c>
      <c r="P260" s="67">
        <f t="shared" si="573"/>
        <v>191439.46</v>
      </c>
      <c r="Q260" s="67">
        <f t="shared" ref="Q260:S261" si="674">Q261</f>
        <v>0</v>
      </c>
      <c r="R260" s="67">
        <f t="shared" si="674"/>
        <v>0</v>
      </c>
      <c r="S260" s="67">
        <f t="shared" si="674"/>
        <v>0</v>
      </c>
      <c r="T260" s="67">
        <f t="shared" si="537"/>
        <v>191439.46</v>
      </c>
      <c r="U260" s="67">
        <f t="shared" si="538"/>
        <v>191439.46</v>
      </c>
      <c r="V260" s="67">
        <f t="shared" si="539"/>
        <v>191439.46</v>
      </c>
      <c r="W260" s="67">
        <f t="shared" ref="W260:Y261" si="675">W261</f>
        <v>0</v>
      </c>
      <c r="X260" s="67">
        <f t="shared" si="675"/>
        <v>0</v>
      </c>
      <c r="Y260" s="67">
        <f t="shared" si="675"/>
        <v>0</v>
      </c>
      <c r="Z260" s="67">
        <f t="shared" si="540"/>
        <v>191439.46</v>
      </c>
      <c r="AA260" s="67">
        <f t="shared" si="541"/>
        <v>191439.46</v>
      </c>
      <c r="AB260" s="67">
        <f t="shared" si="542"/>
        <v>191439.46</v>
      </c>
      <c r="AC260" s="67">
        <f t="shared" ref="AC260:AE261" si="676">AC261</f>
        <v>0</v>
      </c>
      <c r="AD260" s="67">
        <f t="shared" si="676"/>
        <v>0</v>
      </c>
      <c r="AE260" s="67">
        <f t="shared" si="676"/>
        <v>0</v>
      </c>
      <c r="AF260" s="67">
        <f t="shared" si="543"/>
        <v>191439.46</v>
      </c>
      <c r="AG260" s="67">
        <f t="shared" si="544"/>
        <v>191439.46</v>
      </c>
      <c r="AH260" s="67">
        <f t="shared" si="545"/>
        <v>191439.46</v>
      </c>
      <c r="AI260" s="67">
        <f t="shared" ref="AI260:AK261" si="677">AI261</f>
        <v>0</v>
      </c>
      <c r="AJ260" s="67">
        <f t="shared" si="677"/>
        <v>0</v>
      </c>
      <c r="AK260" s="67">
        <f t="shared" si="677"/>
        <v>0</v>
      </c>
      <c r="AL260" s="67">
        <f t="shared" si="546"/>
        <v>191439.46</v>
      </c>
      <c r="AM260" s="67">
        <f t="shared" si="547"/>
        <v>191439.46</v>
      </c>
      <c r="AN260" s="67">
        <f t="shared" si="548"/>
        <v>191439.46</v>
      </c>
      <c r="AO260" s="67">
        <f t="shared" ref="AO260:AQ261" si="678">AO261</f>
        <v>0</v>
      </c>
      <c r="AP260" s="67">
        <f t="shared" si="678"/>
        <v>0</v>
      </c>
      <c r="AQ260" s="67">
        <f t="shared" si="678"/>
        <v>0</v>
      </c>
      <c r="AR260" s="67">
        <f t="shared" si="549"/>
        <v>191439.46</v>
      </c>
      <c r="AS260" s="67">
        <f t="shared" si="550"/>
        <v>191439.46</v>
      </c>
      <c r="AT260" s="67">
        <f t="shared" si="551"/>
        <v>191439.46</v>
      </c>
    </row>
    <row r="261" spans="1:46" ht="26.4">
      <c r="A261" s="264"/>
      <c r="B261" s="74" t="s">
        <v>41</v>
      </c>
      <c r="C261" s="5" t="s">
        <v>16</v>
      </c>
      <c r="D261" s="5" t="s">
        <v>10</v>
      </c>
      <c r="E261" s="5" t="s">
        <v>100</v>
      </c>
      <c r="F261" s="73" t="s">
        <v>223</v>
      </c>
      <c r="G261" s="55" t="s">
        <v>39</v>
      </c>
      <c r="H261" s="67">
        <f>H262</f>
        <v>193624.85</v>
      </c>
      <c r="I261" s="67">
        <f t="shared" si="673"/>
        <v>193624.85</v>
      </c>
      <c r="J261" s="67">
        <f t="shared" si="673"/>
        <v>193624.85</v>
      </c>
      <c r="K261" s="67">
        <f t="shared" si="673"/>
        <v>-2185.39</v>
      </c>
      <c r="L261" s="67">
        <f t="shared" si="673"/>
        <v>-2185.39</v>
      </c>
      <c r="M261" s="67">
        <f t="shared" si="673"/>
        <v>-2185.39</v>
      </c>
      <c r="N261" s="67">
        <f t="shared" si="571"/>
        <v>191439.46</v>
      </c>
      <c r="O261" s="67">
        <f t="shared" si="572"/>
        <v>191439.46</v>
      </c>
      <c r="P261" s="67">
        <f t="shared" si="573"/>
        <v>191439.46</v>
      </c>
      <c r="Q261" s="67">
        <f t="shared" si="674"/>
        <v>0</v>
      </c>
      <c r="R261" s="67">
        <f t="shared" si="674"/>
        <v>0</v>
      </c>
      <c r="S261" s="67">
        <f t="shared" si="674"/>
        <v>0</v>
      </c>
      <c r="T261" s="67">
        <f t="shared" si="537"/>
        <v>191439.46</v>
      </c>
      <c r="U261" s="67">
        <f t="shared" si="538"/>
        <v>191439.46</v>
      </c>
      <c r="V261" s="67">
        <f t="shared" si="539"/>
        <v>191439.46</v>
      </c>
      <c r="W261" s="67">
        <f t="shared" si="675"/>
        <v>0</v>
      </c>
      <c r="X261" s="67">
        <f t="shared" si="675"/>
        <v>0</v>
      </c>
      <c r="Y261" s="67">
        <f t="shared" si="675"/>
        <v>0</v>
      </c>
      <c r="Z261" s="67">
        <f t="shared" si="540"/>
        <v>191439.46</v>
      </c>
      <c r="AA261" s="67">
        <f t="shared" si="541"/>
        <v>191439.46</v>
      </c>
      <c r="AB261" s="67">
        <f t="shared" si="542"/>
        <v>191439.46</v>
      </c>
      <c r="AC261" s="67">
        <f t="shared" si="676"/>
        <v>0</v>
      </c>
      <c r="AD261" s="67">
        <f t="shared" si="676"/>
        <v>0</v>
      </c>
      <c r="AE261" s="67">
        <f t="shared" si="676"/>
        <v>0</v>
      </c>
      <c r="AF261" s="67">
        <f t="shared" si="543"/>
        <v>191439.46</v>
      </c>
      <c r="AG261" s="67">
        <f t="shared" si="544"/>
        <v>191439.46</v>
      </c>
      <c r="AH261" s="67">
        <f t="shared" si="545"/>
        <v>191439.46</v>
      </c>
      <c r="AI261" s="67">
        <f t="shared" si="677"/>
        <v>0</v>
      </c>
      <c r="AJ261" s="67">
        <f t="shared" si="677"/>
        <v>0</v>
      </c>
      <c r="AK261" s="67">
        <f t="shared" si="677"/>
        <v>0</v>
      </c>
      <c r="AL261" s="67">
        <f t="shared" si="546"/>
        <v>191439.46</v>
      </c>
      <c r="AM261" s="67">
        <f t="shared" si="547"/>
        <v>191439.46</v>
      </c>
      <c r="AN261" s="67">
        <f t="shared" si="548"/>
        <v>191439.46</v>
      </c>
      <c r="AO261" s="67">
        <f t="shared" si="678"/>
        <v>0</v>
      </c>
      <c r="AP261" s="67">
        <f t="shared" si="678"/>
        <v>0</v>
      </c>
      <c r="AQ261" s="67">
        <f t="shared" si="678"/>
        <v>0</v>
      </c>
      <c r="AR261" s="67">
        <f t="shared" si="549"/>
        <v>191439.46</v>
      </c>
      <c r="AS261" s="67">
        <f t="shared" si="550"/>
        <v>191439.46</v>
      </c>
      <c r="AT261" s="67">
        <f t="shared" si="551"/>
        <v>191439.46</v>
      </c>
    </row>
    <row r="262" spans="1:46">
      <c r="A262" s="264"/>
      <c r="B262" s="85" t="s">
        <v>42</v>
      </c>
      <c r="C262" s="5" t="s">
        <v>16</v>
      </c>
      <c r="D262" s="5" t="s">
        <v>10</v>
      </c>
      <c r="E262" s="5" t="s">
        <v>100</v>
      </c>
      <c r="F262" s="73" t="s">
        <v>223</v>
      </c>
      <c r="G262" s="55" t="s">
        <v>40</v>
      </c>
      <c r="H262" s="61">
        <f>151027.38+42597.47</f>
        <v>193624.85</v>
      </c>
      <c r="I262" s="61">
        <f>151027.38+42597.47</f>
        <v>193624.85</v>
      </c>
      <c r="J262" s="61">
        <f>151027.38+42597.47</f>
        <v>193624.85</v>
      </c>
      <c r="K262" s="61">
        <f>-1704.6-480.79</f>
        <v>-2185.39</v>
      </c>
      <c r="L262" s="61">
        <f>-1704.6-480.79</f>
        <v>-2185.39</v>
      </c>
      <c r="M262" s="61">
        <f>-1704.6-480.79</f>
        <v>-2185.39</v>
      </c>
      <c r="N262" s="61">
        <f t="shared" si="571"/>
        <v>191439.46</v>
      </c>
      <c r="O262" s="61">
        <f t="shared" si="572"/>
        <v>191439.46</v>
      </c>
      <c r="P262" s="61">
        <f t="shared" si="573"/>
        <v>191439.46</v>
      </c>
      <c r="Q262" s="61"/>
      <c r="R262" s="61"/>
      <c r="S262" s="61"/>
      <c r="T262" s="61">
        <f t="shared" si="537"/>
        <v>191439.46</v>
      </c>
      <c r="U262" s="61">
        <f t="shared" si="538"/>
        <v>191439.46</v>
      </c>
      <c r="V262" s="61">
        <f t="shared" si="539"/>
        <v>191439.46</v>
      </c>
      <c r="W262" s="61"/>
      <c r="X262" s="61"/>
      <c r="Y262" s="61"/>
      <c r="Z262" s="61">
        <f t="shared" si="540"/>
        <v>191439.46</v>
      </c>
      <c r="AA262" s="61">
        <f t="shared" si="541"/>
        <v>191439.46</v>
      </c>
      <c r="AB262" s="61">
        <f t="shared" si="542"/>
        <v>191439.46</v>
      </c>
      <c r="AC262" s="61"/>
      <c r="AD262" s="61"/>
      <c r="AE262" s="61"/>
      <c r="AF262" s="61">
        <f t="shared" si="543"/>
        <v>191439.46</v>
      </c>
      <c r="AG262" s="61">
        <f t="shared" si="544"/>
        <v>191439.46</v>
      </c>
      <c r="AH262" s="61">
        <f t="shared" si="545"/>
        <v>191439.46</v>
      </c>
      <c r="AI262" s="61"/>
      <c r="AJ262" s="61"/>
      <c r="AK262" s="61"/>
      <c r="AL262" s="61">
        <f t="shared" si="546"/>
        <v>191439.46</v>
      </c>
      <c r="AM262" s="61">
        <f t="shared" si="547"/>
        <v>191439.46</v>
      </c>
      <c r="AN262" s="61">
        <f t="shared" si="548"/>
        <v>191439.46</v>
      </c>
      <c r="AO262" s="61"/>
      <c r="AP262" s="61"/>
      <c r="AQ262" s="61"/>
      <c r="AR262" s="61">
        <f t="shared" si="549"/>
        <v>191439.46</v>
      </c>
      <c r="AS262" s="61">
        <f t="shared" si="550"/>
        <v>191439.46</v>
      </c>
      <c r="AT262" s="61">
        <f t="shared" si="551"/>
        <v>191439.46</v>
      </c>
    </row>
    <row r="263" spans="1:46" ht="39.6">
      <c r="A263" s="264"/>
      <c r="B263" s="102" t="s">
        <v>188</v>
      </c>
      <c r="C263" s="35" t="s">
        <v>16</v>
      </c>
      <c r="D263" s="35" t="s">
        <v>10</v>
      </c>
      <c r="E263" s="35" t="s">
        <v>100</v>
      </c>
      <c r="F263" s="35" t="s">
        <v>187</v>
      </c>
      <c r="G263" s="36"/>
      <c r="H263" s="61">
        <f>H264</f>
        <v>322387.15000000002</v>
      </c>
      <c r="I263" s="61">
        <f t="shared" ref="I263:M264" si="679">I264</f>
        <v>322680.52</v>
      </c>
      <c r="J263" s="61">
        <f t="shared" si="679"/>
        <v>306940.17</v>
      </c>
      <c r="K263" s="61">
        <f t="shared" si="679"/>
        <v>-49203.39</v>
      </c>
      <c r="L263" s="61">
        <f t="shared" si="679"/>
        <v>-49149.84</v>
      </c>
      <c r="M263" s="61">
        <f t="shared" si="679"/>
        <v>-26267.840000000004</v>
      </c>
      <c r="N263" s="61">
        <f t="shared" si="571"/>
        <v>273183.76</v>
      </c>
      <c r="O263" s="61">
        <f t="shared" si="572"/>
        <v>273530.68000000005</v>
      </c>
      <c r="P263" s="61">
        <f t="shared" si="573"/>
        <v>280672.32999999996</v>
      </c>
      <c r="Q263" s="61">
        <f t="shared" ref="Q263:S264" si="680">Q264</f>
        <v>0</v>
      </c>
      <c r="R263" s="61">
        <f t="shared" si="680"/>
        <v>0</v>
      </c>
      <c r="S263" s="61">
        <f t="shared" si="680"/>
        <v>0</v>
      </c>
      <c r="T263" s="61">
        <f t="shared" si="537"/>
        <v>273183.76</v>
      </c>
      <c r="U263" s="61">
        <f t="shared" si="538"/>
        <v>273530.68000000005</v>
      </c>
      <c r="V263" s="61">
        <f t="shared" si="539"/>
        <v>280672.32999999996</v>
      </c>
      <c r="W263" s="61">
        <f t="shared" ref="W263:Y264" si="681">W264</f>
        <v>0</v>
      </c>
      <c r="X263" s="61">
        <f t="shared" si="681"/>
        <v>0</v>
      </c>
      <c r="Y263" s="61">
        <f t="shared" si="681"/>
        <v>0</v>
      </c>
      <c r="Z263" s="61">
        <f t="shared" si="540"/>
        <v>273183.76</v>
      </c>
      <c r="AA263" s="61">
        <f t="shared" si="541"/>
        <v>273530.68000000005</v>
      </c>
      <c r="AB263" s="61">
        <f t="shared" si="542"/>
        <v>280672.32999999996</v>
      </c>
      <c r="AC263" s="61">
        <f t="shared" ref="AC263:AE264" si="682">AC264</f>
        <v>0</v>
      </c>
      <c r="AD263" s="61">
        <f t="shared" si="682"/>
        <v>0</v>
      </c>
      <c r="AE263" s="61">
        <f t="shared" si="682"/>
        <v>0</v>
      </c>
      <c r="AF263" s="61">
        <f t="shared" si="543"/>
        <v>273183.76</v>
      </c>
      <c r="AG263" s="61">
        <f t="shared" si="544"/>
        <v>273530.68000000005</v>
      </c>
      <c r="AH263" s="61">
        <f t="shared" si="545"/>
        <v>280672.32999999996</v>
      </c>
      <c r="AI263" s="61">
        <f t="shared" ref="AI263:AK264" si="683">AI264</f>
        <v>0</v>
      </c>
      <c r="AJ263" s="61">
        <f t="shared" si="683"/>
        <v>0</v>
      </c>
      <c r="AK263" s="61">
        <f t="shared" si="683"/>
        <v>0</v>
      </c>
      <c r="AL263" s="61">
        <f t="shared" si="546"/>
        <v>273183.76</v>
      </c>
      <c r="AM263" s="61">
        <f t="shared" si="547"/>
        <v>273530.68000000005</v>
      </c>
      <c r="AN263" s="61">
        <f t="shared" si="548"/>
        <v>280672.32999999996</v>
      </c>
      <c r="AO263" s="61">
        <f t="shared" ref="AO263:AQ264" si="684">AO264</f>
        <v>0</v>
      </c>
      <c r="AP263" s="61">
        <f t="shared" si="684"/>
        <v>0</v>
      </c>
      <c r="AQ263" s="61">
        <f t="shared" si="684"/>
        <v>0</v>
      </c>
      <c r="AR263" s="61">
        <f t="shared" si="549"/>
        <v>273183.76</v>
      </c>
      <c r="AS263" s="61">
        <f t="shared" si="550"/>
        <v>273530.68000000005</v>
      </c>
      <c r="AT263" s="61">
        <f t="shared" si="551"/>
        <v>280672.32999999996</v>
      </c>
    </row>
    <row r="264" spans="1:46" ht="26.4">
      <c r="A264" s="264"/>
      <c r="B264" s="74" t="s">
        <v>41</v>
      </c>
      <c r="C264" s="39" t="s">
        <v>16</v>
      </c>
      <c r="D264" s="39" t="s">
        <v>10</v>
      </c>
      <c r="E264" s="39" t="s">
        <v>100</v>
      </c>
      <c r="F264" s="73" t="s">
        <v>187</v>
      </c>
      <c r="G264" s="101" t="s">
        <v>39</v>
      </c>
      <c r="H264" s="61">
        <f>H265</f>
        <v>322387.15000000002</v>
      </c>
      <c r="I264" s="61">
        <f t="shared" si="679"/>
        <v>322680.52</v>
      </c>
      <c r="J264" s="61">
        <f t="shared" si="679"/>
        <v>306940.17</v>
      </c>
      <c r="K264" s="61">
        <f t="shared" si="679"/>
        <v>-49203.39</v>
      </c>
      <c r="L264" s="61">
        <f t="shared" si="679"/>
        <v>-49149.84</v>
      </c>
      <c r="M264" s="61">
        <f t="shared" si="679"/>
        <v>-26267.840000000004</v>
      </c>
      <c r="N264" s="61">
        <f t="shared" si="571"/>
        <v>273183.76</v>
      </c>
      <c r="O264" s="61">
        <f t="shared" si="572"/>
        <v>273530.68000000005</v>
      </c>
      <c r="P264" s="61">
        <f t="shared" si="573"/>
        <v>280672.32999999996</v>
      </c>
      <c r="Q264" s="61">
        <f t="shared" si="680"/>
        <v>0</v>
      </c>
      <c r="R264" s="61">
        <f t="shared" si="680"/>
        <v>0</v>
      </c>
      <c r="S264" s="61">
        <f t="shared" si="680"/>
        <v>0</v>
      </c>
      <c r="T264" s="61">
        <f t="shared" si="537"/>
        <v>273183.76</v>
      </c>
      <c r="U264" s="61">
        <f t="shared" si="538"/>
        <v>273530.68000000005</v>
      </c>
      <c r="V264" s="61">
        <f t="shared" si="539"/>
        <v>280672.32999999996</v>
      </c>
      <c r="W264" s="61">
        <f t="shared" si="681"/>
        <v>0</v>
      </c>
      <c r="X264" s="61">
        <f t="shared" si="681"/>
        <v>0</v>
      </c>
      <c r="Y264" s="61">
        <f t="shared" si="681"/>
        <v>0</v>
      </c>
      <c r="Z264" s="61">
        <f t="shared" si="540"/>
        <v>273183.76</v>
      </c>
      <c r="AA264" s="61">
        <f t="shared" si="541"/>
        <v>273530.68000000005</v>
      </c>
      <c r="AB264" s="61">
        <f t="shared" si="542"/>
        <v>280672.32999999996</v>
      </c>
      <c r="AC264" s="61">
        <f t="shared" si="682"/>
        <v>0</v>
      </c>
      <c r="AD264" s="61">
        <f t="shared" si="682"/>
        <v>0</v>
      </c>
      <c r="AE264" s="61">
        <f t="shared" si="682"/>
        <v>0</v>
      </c>
      <c r="AF264" s="61">
        <f t="shared" si="543"/>
        <v>273183.76</v>
      </c>
      <c r="AG264" s="61">
        <f t="shared" si="544"/>
        <v>273530.68000000005</v>
      </c>
      <c r="AH264" s="61">
        <f t="shared" si="545"/>
        <v>280672.32999999996</v>
      </c>
      <c r="AI264" s="61">
        <f t="shared" si="683"/>
        <v>0</v>
      </c>
      <c r="AJ264" s="61">
        <f t="shared" si="683"/>
        <v>0</v>
      </c>
      <c r="AK264" s="61">
        <f t="shared" si="683"/>
        <v>0</v>
      </c>
      <c r="AL264" s="61">
        <f t="shared" si="546"/>
        <v>273183.76</v>
      </c>
      <c r="AM264" s="61">
        <f t="shared" si="547"/>
        <v>273530.68000000005</v>
      </c>
      <c r="AN264" s="61">
        <f t="shared" si="548"/>
        <v>280672.32999999996</v>
      </c>
      <c r="AO264" s="61">
        <f t="shared" si="684"/>
        <v>0</v>
      </c>
      <c r="AP264" s="61">
        <f t="shared" si="684"/>
        <v>0</v>
      </c>
      <c r="AQ264" s="61">
        <f t="shared" si="684"/>
        <v>0</v>
      </c>
      <c r="AR264" s="61">
        <f t="shared" si="549"/>
        <v>273183.76</v>
      </c>
      <c r="AS264" s="61">
        <f t="shared" si="550"/>
        <v>273530.68000000005</v>
      </c>
      <c r="AT264" s="61">
        <f t="shared" si="551"/>
        <v>280672.32999999996</v>
      </c>
    </row>
    <row r="265" spans="1:46">
      <c r="A265" s="264"/>
      <c r="B265" s="85" t="s">
        <v>42</v>
      </c>
      <c r="C265" s="39" t="s">
        <v>16</v>
      </c>
      <c r="D265" s="39" t="s">
        <v>10</v>
      </c>
      <c r="E265" s="39" t="s">
        <v>100</v>
      </c>
      <c r="F265" s="73" t="s">
        <v>187</v>
      </c>
      <c r="G265" s="101" t="s">
        <v>40</v>
      </c>
      <c r="H265" s="61">
        <f>251461.98+70925.17</f>
        <v>322387.15000000002</v>
      </c>
      <c r="I265" s="61">
        <f>251755.35+70925.17</f>
        <v>322680.52</v>
      </c>
      <c r="J265" s="61">
        <f>236015+70925.17</f>
        <v>306940.17</v>
      </c>
      <c r="K265" s="61">
        <f>-38378.65-10824.74</f>
        <v>-49203.39</v>
      </c>
      <c r="L265" s="61">
        <f>-38401.42-10748.42</f>
        <v>-49149.84</v>
      </c>
      <c r="M265" s="61">
        <f>-17090.58-9177.26</f>
        <v>-26267.840000000004</v>
      </c>
      <c r="N265" s="61">
        <f t="shared" si="571"/>
        <v>273183.76</v>
      </c>
      <c r="O265" s="61">
        <f t="shared" si="572"/>
        <v>273530.68000000005</v>
      </c>
      <c r="P265" s="61">
        <f t="shared" si="573"/>
        <v>280672.32999999996</v>
      </c>
      <c r="Q265" s="61"/>
      <c r="R265" s="61"/>
      <c r="S265" s="61"/>
      <c r="T265" s="61">
        <f t="shared" si="537"/>
        <v>273183.76</v>
      </c>
      <c r="U265" s="61">
        <f t="shared" si="538"/>
        <v>273530.68000000005</v>
      </c>
      <c r="V265" s="61">
        <f t="shared" si="539"/>
        <v>280672.32999999996</v>
      </c>
      <c r="W265" s="61"/>
      <c r="X265" s="61"/>
      <c r="Y265" s="61"/>
      <c r="Z265" s="61">
        <f t="shared" si="540"/>
        <v>273183.76</v>
      </c>
      <c r="AA265" s="61">
        <f t="shared" si="541"/>
        <v>273530.68000000005</v>
      </c>
      <c r="AB265" s="61">
        <f t="shared" si="542"/>
        <v>280672.32999999996</v>
      </c>
      <c r="AC265" s="61"/>
      <c r="AD265" s="61"/>
      <c r="AE265" s="61"/>
      <c r="AF265" s="61">
        <f t="shared" si="543"/>
        <v>273183.76</v>
      </c>
      <c r="AG265" s="61">
        <f t="shared" si="544"/>
        <v>273530.68000000005</v>
      </c>
      <c r="AH265" s="61">
        <f t="shared" si="545"/>
        <v>280672.32999999996</v>
      </c>
      <c r="AI265" s="61"/>
      <c r="AJ265" s="61"/>
      <c r="AK265" s="61"/>
      <c r="AL265" s="61">
        <f t="shared" si="546"/>
        <v>273183.76</v>
      </c>
      <c r="AM265" s="61">
        <f t="shared" si="547"/>
        <v>273530.68000000005</v>
      </c>
      <c r="AN265" s="61">
        <f t="shared" si="548"/>
        <v>280672.32999999996</v>
      </c>
      <c r="AO265" s="61"/>
      <c r="AP265" s="61"/>
      <c r="AQ265" s="61"/>
      <c r="AR265" s="61">
        <f t="shared" si="549"/>
        <v>273183.76</v>
      </c>
      <c r="AS265" s="61">
        <f t="shared" si="550"/>
        <v>273530.68000000005</v>
      </c>
      <c r="AT265" s="61">
        <f t="shared" si="551"/>
        <v>280672.32999999996</v>
      </c>
    </row>
    <row r="266" spans="1:46" ht="28.5" customHeight="1">
      <c r="A266" s="31" t="s">
        <v>82</v>
      </c>
      <c r="B266" s="81" t="s">
        <v>81</v>
      </c>
      <c r="C266" s="6" t="s">
        <v>16</v>
      </c>
      <c r="D266" s="6" t="s">
        <v>14</v>
      </c>
      <c r="E266" s="6" t="s">
        <v>100</v>
      </c>
      <c r="F266" s="6" t="s">
        <v>101</v>
      </c>
      <c r="G266" s="18"/>
      <c r="H266" s="58">
        <f>H267+H270+H273+H276</f>
        <v>20100191</v>
      </c>
      <c r="I266" s="58">
        <f t="shared" ref="I266:J266" si="685">I267+I270+I273+I276</f>
        <v>19872073.68</v>
      </c>
      <c r="J266" s="58">
        <f t="shared" si="685"/>
        <v>19932005.07</v>
      </c>
      <c r="K266" s="58">
        <f t="shared" ref="K266:M266" si="686">K267+K270+K273+K276</f>
        <v>0</v>
      </c>
      <c r="L266" s="58">
        <f t="shared" si="686"/>
        <v>0</v>
      </c>
      <c r="M266" s="58">
        <f t="shared" si="686"/>
        <v>0</v>
      </c>
      <c r="N266" s="58">
        <f t="shared" si="571"/>
        <v>20100191</v>
      </c>
      <c r="O266" s="58">
        <f t="shared" si="572"/>
        <v>19872073.68</v>
      </c>
      <c r="P266" s="58">
        <f t="shared" si="573"/>
        <v>19932005.07</v>
      </c>
      <c r="Q266" s="58">
        <f t="shared" ref="Q266:S266" si="687">Q267+Q270+Q273+Q276</f>
        <v>0</v>
      </c>
      <c r="R266" s="58">
        <f t="shared" si="687"/>
        <v>0</v>
      </c>
      <c r="S266" s="58">
        <f t="shared" si="687"/>
        <v>0</v>
      </c>
      <c r="T266" s="58">
        <f t="shared" si="537"/>
        <v>20100191</v>
      </c>
      <c r="U266" s="58">
        <f t="shared" si="538"/>
        <v>19872073.68</v>
      </c>
      <c r="V266" s="58">
        <f t="shared" si="539"/>
        <v>19932005.07</v>
      </c>
      <c r="W266" s="58">
        <f t="shared" ref="W266:Y266" si="688">W267+W270+W273+W276</f>
        <v>0</v>
      </c>
      <c r="X266" s="58">
        <f t="shared" si="688"/>
        <v>0</v>
      </c>
      <c r="Y266" s="58">
        <f t="shared" si="688"/>
        <v>0</v>
      </c>
      <c r="Z266" s="58">
        <f t="shared" si="540"/>
        <v>20100191</v>
      </c>
      <c r="AA266" s="58">
        <f t="shared" si="541"/>
        <v>19872073.68</v>
      </c>
      <c r="AB266" s="58">
        <f t="shared" si="542"/>
        <v>19932005.07</v>
      </c>
      <c r="AC266" s="58">
        <f t="shared" ref="AC266:AE266" si="689">AC267+AC270+AC273+AC276</f>
        <v>0</v>
      </c>
      <c r="AD266" s="58">
        <f t="shared" si="689"/>
        <v>0</v>
      </c>
      <c r="AE266" s="58">
        <f t="shared" si="689"/>
        <v>0</v>
      </c>
      <c r="AF266" s="58">
        <f t="shared" si="543"/>
        <v>20100191</v>
      </c>
      <c r="AG266" s="58">
        <f t="shared" si="544"/>
        <v>19872073.68</v>
      </c>
      <c r="AH266" s="58">
        <f t="shared" si="545"/>
        <v>19932005.07</v>
      </c>
      <c r="AI266" s="58">
        <f t="shared" ref="AI266:AK266" si="690">AI267+AI270+AI273+AI276</f>
        <v>-34019</v>
      </c>
      <c r="AJ266" s="58">
        <f t="shared" si="690"/>
        <v>0</v>
      </c>
      <c r="AK266" s="58">
        <f t="shared" si="690"/>
        <v>0</v>
      </c>
      <c r="AL266" s="58">
        <f t="shared" si="546"/>
        <v>20066172</v>
      </c>
      <c r="AM266" s="58">
        <f t="shared" si="547"/>
        <v>19872073.68</v>
      </c>
      <c r="AN266" s="58">
        <f t="shared" si="548"/>
        <v>19932005.07</v>
      </c>
      <c r="AO266" s="58">
        <f t="shared" ref="AO266:AQ266" si="691">AO267+AO270+AO273+AO276</f>
        <v>752000</v>
      </c>
      <c r="AP266" s="58">
        <f t="shared" si="691"/>
        <v>0</v>
      </c>
      <c r="AQ266" s="58">
        <f t="shared" si="691"/>
        <v>0</v>
      </c>
      <c r="AR266" s="58">
        <f t="shared" si="549"/>
        <v>20818172</v>
      </c>
      <c r="AS266" s="58">
        <f t="shared" si="550"/>
        <v>19872073.68</v>
      </c>
      <c r="AT266" s="58">
        <f t="shared" si="551"/>
        <v>19932005.07</v>
      </c>
    </row>
    <row r="267" spans="1:46" ht="26.4">
      <c r="A267" s="263"/>
      <c r="B267" s="56" t="s">
        <v>213</v>
      </c>
      <c r="C267" s="5" t="s">
        <v>16</v>
      </c>
      <c r="D267" s="5" t="s">
        <v>14</v>
      </c>
      <c r="E267" s="5" t="s">
        <v>100</v>
      </c>
      <c r="F267" s="35" t="s">
        <v>163</v>
      </c>
      <c r="G267" s="55"/>
      <c r="H267" s="64">
        <f>H268</f>
        <v>500000</v>
      </c>
      <c r="I267" s="64">
        <f t="shared" ref="I267:M268" si="692">I268</f>
        <v>100000</v>
      </c>
      <c r="J267" s="64">
        <f t="shared" si="692"/>
        <v>0</v>
      </c>
      <c r="K267" s="64">
        <f t="shared" si="692"/>
        <v>0</v>
      </c>
      <c r="L267" s="64">
        <f t="shared" si="692"/>
        <v>0</v>
      </c>
      <c r="M267" s="64">
        <f t="shared" si="692"/>
        <v>0</v>
      </c>
      <c r="N267" s="64">
        <f t="shared" si="571"/>
        <v>500000</v>
      </c>
      <c r="O267" s="64">
        <f t="shared" si="572"/>
        <v>100000</v>
      </c>
      <c r="P267" s="64">
        <f t="shared" si="573"/>
        <v>0</v>
      </c>
      <c r="Q267" s="64">
        <f t="shared" ref="Q267:S268" si="693">Q268</f>
        <v>0</v>
      </c>
      <c r="R267" s="64">
        <f t="shared" si="693"/>
        <v>0</v>
      </c>
      <c r="S267" s="64">
        <f t="shared" si="693"/>
        <v>0</v>
      </c>
      <c r="T267" s="64">
        <f t="shared" si="537"/>
        <v>500000</v>
      </c>
      <c r="U267" s="64">
        <f t="shared" si="538"/>
        <v>100000</v>
      </c>
      <c r="V267" s="64">
        <f t="shared" si="539"/>
        <v>0</v>
      </c>
      <c r="W267" s="64">
        <f t="shared" ref="W267:Y268" si="694">W268</f>
        <v>0</v>
      </c>
      <c r="X267" s="64">
        <f t="shared" si="694"/>
        <v>0</v>
      </c>
      <c r="Y267" s="64">
        <f t="shared" si="694"/>
        <v>0</v>
      </c>
      <c r="Z267" s="64">
        <f t="shared" si="540"/>
        <v>500000</v>
      </c>
      <c r="AA267" s="64">
        <f t="shared" si="541"/>
        <v>100000</v>
      </c>
      <c r="AB267" s="64">
        <f t="shared" si="542"/>
        <v>0</v>
      </c>
      <c r="AC267" s="64">
        <f t="shared" ref="AC267:AE268" si="695">AC268</f>
        <v>0</v>
      </c>
      <c r="AD267" s="64">
        <f t="shared" si="695"/>
        <v>0</v>
      </c>
      <c r="AE267" s="64">
        <f t="shared" si="695"/>
        <v>0</v>
      </c>
      <c r="AF267" s="64">
        <f t="shared" si="543"/>
        <v>500000</v>
      </c>
      <c r="AG267" s="64">
        <f t="shared" si="544"/>
        <v>100000</v>
      </c>
      <c r="AH267" s="64">
        <f t="shared" si="545"/>
        <v>0</v>
      </c>
      <c r="AI267" s="64">
        <f t="shared" ref="AI267:AK268" si="696">AI268</f>
        <v>0</v>
      </c>
      <c r="AJ267" s="64">
        <f t="shared" si="696"/>
        <v>0</v>
      </c>
      <c r="AK267" s="64">
        <f t="shared" si="696"/>
        <v>0</v>
      </c>
      <c r="AL267" s="64">
        <f t="shared" si="546"/>
        <v>500000</v>
      </c>
      <c r="AM267" s="64">
        <f t="shared" si="547"/>
        <v>100000</v>
      </c>
      <c r="AN267" s="64">
        <f t="shared" si="548"/>
        <v>0</v>
      </c>
      <c r="AO267" s="64">
        <f t="shared" ref="AO267:AQ268" si="697">AO268</f>
        <v>0</v>
      </c>
      <c r="AP267" s="64">
        <f t="shared" si="697"/>
        <v>0</v>
      </c>
      <c r="AQ267" s="64">
        <f t="shared" si="697"/>
        <v>0</v>
      </c>
      <c r="AR267" s="64">
        <f t="shared" si="549"/>
        <v>500000</v>
      </c>
      <c r="AS267" s="64">
        <f t="shared" si="550"/>
        <v>100000</v>
      </c>
      <c r="AT267" s="64">
        <f t="shared" si="551"/>
        <v>0</v>
      </c>
    </row>
    <row r="268" spans="1:46" ht="26.4">
      <c r="A268" s="264"/>
      <c r="B268" s="27" t="s">
        <v>41</v>
      </c>
      <c r="C268" s="5" t="s">
        <v>16</v>
      </c>
      <c r="D268" s="5" t="s">
        <v>14</v>
      </c>
      <c r="E268" s="5" t="s">
        <v>100</v>
      </c>
      <c r="F268" s="35" t="s">
        <v>163</v>
      </c>
      <c r="G268" s="55" t="s">
        <v>39</v>
      </c>
      <c r="H268" s="64">
        <f>H269</f>
        <v>500000</v>
      </c>
      <c r="I268" s="64">
        <f t="shared" si="692"/>
        <v>100000</v>
      </c>
      <c r="J268" s="64">
        <f t="shared" si="692"/>
        <v>0</v>
      </c>
      <c r="K268" s="64">
        <f t="shared" si="692"/>
        <v>0</v>
      </c>
      <c r="L268" s="64">
        <f t="shared" si="692"/>
        <v>0</v>
      </c>
      <c r="M268" s="64">
        <f t="shared" si="692"/>
        <v>0</v>
      </c>
      <c r="N268" s="64">
        <f t="shared" si="571"/>
        <v>500000</v>
      </c>
      <c r="O268" s="64">
        <f t="shared" si="572"/>
        <v>100000</v>
      </c>
      <c r="P268" s="64">
        <f t="shared" si="573"/>
        <v>0</v>
      </c>
      <c r="Q268" s="64">
        <f t="shared" si="693"/>
        <v>0</v>
      </c>
      <c r="R268" s="64">
        <f t="shared" si="693"/>
        <v>0</v>
      </c>
      <c r="S268" s="64">
        <f t="shared" si="693"/>
        <v>0</v>
      </c>
      <c r="T268" s="64">
        <f t="shared" si="537"/>
        <v>500000</v>
      </c>
      <c r="U268" s="64">
        <f t="shared" si="538"/>
        <v>100000</v>
      </c>
      <c r="V268" s="64">
        <f t="shared" si="539"/>
        <v>0</v>
      </c>
      <c r="W268" s="64">
        <f t="shared" si="694"/>
        <v>0</v>
      </c>
      <c r="X268" s="64">
        <f t="shared" si="694"/>
        <v>0</v>
      </c>
      <c r="Y268" s="64">
        <f t="shared" si="694"/>
        <v>0</v>
      </c>
      <c r="Z268" s="64">
        <f t="shared" si="540"/>
        <v>500000</v>
      </c>
      <c r="AA268" s="64">
        <f t="shared" si="541"/>
        <v>100000</v>
      </c>
      <c r="AB268" s="64">
        <f t="shared" si="542"/>
        <v>0</v>
      </c>
      <c r="AC268" s="64">
        <f t="shared" si="695"/>
        <v>0</v>
      </c>
      <c r="AD268" s="64">
        <f t="shared" si="695"/>
        <v>0</v>
      </c>
      <c r="AE268" s="64">
        <f t="shared" si="695"/>
        <v>0</v>
      </c>
      <c r="AF268" s="64">
        <f t="shared" si="543"/>
        <v>500000</v>
      </c>
      <c r="AG268" s="64">
        <f t="shared" si="544"/>
        <v>100000</v>
      </c>
      <c r="AH268" s="64">
        <f t="shared" si="545"/>
        <v>0</v>
      </c>
      <c r="AI268" s="64">
        <f t="shared" si="696"/>
        <v>0</v>
      </c>
      <c r="AJ268" s="64">
        <f t="shared" si="696"/>
        <v>0</v>
      </c>
      <c r="AK268" s="64">
        <f t="shared" si="696"/>
        <v>0</v>
      </c>
      <c r="AL268" s="64">
        <f t="shared" si="546"/>
        <v>500000</v>
      </c>
      <c r="AM268" s="64">
        <f t="shared" si="547"/>
        <v>100000</v>
      </c>
      <c r="AN268" s="64">
        <f t="shared" si="548"/>
        <v>0</v>
      </c>
      <c r="AO268" s="64">
        <f t="shared" si="697"/>
        <v>0</v>
      </c>
      <c r="AP268" s="64">
        <f t="shared" si="697"/>
        <v>0</v>
      </c>
      <c r="AQ268" s="64">
        <f t="shared" si="697"/>
        <v>0</v>
      </c>
      <c r="AR268" s="64">
        <f t="shared" si="549"/>
        <v>500000</v>
      </c>
      <c r="AS268" s="64">
        <f t="shared" si="550"/>
        <v>100000</v>
      </c>
      <c r="AT268" s="64">
        <f t="shared" si="551"/>
        <v>0</v>
      </c>
    </row>
    <row r="269" spans="1:46">
      <c r="A269" s="264"/>
      <c r="B269" s="26" t="s">
        <v>42</v>
      </c>
      <c r="C269" s="5" t="s">
        <v>16</v>
      </c>
      <c r="D269" s="5" t="s">
        <v>14</v>
      </c>
      <c r="E269" s="5" t="s">
        <v>100</v>
      </c>
      <c r="F269" s="35" t="s">
        <v>163</v>
      </c>
      <c r="G269" s="55" t="s">
        <v>40</v>
      </c>
      <c r="H269" s="61">
        <v>500000</v>
      </c>
      <c r="I269" s="61">
        <v>100000</v>
      </c>
      <c r="J269" s="61"/>
      <c r="K269" s="61"/>
      <c r="L269" s="61"/>
      <c r="M269" s="61"/>
      <c r="N269" s="61">
        <f t="shared" si="571"/>
        <v>500000</v>
      </c>
      <c r="O269" s="61">
        <f t="shared" si="572"/>
        <v>100000</v>
      </c>
      <c r="P269" s="61">
        <f t="shared" si="573"/>
        <v>0</v>
      </c>
      <c r="Q269" s="61"/>
      <c r="R269" s="61"/>
      <c r="S269" s="61"/>
      <c r="T269" s="61">
        <f t="shared" si="537"/>
        <v>500000</v>
      </c>
      <c r="U269" s="61">
        <f t="shared" si="538"/>
        <v>100000</v>
      </c>
      <c r="V269" s="61">
        <f t="shared" si="539"/>
        <v>0</v>
      </c>
      <c r="W269" s="61"/>
      <c r="X269" s="61"/>
      <c r="Y269" s="61"/>
      <c r="Z269" s="61">
        <f t="shared" si="540"/>
        <v>500000</v>
      </c>
      <c r="AA269" s="61">
        <f t="shared" si="541"/>
        <v>100000</v>
      </c>
      <c r="AB269" s="61">
        <f t="shared" si="542"/>
        <v>0</v>
      </c>
      <c r="AC269" s="61"/>
      <c r="AD269" s="61"/>
      <c r="AE269" s="61"/>
      <c r="AF269" s="61">
        <f t="shared" si="543"/>
        <v>500000</v>
      </c>
      <c r="AG269" s="61">
        <f t="shared" si="544"/>
        <v>100000</v>
      </c>
      <c r="AH269" s="61">
        <f t="shared" si="545"/>
        <v>0</v>
      </c>
      <c r="AI269" s="61"/>
      <c r="AJ269" s="61"/>
      <c r="AK269" s="61"/>
      <c r="AL269" s="61">
        <f t="shared" si="546"/>
        <v>500000</v>
      </c>
      <c r="AM269" s="61">
        <f t="shared" si="547"/>
        <v>100000</v>
      </c>
      <c r="AN269" s="61">
        <f t="shared" si="548"/>
        <v>0</v>
      </c>
      <c r="AO269" s="61"/>
      <c r="AP269" s="61"/>
      <c r="AQ269" s="61"/>
      <c r="AR269" s="61">
        <f t="shared" si="549"/>
        <v>500000</v>
      </c>
      <c r="AS269" s="61">
        <f t="shared" si="550"/>
        <v>100000</v>
      </c>
      <c r="AT269" s="61">
        <f t="shared" si="551"/>
        <v>0</v>
      </c>
    </row>
    <row r="270" spans="1:46">
      <c r="A270" s="265"/>
      <c r="B270" s="56" t="s">
        <v>83</v>
      </c>
      <c r="C270" s="5" t="s">
        <v>16</v>
      </c>
      <c r="D270" s="5" t="s">
        <v>14</v>
      </c>
      <c r="E270" s="5" t="s">
        <v>100</v>
      </c>
      <c r="F270" s="5" t="s">
        <v>113</v>
      </c>
      <c r="G270" s="17"/>
      <c r="H270" s="57">
        <f>H271</f>
        <v>65000</v>
      </c>
      <c r="I270" s="57">
        <f t="shared" ref="I270:M271" si="698">I271</f>
        <v>30000</v>
      </c>
      <c r="J270" s="57">
        <f t="shared" si="698"/>
        <v>30000</v>
      </c>
      <c r="K270" s="57">
        <f t="shared" si="698"/>
        <v>0</v>
      </c>
      <c r="L270" s="57">
        <f t="shared" si="698"/>
        <v>0</v>
      </c>
      <c r="M270" s="57">
        <f t="shared" si="698"/>
        <v>0</v>
      </c>
      <c r="N270" s="57">
        <f t="shared" si="571"/>
        <v>65000</v>
      </c>
      <c r="O270" s="57">
        <f t="shared" si="572"/>
        <v>30000</v>
      </c>
      <c r="P270" s="57">
        <f t="shared" si="573"/>
        <v>30000</v>
      </c>
      <c r="Q270" s="57">
        <f t="shared" ref="Q270:S271" si="699">Q271</f>
        <v>0</v>
      </c>
      <c r="R270" s="57">
        <f t="shared" si="699"/>
        <v>0</v>
      </c>
      <c r="S270" s="57">
        <f t="shared" si="699"/>
        <v>0</v>
      </c>
      <c r="T270" s="57">
        <f t="shared" si="537"/>
        <v>65000</v>
      </c>
      <c r="U270" s="57">
        <f t="shared" si="538"/>
        <v>30000</v>
      </c>
      <c r="V270" s="57">
        <f t="shared" si="539"/>
        <v>30000</v>
      </c>
      <c r="W270" s="57">
        <f t="shared" ref="W270:Y271" si="700">W271</f>
        <v>0</v>
      </c>
      <c r="X270" s="57">
        <f t="shared" si="700"/>
        <v>0</v>
      </c>
      <c r="Y270" s="57">
        <f t="shared" si="700"/>
        <v>0</v>
      </c>
      <c r="Z270" s="57">
        <f t="shared" si="540"/>
        <v>65000</v>
      </c>
      <c r="AA270" s="57">
        <f t="shared" si="541"/>
        <v>30000</v>
      </c>
      <c r="AB270" s="57">
        <f t="shared" si="542"/>
        <v>30000</v>
      </c>
      <c r="AC270" s="57">
        <f t="shared" ref="AC270:AE271" si="701">AC271</f>
        <v>0</v>
      </c>
      <c r="AD270" s="57">
        <f t="shared" si="701"/>
        <v>0</v>
      </c>
      <c r="AE270" s="57">
        <f t="shared" si="701"/>
        <v>0</v>
      </c>
      <c r="AF270" s="57">
        <f t="shared" si="543"/>
        <v>65000</v>
      </c>
      <c r="AG270" s="57">
        <f t="shared" si="544"/>
        <v>30000</v>
      </c>
      <c r="AH270" s="57">
        <f t="shared" si="545"/>
        <v>30000</v>
      </c>
      <c r="AI270" s="57">
        <f t="shared" ref="AI270:AK271" si="702">AI271</f>
        <v>0</v>
      </c>
      <c r="AJ270" s="57">
        <f t="shared" si="702"/>
        <v>0</v>
      </c>
      <c r="AK270" s="57">
        <f t="shared" si="702"/>
        <v>0</v>
      </c>
      <c r="AL270" s="57">
        <f t="shared" si="546"/>
        <v>65000</v>
      </c>
      <c r="AM270" s="57">
        <f t="shared" si="547"/>
        <v>30000</v>
      </c>
      <c r="AN270" s="57">
        <f t="shared" si="548"/>
        <v>30000</v>
      </c>
      <c r="AO270" s="57">
        <f t="shared" ref="AO270:AQ271" si="703">AO271</f>
        <v>0</v>
      </c>
      <c r="AP270" s="57">
        <f t="shared" si="703"/>
        <v>0</v>
      </c>
      <c r="AQ270" s="57">
        <f t="shared" si="703"/>
        <v>0</v>
      </c>
      <c r="AR270" s="57">
        <f t="shared" si="549"/>
        <v>65000</v>
      </c>
      <c r="AS270" s="57">
        <f t="shared" si="550"/>
        <v>30000</v>
      </c>
      <c r="AT270" s="57">
        <f t="shared" si="551"/>
        <v>30000</v>
      </c>
    </row>
    <row r="271" spans="1:46" ht="26.4">
      <c r="A271" s="264"/>
      <c r="B271" s="27" t="s">
        <v>41</v>
      </c>
      <c r="C271" s="5" t="s">
        <v>16</v>
      </c>
      <c r="D271" s="5" t="s">
        <v>14</v>
      </c>
      <c r="E271" s="5" t="s">
        <v>100</v>
      </c>
      <c r="F271" s="5" t="s">
        <v>113</v>
      </c>
      <c r="G271" s="17" t="s">
        <v>39</v>
      </c>
      <c r="H271" s="57">
        <f>H272</f>
        <v>65000</v>
      </c>
      <c r="I271" s="57">
        <f t="shared" si="698"/>
        <v>30000</v>
      </c>
      <c r="J271" s="57">
        <f t="shared" si="698"/>
        <v>30000</v>
      </c>
      <c r="K271" s="57">
        <f t="shared" si="698"/>
        <v>0</v>
      </c>
      <c r="L271" s="57">
        <f t="shared" si="698"/>
        <v>0</v>
      </c>
      <c r="M271" s="57">
        <f t="shared" si="698"/>
        <v>0</v>
      </c>
      <c r="N271" s="57">
        <f t="shared" si="571"/>
        <v>65000</v>
      </c>
      <c r="O271" s="57">
        <f t="shared" si="572"/>
        <v>30000</v>
      </c>
      <c r="P271" s="57">
        <f t="shared" si="573"/>
        <v>30000</v>
      </c>
      <c r="Q271" s="57">
        <f t="shared" si="699"/>
        <v>0</v>
      </c>
      <c r="R271" s="57">
        <f t="shared" si="699"/>
        <v>0</v>
      </c>
      <c r="S271" s="57">
        <f t="shared" si="699"/>
        <v>0</v>
      </c>
      <c r="T271" s="57">
        <f t="shared" si="537"/>
        <v>65000</v>
      </c>
      <c r="U271" s="57">
        <f t="shared" si="538"/>
        <v>30000</v>
      </c>
      <c r="V271" s="57">
        <f t="shared" si="539"/>
        <v>30000</v>
      </c>
      <c r="W271" s="57">
        <f t="shared" si="700"/>
        <v>0</v>
      </c>
      <c r="X271" s="57">
        <f t="shared" si="700"/>
        <v>0</v>
      </c>
      <c r="Y271" s="57">
        <f t="shared" si="700"/>
        <v>0</v>
      </c>
      <c r="Z271" s="57">
        <f t="shared" si="540"/>
        <v>65000</v>
      </c>
      <c r="AA271" s="57">
        <f t="shared" si="541"/>
        <v>30000</v>
      </c>
      <c r="AB271" s="57">
        <f t="shared" si="542"/>
        <v>30000</v>
      </c>
      <c r="AC271" s="57">
        <f t="shared" si="701"/>
        <v>0</v>
      </c>
      <c r="AD271" s="57">
        <f t="shared" si="701"/>
        <v>0</v>
      </c>
      <c r="AE271" s="57">
        <f t="shared" si="701"/>
        <v>0</v>
      </c>
      <c r="AF271" s="57">
        <f t="shared" si="543"/>
        <v>65000</v>
      </c>
      <c r="AG271" s="57">
        <f t="shared" si="544"/>
        <v>30000</v>
      </c>
      <c r="AH271" s="57">
        <f t="shared" si="545"/>
        <v>30000</v>
      </c>
      <c r="AI271" s="57">
        <f t="shared" si="702"/>
        <v>0</v>
      </c>
      <c r="AJ271" s="57">
        <f t="shared" si="702"/>
        <v>0</v>
      </c>
      <c r="AK271" s="57">
        <f t="shared" si="702"/>
        <v>0</v>
      </c>
      <c r="AL271" s="57">
        <f t="shared" si="546"/>
        <v>65000</v>
      </c>
      <c r="AM271" s="57">
        <f t="shared" si="547"/>
        <v>30000</v>
      </c>
      <c r="AN271" s="57">
        <f t="shared" si="548"/>
        <v>30000</v>
      </c>
      <c r="AO271" s="57">
        <f t="shared" si="703"/>
        <v>0</v>
      </c>
      <c r="AP271" s="57">
        <f t="shared" si="703"/>
        <v>0</v>
      </c>
      <c r="AQ271" s="57">
        <f t="shared" si="703"/>
        <v>0</v>
      </c>
      <c r="AR271" s="57">
        <f t="shared" si="549"/>
        <v>65000</v>
      </c>
      <c r="AS271" s="57">
        <f t="shared" si="550"/>
        <v>30000</v>
      </c>
      <c r="AT271" s="57">
        <f t="shared" si="551"/>
        <v>30000</v>
      </c>
    </row>
    <row r="272" spans="1:46">
      <c r="A272" s="264"/>
      <c r="B272" s="26" t="s">
        <v>42</v>
      </c>
      <c r="C272" s="5" t="s">
        <v>16</v>
      </c>
      <c r="D272" s="5" t="s">
        <v>14</v>
      </c>
      <c r="E272" s="5" t="s">
        <v>100</v>
      </c>
      <c r="F272" s="5" t="s">
        <v>113</v>
      </c>
      <c r="G272" s="17" t="s">
        <v>40</v>
      </c>
      <c r="H272" s="61">
        <v>65000</v>
      </c>
      <c r="I272" s="61">
        <v>30000</v>
      </c>
      <c r="J272" s="61">
        <v>30000</v>
      </c>
      <c r="K272" s="61"/>
      <c r="L272" s="61"/>
      <c r="M272" s="61"/>
      <c r="N272" s="61">
        <f t="shared" si="571"/>
        <v>65000</v>
      </c>
      <c r="O272" s="61">
        <f t="shared" si="572"/>
        <v>30000</v>
      </c>
      <c r="P272" s="61">
        <f t="shared" si="573"/>
        <v>30000</v>
      </c>
      <c r="Q272" s="61"/>
      <c r="R272" s="61"/>
      <c r="S272" s="61"/>
      <c r="T272" s="61">
        <f t="shared" si="537"/>
        <v>65000</v>
      </c>
      <c r="U272" s="61">
        <f t="shared" si="538"/>
        <v>30000</v>
      </c>
      <c r="V272" s="61">
        <f t="shared" si="539"/>
        <v>30000</v>
      </c>
      <c r="W272" s="61"/>
      <c r="X272" s="61"/>
      <c r="Y272" s="61"/>
      <c r="Z272" s="61">
        <f t="shared" si="540"/>
        <v>65000</v>
      </c>
      <c r="AA272" s="61">
        <f t="shared" si="541"/>
        <v>30000</v>
      </c>
      <c r="AB272" s="61">
        <f t="shared" si="542"/>
        <v>30000</v>
      </c>
      <c r="AC272" s="61"/>
      <c r="AD272" s="61"/>
      <c r="AE272" s="61"/>
      <c r="AF272" s="61">
        <f t="shared" si="543"/>
        <v>65000</v>
      </c>
      <c r="AG272" s="61">
        <f t="shared" si="544"/>
        <v>30000</v>
      </c>
      <c r="AH272" s="61">
        <f t="shared" si="545"/>
        <v>30000</v>
      </c>
      <c r="AI272" s="61"/>
      <c r="AJ272" s="61"/>
      <c r="AK272" s="61"/>
      <c r="AL272" s="61">
        <f t="shared" si="546"/>
        <v>65000</v>
      </c>
      <c r="AM272" s="61">
        <f t="shared" si="547"/>
        <v>30000</v>
      </c>
      <c r="AN272" s="61">
        <f t="shared" si="548"/>
        <v>30000</v>
      </c>
      <c r="AO272" s="61"/>
      <c r="AP272" s="61"/>
      <c r="AQ272" s="61"/>
      <c r="AR272" s="61">
        <f t="shared" si="549"/>
        <v>65000</v>
      </c>
      <c r="AS272" s="61">
        <f t="shared" si="550"/>
        <v>30000</v>
      </c>
      <c r="AT272" s="61">
        <f t="shared" si="551"/>
        <v>30000</v>
      </c>
    </row>
    <row r="273" spans="1:46">
      <c r="A273" s="265"/>
      <c r="B273" s="56" t="s">
        <v>84</v>
      </c>
      <c r="C273" s="5" t="s">
        <v>16</v>
      </c>
      <c r="D273" s="5" t="s">
        <v>14</v>
      </c>
      <c r="E273" s="5" t="s">
        <v>100</v>
      </c>
      <c r="F273" s="5" t="s">
        <v>114</v>
      </c>
      <c r="G273" s="17"/>
      <c r="H273" s="57">
        <f>H274</f>
        <v>19380191</v>
      </c>
      <c r="I273" s="57">
        <f t="shared" ref="I273:M274" si="704">I274</f>
        <v>19582073.68</v>
      </c>
      <c r="J273" s="57">
        <f t="shared" si="704"/>
        <v>19732005.07</v>
      </c>
      <c r="K273" s="57">
        <f t="shared" si="704"/>
        <v>0</v>
      </c>
      <c r="L273" s="57">
        <f t="shared" si="704"/>
        <v>0</v>
      </c>
      <c r="M273" s="57">
        <f t="shared" si="704"/>
        <v>0</v>
      </c>
      <c r="N273" s="57">
        <f t="shared" si="571"/>
        <v>19380191</v>
      </c>
      <c r="O273" s="57">
        <f t="shared" si="572"/>
        <v>19582073.68</v>
      </c>
      <c r="P273" s="57">
        <f t="shared" si="573"/>
        <v>19732005.07</v>
      </c>
      <c r="Q273" s="57">
        <f t="shared" ref="Q273:S274" si="705">Q274</f>
        <v>0</v>
      </c>
      <c r="R273" s="57">
        <f t="shared" si="705"/>
        <v>0</v>
      </c>
      <c r="S273" s="57">
        <f t="shared" si="705"/>
        <v>0</v>
      </c>
      <c r="T273" s="57">
        <f t="shared" si="537"/>
        <v>19380191</v>
      </c>
      <c r="U273" s="57">
        <f t="shared" si="538"/>
        <v>19582073.68</v>
      </c>
      <c r="V273" s="57">
        <f t="shared" si="539"/>
        <v>19732005.07</v>
      </c>
      <c r="W273" s="57">
        <f t="shared" ref="W273:Y274" si="706">W274</f>
        <v>0</v>
      </c>
      <c r="X273" s="57">
        <f t="shared" si="706"/>
        <v>0</v>
      </c>
      <c r="Y273" s="57">
        <f t="shared" si="706"/>
        <v>0</v>
      </c>
      <c r="Z273" s="57">
        <f t="shared" si="540"/>
        <v>19380191</v>
      </c>
      <c r="AA273" s="57">
        <f t="shared" si="541"/>
        <v>19582073.68</v>
      </c>
      <c r="AB273" s="57">
        <f t="shared" si="542"/>
        <v>19732005.07</v>
      </c>
      <c r="AC273" s="57">
        <f t="shared" ref="AC273:AE274" si="707">AC274</f>
        <v>0</v>
      </c>
      <c r="AD273" s="57">
        <f t="shared" si="707"/>
        <v>0</v>
      </c>
      <c r="AE273" s="57">
        <f t="shared" si="707"/>
        <v>0</v>
      </c>
      <c r="AF273" s="57">
        <f t="shared" si="543"/>
        <v>19380191</v>
      </c>
      <c r="AG273" s="57">
        <f t="shared" si="544"/>
        <v>19582073.68</v>
      </c>
      <c r="AH273" s="57">
        <f t="shared" si="545"/>
        <v>19732005.07</v>
      </c>
      <c r="AI273" s="57">
        <f t="shared" ref="AI273:AK274" si="708">AI274</f>
        <v>0</v>
      </c>
      <c r="AJ273" s="57">
        <f t="shared" si="708"/>
        <v>0</v>
      </c>
      <c r="AK273" s="57">
        <f t="shared" si="708"/>
        <v>0</v>
      </c>
      <c r="AL273" s="57">
        <f t="shared" si="546"/>
        <v>19380191</v>
      </c>
      <c r="AM273" s="57">
        <f t="shared" si="547"/>
        <v>19582073.68</v>
      </c>
      <c r="AN273" s="57">
        <f t="shared" si="548"/>
        <v>19732005.07</v>
      </c>
      <c r="AO273" s="57">
        <f t="shared" ref="AO273:AQ274" si="709">AO274</f>
        <v>752000</v>
      </c>
      <c r="AP273" s="57">
        <f t="shared" si="709"/>
        <v>0</v>
      </c>
      <c r="AQ273" s="57">
        <f t="shared" si="709"/>
        <v>0</v>
      </c>
      <c r="AR273" s="57">
        <f t="shared" si="549"/>
        <v>20132191</v>
      </c>
      <c r="AS273" s="57">
        <f t="shared" si="550"/>
        <v>19582073.68</v>
      </c>
      <c r="AT273" s="57">
        <f t="shared" si="551"/>
        <v>19732005.07</v>
      </c>
    </row>
    <row r="274" spans="1:46" ht="26.4">
      <c r="A274" s="264"/>
      <c r="B274" s="27" t="s">
        <v>41</v>
      </c>
      <c r="C274" s="5" t="s">
        <v>16</v>
      </c>
      <c r="D274" s="5" t="s">
        <v>14</v>
      </c>
      <c r="E274" s="5" t="s">
        <v>100</v>
      </c>
      <c r="F274" s="5" t="s">
        <v>114</v>
      </c>
      <c r="G274" s="17" t="s">
        <v>39</v>
      </c>
      <c r="H274" s="57">
        <f>H275</f>
        <v>19380191</v>
      </c>
      <c r="I274" s="57">
        <f t="shared" si="704"/>
        <v>19582073.68</v>
      </c>
      <c r="J274" s="57">
        <f t="shared" si="704"/>
        <v>19732005.07</v>
      </c>
      <c r="K274" s="57">
        <f t="shared" si="704"/>
        <v>0</v>
      </c>
      <c r="L274" s="57">
        <f t="shared" si="704"/>
        <v>0</v>
      </c>
      <c r="M274" s="57">
        <f t="shared" si="704"/>
        <v>0</v>
      </c>
      <c r="N274" s="57">
        <f t="shared" si="571"/>
        <v>19380191</v>
      </c>
      <c r="O274" s="57">
        <f t="shared" si="572"/>
        <v>19582073.68</v>
      </c>
      <c r="P274" s="57">
        <f t="shared" si="573"/>
        <v>19732005.07</v>
      </c>
      <c r="Q274" s="57">
        <f t="shared" si="705"/>
        <v>0</v>
      </c>
      <c r="R274" s="57">
        <f t="shared" si="705"/>
        <v>0</v>
      </c>
      <c r="S274" s="57">
        <f t="shared" si="705"/>
        <v>0</v>
      </c>
      <c r="T274" s="57">
        <f t="shared" si="537"/>
        <v>19380191</v>
      </c>
      <c r="U274" s="57">
        <f t="shared" si="538"/>
        <v>19582073.68</v>
      </c>
      <c r="V274" s="57">
        <f t="shared" si="539"/>
        <v>19732005.07</v>
      </c>
      <c r="W274" s="57">
        <f t="shared" si="706"/>
        <v>0</v>
      </c>
      <c r="X274" s="57">
        <f t="shared" si="706"/>
        <v>0</v>
      </c>
      <c r="Y274" s="57">
        <f t="shared" si="706"/>
        <v>0</v>
      </c>
      <c r="Z274" s="57">
        <f t="shared" si="540"/>
        <v>19380191</v>
      </c>
      <c r="AA274" s="57">
        <f t="shared" si="541"/>
        <v>19582073.68</v>
      </c>
      <c r="AB274" s="57">
        <f t="shared" si="542"/>
        <v>19732005.07</v>
      </c>
      <c r="AC274" s="57">
        <f t="shared" si="707"/>
        <v>0</v>
      </c>
      <c r="AD274" s="57">
        <f t="shared" si="707"/>
        <v>0</v>
      </c>
      <c r="AE274" s="57">
        <f t="shared" si="707"/>
        <v>0</v>
      </c>
      <c r="AF274" s="57">
        <f t="shared" si="543"/>
        <v>19380191</v>
      </c>
      <c r="AG274" s="57">
        <f t="shared" si="544"/>
        <v>19582073.68</v>
      </c>
      <c r="AH274" s="57">
        <f t="shared" si="545"/>
        <v>19732005.07</v>
      </c>
      <c r="AI274" s="57">
        <f t="shared" si="708"/>
        <v>0</v>
      </c>
      <c r="AJ274" s="57">
        <f t="shared" si="708"/>
        <v>0</v>
      </c>
      <c r="AK274" s="57">
        <f t="shared" si="708"/>
        <v>0</v>
      </c>
      <c r="AL274" s="57">
        <f t="shared" si="546"/>
        <v>19380191</v>
      </c>
      <c r="AM274" s="57">
        <f t="shared" si="547"/>
        <v>19582073.68</v>
      </c>
      <c r="AN274" s="57">
        <f t="shared" si="548"/>
        <v>19732005.07</v>
      </c>
      <c r="AO274" s="57">
        <f t="shared" si="709"/>
        <v>752000</v>
      </c>
      <c r="AP274" s="57">
        <f t="shared" si="709"/>
        <v>0</v>
      </c>
      <c r="AQ274" s="57">
        <f t="shared" si="709"/>
        <v>0</v>
      </c>
      <c r="AR274" s="57">
        <f t="shared" si="549"/>
        <v>20132191</v>
      </c>
      <c r="AS274" s="57">
        <f t="shared" si="550"/>
        <v>19582073.68</v>
      </c>
      <c r="AT274" s="57">
        <f t="shared" si="551"/>
        <v>19732005.07</v>
      </c>
    </row>
    <row r="275" spans="1:46">
      <c r="A275" s="264"/>
      <c r="B275" s="26" t="s">
        <v>42</v>
      </c>
      <c r="C275" s="5" t="s">
        <v>16</v>
      </c>
      <c r="D275" s="5" t="s">
        <v>14</v>
      </c>
      <c r="E275" s="5" t="s">
        <v>100</v>
      </c>
      <c r="F275" s="5" t="s">
        <v>114</v>
      </c>
      <c r="G275" s="17" t="s">
        <v>40</v>
      </c>
      <c r="H275" s="61">
        <f>19180191+200000</f>
        <v>19380191</v>
      </c>
      <c r="I275" s="61">
        <f>19482073.68+100000</f>
        <v>19582073.68</v>
      </c>
      <c r="J275" s="61">
        <f>19632005.07+100000</f>
        <v>19732005.07</v>
      </c>
      <c r="K275" s="61"/>
      <c r="L275" s="61"/>
      <c r="M275" s="61"/>
      <c r="N275" s="61">
        <f t="shared" si="571"/>
        <v>19380191</v>
      </c>
      <c r="O275" s="61">
        <f t="shared" si="572"/>
        <v>19582073.68</v>
      </c>
      <c r="P275" s="61">
        <f t="shared" si="573"/>
        <v>19732005.07</v>
      </c>
      <c r="Q275" s="61"/>
      <c r="R275" s="61"/>
      <c r="S275" s="61"/>
      <c r="T275" s="61">
        <f t="shared" si="537"/>
        <v>19380191</v>
      </c>
      <c r="U275" s="61">
        <f t="shared" si="538"/>
        <v>19582073.68</v>
      </c>
      <c r="V275" s="61">
        <f t="shared" si="539"/>
        <v>19732005.07</v>
      </c>
      <c r="W275" s="61"/>
      <c r="X275" s="61"/>
      <c r="Y275" s="61"/>
      <c r="Z275" s="61">
        <f t="shared" si="540"/>
        <v>19380191</v>
      </c>
      <c r="AA275" s="61">
        <f t="shared" si="541"/>
        <v>19582073.68</v>
      </c>
      <c r="AB275" s="61">
        <f t="shared" si="542"/>
        <v>19732005.07</v>
      </c>
      <c r="AC275" s="61"/>
      <c r="AD275" s="61"/>
      <c r="AE275" s="61"/>
      <c r="AF275" s="61">
        <f t="shared" si="543"/>
        <v>19380191</v>
      </c>
      <c r="AG275" s="61">
        <f t="shared" si="544"/>
        <v>19582073.68</v>
      </c>
      <c r="AH275" s="61">
        <f t="shared" si="545"/>
        <v>19732005.07</v>
      </c>
      <c r="AI275" s="61"/>
      <c r="AJ275" s="61"/>
      <c r="AK275" s="61"/>
      <c r="AL275" s="61">
        <f t="shared" si="546"/>
        <v>19380191</v>
      </c>
      <c r="AM275" s="61">
        <f t="shared" si="547"/>
        <v>19582073.68</v>
      </c>
      <c r="AN275" s="61">
        <f t="shared" si="548"/>
        <v>19732005.07</v>
      </c>
      <c r="AO275" s="61">
        <v>752000</v>
      </c>
      <c r="AP275" s="61"/>
      <c r="AQ275" s="61"/>
      <c r="AR275" s="61">
        <f t="shared" si="549"/>
        <v>20132191</v>
      </c>
      <c r="AS275" s="61">
        <f t="shared" si="550"/>
        <v>19582073.68</v>
      </c>
      <c r="AT275" s="61">
        <f t="shared" si="551"/>
        <v>19732005.07</v>
      </c>
    </row>
    <row r="276" spans="1:46" ht="52.8">
      <c r="A276" s="265"/>
      <c r="B276" s="111" t="s">
        <v>214</v>
      </c>
      <c r="C276" s="5" t="s">
        <v>16</v>
      </c>
      <c r="D276" s="5" t="s">
        <v>14</v>
      </c>
      <c r="E276" s="5" t="s">
        <v>100</v>
      </c>
      <c r="F276" s="35" t="s">
        <v>313</v>
      </c>
      <c r="G276" s="17"/>
      <c r="H276" s="67">
        <f>H277</f>
        <v>155000</v>
      </c>
      <c r="I276" s="67">
        <f t="shared" ref="I276:M277" si="710">I277</f>
        <v>160000</v>
      </c>
      <c r="J276" s="67">
        <f t="shared" si="710"/>
        <v>170000</v>
      </c>
      <c r="K276" s="67">
        <f t="shared" si="710"/>
        <v>0</v>
      </c>
      <c r="L276" s="67">
        <f t="shared" si="710"/>
        <v>0</v>
      </c>
      <c r="M276" s="67">
        <f t="shared" si="710"/>
        <v>0</v>
      </c>
      <c r="N276" s="67">
        <f t="shared" si="571"/>
        <v>155000</v>
      </c>
      <c r="O276" s="67">
        <f t="shared" si="572"/>
        <v>160000</v>
      </c>
      <c r="P276" s="67">
        <f t="shared" si="573"/>
        <v>170000</v>
      </c>
      <c r="Q276" s="67">
        <f t="shared" ref="Q276:S277" si="711">Q277</f>
        <v>0</v>
      </c>
      <c r="R276" s="67">
        <f t="shared" si="711"/>
        <v>0</v>
      </c>
      <c r="S276" s="67">
        <f t="shared" si="711"/>
        <v>0</v>
      </c>
      <c r="T276" s="67">
        <f t="shared" si="537"/>
        <v>155000</v>
      </c>
      <c r="U276" s="67">
        <f t="shared" si="538"/>
        <v>160000</v>
      </c>
      <c r="V276" s="67">
        <f t="shared" si="539"/>
        <v>170000</v>
      </c>
      <c r="W276" s="67">
        <f t="shared" ref="W276:Y277" si="712">W277</f>
        <v>0</v>
      </c>
      <c r="X276" s="67">
        <f t="shared" si="712"/>
        <v>0</v>
      </c>
      <c r="Y276" s="67">
        <f t="shared" si="712"/>
        <v>0</v>
      </c>
      <c r="Z276" s="67">
        <f t="shared" si="540"/>
        <v>155000</v>
      </c>
      <c r="AA276" s="67">
        <f t="shared" si="541"/>
        <v>160000</v>
      </c>
      <c r="AB276" s="67">
        <f t="shared" si="542"/>
        <v>170000</v>
      </c>
      <c r="AC276" s="67">
        <f t="shared" ref="AC276:AE277" si="713">AC277</f>
        <v>0</v>
      </c>
      <c r="AD276" s="67">
        <f t="shared" si="713"/>
        <v>0</v>
      </c>
      <c r="AE276" s="67">
        <f t="shared" si="713"/>
        <v>0</v>
      </c>
      <c r="AF276" s="67">
        <f t="shared" si="543"/>
        <v>155000</v>
      </c>
      <c r="AG276" s="67">
        <f t="shared" si="544"/>
        <v>160000</v>
      </c>
      <c r="AH276" s="67">
        <f t="shared" si="545"/>
        <v>170000</v>
      </c>
      <c r="AI276" s="67">
        <f t="shared" ref="AI276:AK277" si="714">AI277</f>
        <v>-34019</v>
      </c>
      <c r="AJ276" s="67">
        <f t="shared" si="714"/>
        <v>0</v>
      </c>
      <c r="AK276" s="67">
        <f t="shared" si="714"/>
        <v>0</v>
      </c>
      <c r="AL276" s="67">
        <f t="shared" si="546"/>
        <v>120981</v>
      </c>
      <c r="AM276" s="67">
        <f t="shared" si="547"/>
        <v>160000</v>
      </c>
      <c r="AN276" s="67">
        <f t="shared" si="548"/>
        <v>170000</v>
      </c>
      <c r="AO276" s="67">
        <f t="shared" ref="AO276:AQ277" si="715">AO277</f>
        <v>0</v>
      </c>
      <c r="AP276" s="67">
        <f t="shared" si="715"/>
        <v>0</v>
      </c>
      <c r="AQ276" s="67">
        <f t="shared" si="715"/>
        <v>0</v>
      </c>
      <c r="AR276" s="67">
        <f t="shared" si="549"/>
        <v>120981</v>
      </c>
      <c r="AS276" s="67">
        <f t="shared" si="550"/>
        <v>160000</v>
      </c>
      <c r="AT276" s="67">
        <f t="shared" si="551"/>
        <v>170000</v>
      </c>
    </row>
    <row r="277" spans="1:46" ht="26.4">
      <c r="A277" s="264"/>
      <c r="B277" s="27" t="s">
        <v>41</v>
      </c>
      <c r="C277" s="5" t="s">
        <v>16</v>
      </c>
      <c r="D277" s="5" t="s">
        <v>14</v>
      </c>
      <c r="E277" s="5" t="s">
        <v>100</v>
      </c>
      <c r="F277" s="35" t="s">
        <v>313</v>
      </c>
      <c r="G277" s="55" t="s">
        <v>39</v>
      </c>
      <c r="H277" s="67">
        <f>H278</f>
        <v>155000</v>
      </c>
      <c r="I277" s="67">
        <f t="shared" si="710"/>
        <v>160000</v>
      </c>
      <c r="J277" s="67">
        <f t="shared" si="710"/>
        <v>170000</v>
      </c>
      <c r="K277" s="67">
        <f t="shared" si="710"/>
        <v>0</v>
      </c>
      <c r="L277" s="67">
        <f t="shared" si="710"/>
        <v>0</v>
      </c>
      <c r="M277" s="67">
        <f t="shared" si="710"/>
        <v>0</v>
      </c>
      <c r="N277" s="67">
        <f t="shared" si="571"/>
        <v>155000</v>
      </c>
      <c r="O277" s="67">
        <f t="shared" si="572"/>
        <v>160000</v>
      </c>
      <c r="P277" s="67">
        <f t="shared" si="573"/>
        <v>170000</v>
      </c>
      <c r="Q277" s="67">
        <f t="shared" si="711"/>
        <v>0</v>
      </c>
      <c r="R277" s="67">
        <f t="shared" si="711"/>
        <v>0</v>
      </c>
      <c r="S277" s="67">
        <f t="shared" si="711"/>
        <v>0</v>
      </c>
      <c r="T277" s="67">
        <f t="shared" si="537"/>
        <v>155000</v>
      </c>
      <c r="U277" s="67">
        <f t="shared" si="538"/>
        <v>160000</v>
      </c>
      <c r="V277" s="67">
        <f t="shared" si="539"/>
        <v>170000</v>
      </c>
      <c r="W277" s="67">
        <f t="shared" si="712"/>
        <v>0</v>
      </c>
      <c r="X277" s="67">
        <f t="shared" si="712"/>
        <v>0</v>
      </c>
      <c r="Y277" s="67">
        <f t="shared" si="712"/>
        <v>0</v>
      </c>
      <c r="Z277" s="67">
        <f t="shared" si="540"/>
        <v>155000</v>
      </c>
      <c r="AA277" s="67">
        <f t="shared" si="541"/>
        <v>160000</v>
      </c>
      <c r="AB277" s="67">
        <f t="shared" si="542"/>
        <v>170000</v>
      </c>
      <c r="AC277" s="67">
        <f t="shared" si="713"/>
        <v>0</v>
      </c>
      <c r="AD277" s="67">
        <f t="shared" si="713"/>
        <v>0</v>
      </c>
      <c r="AE277" s="67">
        <f t="shared" si="713"/>
        <v>0</v>
      </c>
      <c r="AF277" s="67">
        <f t="shared" si="543"/>
        <v>155000</v>
      </c>
      <c r="AG277" s="67">
        <f t="shared" si="544"/>
        <v>160000</v>
      </c>
      <c r="AH277" s="67">
        <f t="shared" si="545"/>
        <v>170000</v>
      </c>
      <c r="AI277" s="67">
        <f t="shared" si="714"/>
        <v>-34019</v>
      </c>
      <c r="AJ277" s="67">
        <f t="shared" si="714"/>
        <v>0</v>
      </c>
      <c r="AK277" s="67">
        <f t="shared" si="714"/>
        <v>0</v>
      </c>
      <c r="AL277" s="67">
        <f t="shared" si="546"/>
        <v>120981</v>
      </c>
      <c r="AM277" s="67">
        <f t="shared" si="547"/>
        <v>160000</v>
      </c>
      <c r="AN277" s="67">
        <f t="shared" si="548"/>
        <v>170000</v>
      </c>
      <c r="AO277" s="67">
        <f t="shared" si="715"/>
        <v>0</v>
      </c>
      <c r="AP277" s="67">
        <f t="shared" si="715"/>
        <v>0</v>
      </c>
      <c r="AQ277" s="67">
        <f t="shared" si="715"/>
        <v>0</v>
      </c>
      <c r="AR277" s="67">
        <f t="shared" si="549"/>
        <v>120981</v>
      </c>
      <c r="AS277" s="67">
        <f t="shared" si="550"/>
        <v>160000</v>
      </c>
      <c r="AT277" s="67">
        <f t="shared" si="551"/>
        <v>170000</v>
      </c>
    </row>
    <row r="278" spans="1:46">
      <c r="A278" s="266"/>
      <c r="B278" s="26" t="s">
        <v>42</v>
      </c>
      <c r="C278" s="5" t="s">
        <v>16</v>
      </c>
      <c r="D278" s="5" t="s">
        <v>14</v>
      </c>
      <c r="E278" s="5" t="s">
        <v>100</v>
      </c>
      <c r="F278" s="35" t="s">
        <v>313</v>
      </c>
      <c r="G278" s="55" t="s">
        <v>40</v>
      </c>
      <c r="H278" s="61">
        <v>155000</v>
      </c>
      <c r="I278" s="61">
        <v>160000</v>
      </c>
      <c r="J278" s="61">
        <v>170000</v>
      </c>
      <c r="K278" s="61"/>
      <c r="L278" s="61"/>
      <c r="M278" s="61"/>
      <c r="N278" s="61">
        <f t="shared" si="571"/>
        <v>155000</v>
      </c>
      <c r="O278" s="61">
        <f t="shared" si="572"/>
        <v>160000</v>
      </c>
      <c r="P278" s="61">
        <f t="shared" si="573"/>
        <v>170000</v>
      </c>
      <c r="Q278" s="61"/>
      <c r="R278" s="61"/>
      <c r="S278" s="61"/>
      <c r="T278" s="61">
        <f t="shared" si="537"/>
        <v>155000</v>
      </c>
      <c r="U278" s="61">
        <f t="shared" si="538"/>
        <v>160000</v>
      </c>
      <c r="V278" s="61">
        <f t="shared" si="539"/>
        <v>170000</v>
      </c>
      <c r="W278" s="61"/>
      <c r="X278" s="61"/>
      <c r="Y278" s="61"/>
      <c r="Z278" s="61">
        <f t="shared" si="540"/>
        <v>155000</v>
      </c>
      <c r="AA278" s="61">
        <f t="shared" si="541"/>
        <v>160000</v>
      </c>
      <c r="AB278" s="61">
        <f t="shared" si="542"/>
        <v>170000</v>
      </c>
      <c r="AC278" s="61"/>
      <c r="AD278" s="61"/>
      <c r="AE278" s="61"/>
      <c r="AF278" s="61">
        <f t="shared" si="543"/>
        <v>155000</v>
      </c>
      <c r="AG278" s="61">
        <f t="shared" si="544"/>
        <v>160000</v>
      </c>
      <c r="AH278" s="61">
        <f t="shared" si="545"/>
        <v>170000</v>
      </c>
      <c r="AI278" s="61">
        <v>-34019</v>
      </c>
      <c r="AJ278" s="61"/>
      <c r="AK278" s="61"/>
      <c r="AL278" s="61">
        <f t="shared" si="546"/>
        <v>120981</v>
      </c>
      <c r="AM278" s="61">
        <f t="shared" si="547"/>
        <v>160000</v>
      </c>
      <c r="AN278" s="61">
        <f t="shared" si="548"/>
        <v>170000</v>
      </c>
      <c r="AO278" s="61"/>
      <c r="AP278" s="61"/>
      <c r="AQ278" s="61"/>
      <c r="AR278" s="61">
        <f t="shared" si="549"/>
        <v>120981</v>
      </c>
      <c r="AS278" s="61">
        <f t="shared" si="550"/>
        <v>160000</v>
      </c>
      <c r="AT278" s="61">
        <f t="shared" si="551"/>
        <v>170000</v>
      </c>
    </row>
    <row r="279" spans="1:46" s="129" customFormat="1" ht="20.25" customHeight="1">
      <c r="A279" s="127" t="s">
        <v>203</v>
      </c>
      <c r="B279" s="81" t="s">
        <v>224</v>
      </c>
      <c r="C279" s="6" t="s">
        <v>16</v>
      </c>
      <c r="D279" s="6" t="s">
        <v>4</v>
      </c>
      <c r="E279" s="6" t="s">
        <v>100</v>
      </c>
      <c r="F279" s="6" t="s">
        <v>101</v>
      </c>
      <c r="G279" s="18"/>
      <c r="H279" s="128">
        <f>H280+H286+H283</f>
        <v>5107574</v>
      </c>
      <c r="I279" s="128">
        <f t="shared" ref="I279:J279" si="716">I280+I286+I283</f>
        <v>5178239.17</v>
      </c>
      <c r="J279" s="128">
        <f t="shared" si="716"/>
        <v>5227486.95</v>
      </c>
      <c r="K279" s="128">
        <f t="shared" ref="K279:M279" si="717">K280+K286+K283</f>
        <v>0</v>
      </c>
      <c r="L279" s="128">
        <f t="shared" si="717"/>
        <v>0</v>
      </c>
      <c r="M279" s="128">
        <f t="shared" si="717"/>
        <v>0</v>
      </c>
      <c r="N279" s="128">
        <f t="shared" si="571"/>
        <v>5107574</v>
      </c>
      <c r="O279" s="128">
        <f t="shared" si="572"/>
        <v>5178239.17</v>
      </c>
      <c r="P279" s="128">
        <f t="shared" si="573"/>
        <v>5227486.95</v>
      </c>
      <c r="Q279" s="128">
        <f>Q280+Q286+Q283+Q289</f>
        <v>1602564.1</v>
      </c>
      <c r="R279" s="128">
        <f t="shared" ref="R279:S279" si="718">R280+R286+R283+R289</f>
        <v>0</v>
      </c>
      <c r="S279" s="128">
        <f t="shared" si="718"/>
        <v>0</v>
      </c>
      <c r="T279" s="128">
        <f t="shared" si="537"/>
        <v>6710138.0999999996</v>
      </c>
      <c r="U279" s="128">
        <f t="shared" si="538"/>
        <v>5178239.17</v>
      </c>
      <c r="V279" s="128">
        <f t="shared" si="539"/>
        <v>5227486.95</v>
      </c>
      <c r="W279" s="128">
        <f>W280+W286+W283+W289</f>
        <v>0</v>
      </c>
      <c r="X279" s="128">
        <f t="shared" ref="X279:Y279" si="719">X280+X286+X283+X289</f>
        <v>0</v>
      </c>
      <c r="Y279" s="128">
        <f t="shared" si="719"/>
        <v>0</v>
      </c>
      <c r="Z279" s="128">
        <f t="shared" si="540"/>
        <v>6710138.0999999996</v>
      </c>
      <c r="AA279" s="128">
        <f t="shared" si="541"/>
        <v>5178239.17</v>
      </c>
      <c r="AB279" s="128">
        <f t="shared" si="542"/>
        <v>5227486.95</v>
      </c>
      <c r="AC279" s="128">
        <f>AC280+AC286+AC283+AC289</f>
        <v>0</v>
      </c>
      <c r="AD279" s="128">
        <f t="shared" ref="AD279:AE279" si="720">AD280+AD286+AD283+AD289</f>
        <v>0</v>
      </c>
      <c r="AE279" s="128">
        <f t="shared" si="720"/>
        <v>0</v>
      </c>
      <c r="AF279" s="128">
        <f t="shared" si="543"/>
        <v>6710138.0999999996</v>
      </c>
      <c r="AG279" s="128">
        <f t="shared" si="544"/>
        <v>5178239.17</v>
      </c>
      <c r="AH279" s="128">
        <f t="shared" si="545"/>
        <v>5227486.95</v>
      </c>
      <c r="AI279" s="128">
        <f>AI280+AI286+AI283+AI289</f>
        <v>0</v>
      </c>
      <c r="AJ279" s="128">
        <f t="shared" ref="AJ279:AK279" si="721">AJ280+AJ286+AJ283+AJ289</f>
        <v>0</v>
      </c>
      <c r="AK279" s="128">
        <f t="shared" si="721"/>
        <v>0</v>
      </c>
      <c r="AL279" s="128">
        <f t="shared" si="546"/>
        <v>6710138.0999999996</v>
      </c>
      <c r="AM279" s="128">
        <f t="shared" si="547"/>
        <v>5178239.17</v>
      </c>
      <c r="AN279" s="128">
        <f t="shared" si="548"/>
        <v>5227486.95</v>
      </c>
      <c r="AO279" s="128">
        <f>AO280+AO286+AO283+AO289</f>
        <v>420000</v>
      </c>
      <c r="AP279" s="128">
        <f t="shared" ref="AP279:AQ279" si="722">AP280+AP286+AP283+AP289</f>
        <v>0</v>
      </c>
      <c r="AQ279" s="128">
        <f t="shared" si="722"/>
        <v>0</v>
      </c>
      <c r="AR279" s="128">
        <f t="shared" si="549"/>
        <v>7130138.0999999996</v>
      </c>
      <c r="AS279" s="128">
        <f t="shared" si="550"/>
        <v>5178239.17</v>
      </c>
      <c r="AT279" s="128">
        <f t="shared" si="551"/>
        <v>5227486.95</v>
      </c>
    </row>
    <row r="280" spans="1:46">
      <c r="A280" s="291"/>
      <c r="B280" s="82" t="s">
        <v>136</v>
      </c>
      <c r="C280" s="54" t="s">
        <v>16</v>
      </c>
      <c r="D280" s="54" t="s">
        <v>4</v>
      </c>
      <c r="E280" s="54" t="s">
        <v>100</v>
      </c>
      <c r="F280" s="54" t="s">
        <v>135</v>
      </c>
      <c r="G280" s="55"/>
      <c r="H280" s="61">
        <f>H281</f>
        <v>4966217</v>
      </c>
      <c r="I280" s="61">
        <f>I281</f>
        <v>5031427.17</v>
      </c>
      <c r="J280" s="57">
        <f t="shared" ref="J280:M281" si="723">J281</f>
        <v>5075001.95</v>
      </c>
      <c r="K280" s="57">
        <f t="shared" si="723"/>
        <v>0</v>
      </c>
      <c r="L280" s="57">
        <f t="shared" si="723"/>
        <v>0</v>
      </c>
      <c r="M280" s="57">
        <f t="shared" si="723"/>
        <v>0</v>
      </c>
      <c r="N280" s="57">
        <f t="shared" si="571"/>
        <v>4966217</v>
      </c>
      <c r="O280" s="57">
        <f t="shared" si="572"/>
        <v>5031427.17</v>
      </c>
      <c r="P280" s="57">
        <f t="shared" si="573"/>
        <v>5075001.95</v>
      </c>
      <c r="Q280" s="57">
        <f t="shared" ref="Q280:S281" si="724">Q281</f>
        <v>0</v>
      </c>
      <c r="R280" s="57">
        <f t="shared" si="724"/>
        <v>0</v>
      </c>
      <c r="S280" s="57">
        <f t="shared" si="724"/>
        <v>0</v>
      </c>
      <c r="T280" s="57">
        <f t="shared" si="537"/>
        <v>4966217</v>
      </c>
      <c r="U280" s="57">
        <f t="shared" si="538"/>
        <v>5031427.17</v>
      </c>
      <c r="V280" s="57">
        <f t="shared" si="539"/>
        <v>5075001.95</v>
      </c>
      <c r="W280" s="57">
        <f t="shared" ref="W280:Y281" si="725">W281</f>
        <v>0</v>
      </c>
      <c r="X280" s="57">
        <f t="shared" si="725"/>
        <v>0</v>
      </c>
      <c r="Y280" s="57">
        <f t="shared" si="725"/>
        <v>0</v>
      </c>
      <c r="Z280" s="57">
        <f t="shared" si="540"/>
        <v>4966217</v>
      </c>
      <c r="AA280" s="57">
        <f t="shared" si="541"/>
        <v>5031427.17</v>
      </c>
      <c r="AB280" s="57">
        <f t="shared" si="542"/>
        <v>5075001.95</v>
      </c>
      <c r="AC280" s="57">
        <f t="shared" ref="AC280:AE281" si="726">AC281</f>
        <v>0</v>
      </c>
      <c r="AD280" s="57">
        <f t="shared" si="726"/>
        <v>0</v>
      </c>
      <c r="AE280" s="57">
        <f t="shared" si="726"/>
        <v>0</v>
      </c>
      <c r="AF280" s="57">
        <f t="shared" si="543"/>
        <v>4966217</v>
      </c>
      <c r="AG280" s="57">
        <f t="shared" si="544"/>
        <v>5031427.17</v>
      </c>
      <c r="AH280" s="57">
        <f t="shared" si="545"/>
        <v>5075001.95</v>
      </c>
      <c r="AI280" s="57">
        <f t="shared" ref="AI280:AK281" si="727">AI281</f>
        <v>-1342.12</v>
      </c>
      <c r="AJ280" s="57">
        <f t="shared" si="727"/>
        <v>0</v>
      </c>
      <c r="AK280" s="57">
        <f t="shared" si="727"/>
        <v>0</v>
      </c>
      <c r="AL280" s="57">
        <f t="shared" si="546"/>
        <v>4964874.88</v>
      </c>
      <c r="AM280" s="57">
        <f t="shared" si="547"/>
        <v>5031427.17</v>
      </c>
      <c r="AN280" s="57">
        <f t="shared" si="548"/>
        <v>5075001.95</v>
      </c>
      <c r="AO280" s="57">
        <f t="shared" ref="AO280:AQ281" si="728">AO281</f>
        <v>418901.1</v>
      </c>
      <c r="AP280" s="57">
        <f t="shared" si="728"/>
        <v>0</v>
      </c>
      <c r="AQ280" s="57">
        <f t="shared" si="728"/>
        <v>0</v>
      </c>
      <c r="AR280" s="57">
        <f t="shared" si="549"/>
        <v>5383775.9799999995</v>
      </c>
      <c r="AS280" s="57">
        <f t="shared" si="550"/>
        <v>5031427.17</v>
      </c>
      <c r="AT280" s="57">
        <f t="shared" si="551"/>
        <v>5075001.95</v>
      </c>
    </row>
    <row r="281" spans="1:46" ht="26.4">
      <c r="A281" s="264"/>
      <c r="B281" s="74" t="s">
        <v>41</v>
      </c>
      <c r="C281" s="54" t="s">
        <v>16</v>
      </c>
      <c r="D281" s="54" t="s">
        <v>4</v>
      </c>
      <c r="E281" s="54" t="s">
        <v>100</v>
      </c>
      <c r="F281" s="54" t="s">
        <v>135</v>
      </c>
      <c r="G281" s="55" t="s">
        <v>39</v>
      </c>
      <c r="H281" s="61">
        <f>H282</f>
        <v>4966217</v>
      </c>
      <c r="I281" s="61">
        <f>I282</f>
        <v>5031427.17</v>
      </c>
      <c r="J281" s="57">
        <f t="shared" si="723"/>
        <v>5075001.95</v>
      </c>
      <c r="K281" s="57">
        <f t="shared" si="723"/>
        <v>0</v>
      </c>
      <c r="L281" s="57">
        <f t="shared" si="723"/>
        <v>0</v>
      </c>
      <c r="M281" s="57">
        <f t="shared" si="723"/>
        <v>0</v>
      </c>
      <c r="N281" s="57">
        <f t="shared" si="571"/>
        <v>4966217</v>
      </c>
      <c r="O281" s="57">
        <f t="shared" si="572"/>
        <v>5031427.17</v>
      </c>
      <c r="P281" s="57">
        <f t="shared" si="573"/>
        <v>5075001.95</v>
      </c>
      <c r="Q281" s="57">
        <f t="shared" si="724"/>
        <v>0</v>
      </c>
      <c r="R281" s="57">
        <f t="shared" si="724"/>
        <v>0</v>
      </c>
      <c r="S281" s="57">
        <f t="shared" si="724"/>
        <v>0</v>
      </c>
      <c r="T281" s="57">
        <f t="shared" si="537"/>
        <v>4966217</v>
      </c>
      <c r="U281" s="57">
        <f t="shared" si="538"/>
        <v>5031427.17</v>
      </c>
      <c r="V281" s="57">
        <f t="shared" si="539"/>
        <v>5075001.95</v>
      </c>
      <c r="W281" s="57">
        <f t="shared" si="725"/>
        <v>0</v>
      </c>
      <c r="X281" s="57">
        <f t="shared" si="725"/>
        <v>0</v>
      </c>
      <c r="Y281" s="57">
        <f t="shared" si="725"/>
        <v>0</v>
      </c>
      <c r="Z281" s="57">
        <f t="shared" si="540"/>
        <v>4966217</v>
      </c>
      <c r="AA281" s="57">
        <f t="shared" si="541"/>
        <v>5031427.17</v>
      </c>
      <c r="AB281" s="57">
        <f t="shared" si="542"/>
        <v>5075001.95</v>
      </c>
      <c r="AC281" s="57">
        <f t="shared" si="726"/>
        <v>0</v>
      </c>
      <c r="AD281" s="57">
        <f t="shared" si="726"/>
        <v>0</v>
      </c>
      <c r="AE281" s="57">
        <f t="shared" si="726"/>
        <v>0</v>
      </c>
      <c r="AF281" s="57">
        <f t="shared" si="543"/>
        <v>4966217</v>
      </c>
      <c r="AG281" s="57">
        <f t="shared" si="544"/>
        <v>5031427.17</v>
      </c>
      <c r="AH281" s="57">
        <f t="shared" si="545"/>
        <v>5075001.95</v>
      </c>
      <c r="AI281" s="57">
        <f t="shared" si="727"/>
        <v>-1342.12</v>
      </c>
      <c r="AJ281" s="57">
        <f t="shared" si="727"/>
        <v>0</v>
      </c>
      <c r="AK281" s="57">
        <f t="shared" si="727"/>
        <v>0</v>
      </c>
      <c r="AL281" s="57">
        <f t="shared" si="546"/>
        <v>4964874.88</v>
      </c>
      <c r="AM281" s="57">
        <f t="shared" si="547"/>
        <v>5031427.17</v>
      </c>
      <c r="AN281" s="57">
        <f t="shared" si="548"/>
        <v>5075001.95</v>
      </c>
      <c r="AO281" s="57">
        <f t="shared" si="728"/>
        <v>418901.1</v>
      </c>
      <c r="AP281" s="57">
        <f t="shared" si="728"/>
        <v>0</v>
      </c>
      <c r="AQ281" s="57">
        <f t="shared" si="728"/>
        <v>0</v>
      </c>
      <c r="AR281" s="57">
        <f t="shared" si="549"/>
        <v>5383775.9799999995</v>
      </c>
      <c r="AS281" s="57">
        <f t="shared" si="550"/>
        <v>5031427.17</v>
      </c>
      <c r="AT281" s="57">
        <f t="shared" si="551"/>
        <v>5075001.95</v>
      </c>
    </row>
    <row r="282" spans="1:46">
      <c r="A282" s="264"/>
      <c r="B282" s="85" t="s">
        <v>42</v>
      </c>
      <c r="C282" s="54" t="s">
        <v>16</v>
      </c>
      <c r="D282" s="54" t="s">
        <v>4</v>
      </c>
      <c r="E282" s="54" t="s">
        <v>100</v>
      </c>
      <c r="F282" s="54" t="s">
        <v>135</v>
      </c>
      <c r="G282" s="55" t="s">
        <v>40</v>
      </c>
      <c r="H282" s="61">
        <f>4916217+50000</f>
        <v>4966217</v>
      </c>
      <c r="I282" s="61">
        <f>4981427.17+50000</f>
        <v>5031427.17</v>
      </c>
      <c r="J282" s="61">
        <f>5025001.95+50000</f>
        <v>5075001.95</v>
      </c>
      <c r="K282" s="61"/>
      <c r="L282" s="61"/>
      <c r="M282" s="61"/>
      <c r="N282" s="61">
        <f t="shared" si="571"/>
        <v>4966217</v>
      </c>
      <c r="O282" s="61">
        <f t="shared" si="572"/>
        <v>5031427.17</v>
      </c>
      <c r="P282" s="61">
        <f t="shared" si="573"/>
        <v>5075001.95</v>
      </c>
      <c r="Q282" s="61"/>
      <c r="R282" s="61"/>
      <c r="S282" s="61"/>
      <c r="T282" s="61">
        <f t="shared" si="537"/>
        <v>4966217</v>
      </c>
      <c r="U282" s="61">
        <f t="shared" si="538"/>
        <v>5031427.17</v>
      </c>
      <c r="V282" s="61">
        <f t="shared" si="539"/>
        <v>5075001.95</v>
      </c>
      <c r="W282" s="61"/>
      <c r="X282" s="61"/>
      <c r="Y282" s="61"/>
      <c r="Z282" s="61">
        <f t="shared" si="540"/>
        <v>4966217</v>
      </c>
      <c r="AA282" s="61">
        <f t="shared" si="541"/>
        <v>5031427.17</v>
      </c>
      <c r="AB282" s="61">
        <f t="shared" si="542"/>
        <v>5075001.95</v>
      </c>
      <c r="AC282" s="61"/>
      <c r="AD282" s="61"/>
      <c r="AE282" s="61"/>
      <c r="AF282" s="61">
        <f t="shared" si="543"/>
        <v>4966217</v>
      </c>
      <c r="AG282" s="61">
        <f t="shared" si="544"/>
        <v>5031427.17</v>
      </c>
      <c r="AH282" s="61">
        <f t="shared" si="545"/>
        <v>5075001.95</v>
      </c>
      <c r="AI282" s="61">
        <v>-1342.12</v>
      </c>
      <c r="AJ282" s="61"/>
      <c r="AK282" s="61"/>
      <c r="AL282" s="61">
        <f t="shared" si="546"/>
        <v>4964874.88</v>
      </c>
      <c r="AM282" s="61">
        <f t="shared" si="547"/>
        <v>5031427.17</v>
      </c>
      <c r="AN282" s="61">
        <f t="shared" si="548"/>
        <v>5075001.95</v>
      </c>
      <c r="AO282" s="61">
        <f>-1098.9+420000</f>
        <v>418901.1</v>
      </c>
      <c r="AP282" s="61"/>
      <c r="AQ282" s="61"/>
      <c r="AR282" s="61">
        <f t="shared" si="549"/>
        <v>5383775.9799999995</v>
      </c>
      <c r="AS282" s="61">
        <f t="shared" si="550"/>
        <v>5031427.17</v>
      </c>
      <c r="AT282" s="61">
        <f t="shared" si="551"/>
        <v>5075001.95</v>
      </c>
    </row>
    <row r="283" spans="1:46">
      <c r="A283" s="264"/>
      <c r="B283" s="82" t="s">
        <v>218</v>
      </c>
      <c r="C283" s="54" t="s">
        <v>16</v>
      </c>
      <c r="D283" s="54" t="s">
        <v>4</v>
      </c>
      <c r="E283" s="54" t="s">
        <v>100</v>
      </c>
      <c r="F283" s="39" t="s">
        <v>109</v>
      </c>
      <c r="G283" s="55"/>
      <c r="H283" s="61">
        <f>H284</f>
        <v>5000</v>
      </c>
      <c r="I283" s="61">
        <f t="shared" ref="I283:M283" si="729">I284</f>
        <v>5000</v>
      </c>
      <c r="J283" s="61">
        <f t="shared" si="729"/>
        <v>5000</v>
      </c>
      <c r="K283" s="61">
        <f t="shared" si="729"/>
        <v>0</v>
      </c>
      <c r="L283" s="61">
        <f t="shared" si="729"/>
        <v>0</v>
      </c>
      <c r="M283" s="61">
        <f t="shared" si="729"/>
        <v>0</v>
      </c>
      <c r="N283" s="61">
        <f t="shared" si="571"/>
        <v>5000</v>
      </c>
      <c r="O283" s="61">
        <f t="shared" si="572"/>
        <v>5000</v>
      </c>
      <c r="P283" s="61">
        <f t="shared" si="573"/>
        <v>5000</v>
      </c>
      <c r="Q283" s="61">
        <f t="shared" ref="Q283:S284" si="730">Q284</f>
        <v>0</v>
      </c>
      <c r="R283" s="61">
        <f t="shared" si="730"/>
        <v>0</v>
      </c>
      <c r="S283" s="61">
        <f t="shared" si="730"/>
        <v>0</v>
      </c>
      <c r="T283" s="61">
        <f t="shared" si="537"/>
        <v>5000</v>
      </c>
      <c r="U283" s="61">
        <f t="shared" si="538"/>
        <v>5000</v>
      </c>
      <c r="V283" s="61">
        <f t="shared" si="539"/>
        <v>5000</v>
      </c>
      <c r="W283" s="61">
        <f t="shared" ref="W283:Y284" si="731">W284</f>
        <v>0</v>
      </c>
      <c r="X283" s="61">
        <f t="shared" si="731"/>
        <v>0</v>
      </c>
      <c r="Y283" s="61">
        <f t="shared" si="731"/>
        <v>0</v>
      </c>
      <c r="Z283" s="61">
        <f t="shared" si="540"/>
        <v>5000</v>
      </c>
      <c r="AA283" s="61">
        <f t="shared" si="541"/>
        <v>5000</v>
      </c>
      <c r="AB283" s="61">
        <f t="shared" si="542"/>
        <v>5000</v>
      </c>
      <c r="AC283" s="61">
        <f t="shared" ref="AC283:AE284" si="732">AC284</f>
        <v>0</v>
      </c>
      <c r="AD283" s="61">
        <f t="shared" si="732"/>
        <v>0</v>
      </c>
      <c r="AE283" s="61">
        <f t="shared" si="732"/>
        <v>0</v>
      </c>
      <c r="AF283" s="61">
        <f t="shared" si="543"/>
        <v>5000</v>
      </c>
      <c r="AG283" s="61">
        <f t="shared" si="544"/>
        <v>5000</v>
      </c>
      <c r="AH283" s="61">
        <f t="shared" si="545"/>
        <v>5000</v>
      </c>
      <c r="AI283" s="61">
        <f t="shared" ref="AI283:AK284" si="733">AI284</f>
        <v>0</v>
      </c>
      <c r="AJ283" s="61">
        <f t="shared" si="733"/>
        <v>0</v>
      </c>
      <c r="AK283" s="61">
        <f t="shared" si="733"/>
        <v>0</v>
      </c>
      <c r="AL283" s="61">
        <f t="shared" si="546"/>
        <v>5000</v>
      </c>
      <c r="AM283" s="61">
        <f t="shared" si="547"/>
        <v>5000</v>
      </c>
      <c r="AN283" s="61">
        <f t="shared" si="548"/>
        <v>5000</v>
      </c>
      <c r="AO283" s="61">
        <f t="shared" ref="AO283:AQ284" si="734">AO284</f>
        <v>0</v>
      </c>
      <c r="AP283" s="61">
        <f t="shared" si="734"/>
        <v>0</v>
      </c>
      <c r="AQ283" s="61">
        <f t="shared" si="734"/>
        <v>0</v>
      </c>
      <c r="AR283" s="61">
        <f t="shared" si="549"/>
        <v>5000</v>
      </c>
      <c r="AS283" s="61">
        <f t="shared" si="550"/>
        <v>5000</v>
      </c>
      <c r="AT283" s="61">
        <f t="shared" si="551"/>
        <v>5000</v>
      </c>
    </row>
    <row r="284" spans="1:46" ht="26.4">
      <c r="A284" s="264"/>
      <c r="B284" s="74" t="s">
        <v>41</v>
      </c>
      <c r="C284" s="54" t="s">
        <v>16</v>
      </c>
      <c r="D284" s="54" t="s">
        <v>4</v>
      </c>
      <c r="E284" s="54" t="s">
        <v>100</v>
      </c>
      <c r="F284" s="39" t="s">
        <v>109</v>
      </c>
      <c r="G284" s="55" t="s">
        <v>39</v>
      </c>
      <c r="H284" s="61">
        <f>H285</f>
        <v>5000</v>
      </c>
      <c r="I284" s="61">
        <f t="shared" ref="I284:M284" si="735">I285</f>
        <v>5000</v>
      </c>
      <c r="J284" s="61">
        <f t="shared" si="735"/>
        <v>5000</v>
      </c>
      <c r="K284" s="61">
        <f t="shared" si="735"/>
        <v>0</v>
      </c>
      <c r="L284" s="61">
        <f t="shared" si="735"/>
        <v>0</v>
      </c>
      <c r="M284" s="61">
        <f t="shared" si="735"/>
        <v>0</v>
      </c>
      <c r="N284" s="61">
        <f t="shared" si="571"/>
        <v>5000</v>
      </c>
      <c r="O284" s="61">
        <f t="shared" si="572"/>
        <v>5000</v>
      </c>
      <c r="P284" s="61">
        <f t="shared" si="573"/>
        <v>5000</v>
      </c>
      <c r="Q284" s="61">
        <f t="shared" si="730"/>
        <v>0</v>
      </c>
      <c r="R284" s="61">
        <f t="shared" si="730"/>
        <v>0</v>
      </c>
      <c r="S284" s="61">
        <f t="shared" si="730"/>
        <v>0</v>
      </c>
      <c r="T284" s="61">
        <f t="shared" si="537"/>
        <v>5000</v>
      </c>
      <c r="U284" s="61">
        <f t="shared" si="538"/>
        <v>5000</v>
      </c>
      <c r="V284" s="61">
        <f t="shared" si="539"/>
        <v>5000</v>
      </c>
      <c r="W284" s="61">
        <f t="shared" si="731"/>
        <v>0</v>
      </c>
      <c r="X284" s="61">
        <f t="shared" si="731"/>
        <v>0</v>
      </c>
      <c r="Y284" s="61">
        <f t="shared" si="731"/>
        <v>0</v>
      </c>
      <c r="Z284" s="61">
        <f t="shared" si="540"/>
        <v>5000</v>
      </c>
      <c r="AA284" s="61">
        <f t="shared" si="541"/>
        <v>5000</v>
      </c>
      <c r="AB284" s="61">
        <f t="shared" si="542"/>
        <v>5000</v>
      </c>
      <c r="AC284" s="61">
        <f t="shared" si="732"/>
        <v>0</v>
      </c>
      <c r="AD284" s="61">
        <f t="shared" si="732"/>
        <v>0</v>
      </c>
      <c r="AE284" s="61">
        <f t="shared" si="732"/>
        <v>0</v>
      </c>
      <c r="AF284" s="61">
        <f t="shared" si="543"/>
        <v>5000</v>
      </c>
      <c r="AG284" s="61">
        <f t="shared" si="544"/>
        <v>5000</v>
      </c>
      <c r="AH284" s="61">
        <f t="shared" si="545"/>
        <v>5000</v>
      </c>
      <c r="AI284" s="61">
        <f t="shared" si="733"/>
        <v>0</v>
      </c>
      <c r="AJ284" s="61">
        <f t="shared" si="733"/>
        <v>0</v>
      </c>
      <c r="AK284" s="61">
        <f t="shared" si="733"/>
        <v>0</v>
      </c>
      <c r="AL284" s="61">
        <f t="shared" si="546"/>
        <v>5000</v>
      </c>
      <c r="AM284" s="61">
        <f t="shared" si="547"/>
        <v>5000</v>
      </c>
      <c r="AN284" s="61">
        <f t="shared" si="548"/>
        <v>5000</v>
      </c>
      <c r="AO284" s="61">
        <f t="shared" si="734"/>
        <v>0</v>
      </c>
      <c r="AP284" s="61">
        <f t="shared" si="734"/>
        <v>0</v>
      </c>
      <c r="AQ284" s="61">
        <f t="shared" si="734"/>
        <v>0</v>
      </c>
      <c r="AR284" s="61">
        <f t="shared" si="549"/>
        <v>5000</v>
      </c>
      <c r="AS284" s="61">
        <f t="shared" si="550"/>
        <v>5000</v>
      </c>
      <c r="AT284" s="61">
        <f t="shared" si="551"/>
        <v>5000</v>
      </c>
    </row>
    <row r="285" spans="1:46">
      <c r="A285" s="264"/>
      <c r="B285" s="85" t="s">
        <v>42</v>
      </c>
      <c r="C285" s="54" t="s">
        <v>16</v>
      </c>
      <c r="D285" s="54" t="s">
        <v>4</v>
      </c>
      <c r="E285" s="54" t="s">
        <v>100</v>
      </c>
      <c r="F285" s="39" t="s">
        <v>109</v>
      </c>
      <c r="G285" s="55" t="s">
        <v>40</v>
      </c>
      <c r="H285" s="61">
        <v>5000</v>
      </c>
      <c r="I285" s="61">
        <v>5000</v>
      </c>
      <c r="J285" s="61">
        <v>5000</v>
      </c>
      <c r="K285" s="61"/>
      <c r="L285" s="61"/>
      <c r="M285" s="61"/>
      <c r="N285" s="61">
        <f t="shared" si="571"/>
        <v>5000</v>
      </c>
      <c r="O285" s="61">
        <f t="shared" si="572"/>
        <v>5000</v>
      </c>
      <c r="P285" s="61">
        <f t="shared" si="573"/>
        <v>5000</v>
      </c>
      <c r="Q285" s="61"/>
      <c r="R285" s="61"/>
      <c r="S285" s="61"/>
      <c r="T285" s="61">
        <f t="shared" ref="T285:T288" si="736">N285+Q285</f>
        <v>5000</v>
      </c>
      <c r="U285" s="61">
        <f t="shared" ref="U285:U288" si="737">O285+R285</f>
        <v>5000</v>
      </c>
      <c r="V285" s="61">
        <f t="shared" ref="V285:V288" si="738">P285+S285</f>
        <v>5000</v>
      </c>
      <c r="W285" s="61"/>
      <c r="X285" s="61"/>
      <c r="Y285" s="61"/>
      <c r="Z285" s="61">
        <f t="shared" ref="Z285:Z291" si="739">T285+W285</f>
        <v>5000</v>
      </c>
      <c r="AA285" s="61">
        <f t="shared" ref="AA285:AA291" si="740">U285+X285</f>
        <v>5000</v>
      </c>
      <c r="AB285" s="61">
        <f t="shared" ref="AB285:AB291" si="741">V285+Y285</f>
        <v>5000</v>
      </c>
      <c r="AC285" s="61"/>
      <c r="AD285" s="61"/>
      <c r="AE285" s="61"/>
      <c r="AF285" s="61">
        <f t="shared" ref="AF285:AF291" si="742">Z285+AC285</f>
        <v>5000</v>
      </c>
      <c r="AG285" s="61">
        <f t="shared" ref="AG285:AG291" si="743">AA285+AD285</f>
        <v>5000</v>
      </c>
      <c r="AH285" s="61">
        <f t="shared" ref="AH285:AH291" si="744">AB285+AE285</f>
        <v>5000</v>
      </c>
      <c r="AI285" s="61"/>
      <c r="AJ285" s="61"/>
      <c r="AK285" s="61"/>
      <c r="AL285" s="61">
        <f t="shared" ref="AL285:AL291" si="745">AF285+AI285</f>
        <v>5000</v>
      </c>
      <c r="AM285" s="61">
        <f t="shared" ref="AM285:AM291" si="746">AG285+AJ285</f>
        <v>5000</v>
      </c>
      <c r="AN285" s="61">
        <f t="shared" ref="AN285:AN291" si="747">AH285+AK285</f>
        <v>5000</v>
      </c>
      <c r="AO285" s="61"/>
      <c r="AP285" s="61"/>
      <c r="AQ285" s="61"/>
      <c r="AR285" s="61">
        <f t="shared" ref="AR285:AR291" si="748">AL285+AO285</f>
        <v>5000</v>
      </c>
      <c r="AS285" s="61">
        <f t="shared" ref="AS285:AS291" si="749">AM285+AP285</f>
        <v>5000</v>
      </c>
      <c r="AT285" s="61">
        <f t="shared" ref="AT285:AT291" si="750">AN285+AQ285</f>
        <v>5000</v>
      </c>
    </row>
    <row r="286" spans="1:46" ht="39.6">
      <c r="A286" s="264"/>
      <c r="B286" s="82" t="s">
        <v>215</v>
      </c>
      <c r="C286" s="5" t="s">
        <v>16</v>
      </c>
      <c r="D286" s="54" t="s">
        <v>4</v>
      </c>
      <c r="E286" s="5" t="s">
        <v>100</v>
      </c>
      <c r="F286" s="5" t="s">
        <v>105</v>
      </c>
      <c r="G286" s="17"/>
      <c r="H286" s="57">
        <f>H287</f>
        <v>136357</v>
      </c>
      <c r="I286" s="57">
        <f t="shared" ref="I286:M287" si="751">I287</f>
        <v>141812</v>
      </c>
      <c r="J286" s="57">
        <f t="shared" si="751"/>
        <v>147485</v>
      </c>
      <c r="K286" s="57">
        <f t="shared" si="751"/>
        <v>0</v>
      </c>
      <c r="L286" s="57">
        <f t="shared" si="751"/>
        <v>0</v>
      </c>
      <c r="M286" s="57">
        <f t="shared" si="751"/>
        <v>0</v>
      </c>
      <c r="N286" s="57">
        <f t="shared" si="571"/>
        <v>136357</v>
      </c>
      <c r="O286" s="57">
        <f t="shared" si="572"/>
        <v>141812</v>
      </c>
      <c r="P286" s="57">
        <f t="shared" si="573"/>
        <v>147485</v>
      </c>
      <c r="Q286" s="57">
        <f t="shared" ref="Q286:S287" si="752">Q287</f>
        <v>0</v>
      </c>
      <c r="R286" s="57">
        <f t="shared" si="752"/>
        <v>0</v>
      </c>
      <c r="S286" s="57">
        <f t="shared" si="752"/>
        <v>0</v>
      </c>
      <c r="T286" s="57">
        <f t="shared" si="736"/>
        <v>136357</v>
      </c>
      <c r="U286" s="57">
        <f t="shared" si="737"/>
        <v>141812</v>
      </c>
      <c r="V286" s="57">
        <f t="shared" si="738"/>
        <v>147485</v>
      </c>
      <c r="W286" s="57">
        <f t="shared" ref="W286:Y287" si="753">W287</f>
        <v>0</v>
      </c>
      <c r="X286" s="57">
        <f t="shared" si="753"/>
        <v>0</v>
      </c>
      <c r="Y286" s="57">
        <f t="shared" si="753"/>
        <v>0</v>
      </c>
      <c r="Z286" s="57">
        <f t="shared" si="739"/>
        <v>136357</v>
      </c>
      <c r="AA286" s="57">
        <f t="shared" si="740"/>
        <v>141812</v>
      </c>
      <c r="AB286" s="57">
        <f t="shared" si="741"/>
        <v>147485</v>
      </c>
      <c r="AC286" s="57">
        <f t="shared" ref="AC286:AE287" si="754">AC287</f>
        <v>0</v>
      </c>
      <c r="AD286" s="57">
        <f t="shared" si="754"/>
        <v>0</v>
      </c>
      <c r="AE286" s="57">
        <f t="shared" si="754"/>
        <v>0</v>
      </c>
      <c r="AF286" s="57">
        <f t="shared" si="742"/>
        <v>136357</v>
      </c>
      <c r="AG286" s="57">
        <f t="shared" si="743"/>
        <v>141812</v>
      </c>
      <c r="AH286" s="57">
        <f t="shared" si="744"/>
        <v>147485</v>
      </c>
      <c r="AI286" s="57">
        <f t="shared" ref="AI286:AK287" si="755">AI287</f>
        <v>1342.12</v>
      </c>
      <c r="AJ286" s="57">
        <f t="shared" si="755"/>
        <v>0</v>
      </c>
      <c r="AK286" s="57">
        <f t="shared" si="755"/>
        <v>0</v>
      </c>
      <c r="AL286" s="57">
        <f t="shared" si="745"/>
        <v>137699.12</v>
      </c>
      <c r="AM286" s="57">
        <f t="shared" si="746"/>
        <v>141812</v>
      </c>
      <c r="AN286" s="57">
        <f t="shared" si="747"/>
        <v>147485</v>
      </c>
      <c r="AO286" s="57">
        <f t="shared" ref="AO286:AQ287" si="756">AO287</f>
        <v>1098.9000000000001</v>
      </c>
      <c r="AP286" s="57">
        <f t="shared" si="756"/>
        <v>0</v>
      </c>
      <c r="AQ286" s="57">
        <f t="shared" si="756"/>
        <v>0</v>
      </c>
      <c r="AR286" s="57">
        <f t="shared" si="748"/>
        <v>138798.01999999999</v>
      </c>
      <c r="AS286" s="57">
        <f t="shared" si="749"/>
        <v>141812</v>
      </c>
      <c r="AT286" s="57">
        <f t="shared" si="750"/>
        <v>147485</v>
      </c>
    </row>
    <row r="287" spans="1:46" ht="26.4">
      <c r="A287" s="264"/>
      <c r="B287" s="74" t="s">
        <v>41</v>
      </c>
      <c r="C287" s="5" t="s">
        <v>16</v>
      </c>
      <c r="D287" s="54" t="s">
        <v>4</v>
      </c>
      <c r="E287" s="5" t="s">
        <v>100</v>
      </c>
      <c r="F287" s="5" t="s">
        <v>105</v>
      </c>
      <c r="G287" s="17" t="s">
        <v>39</v>
      </c>
      <c r="H287" s="57">
        <f>H288</f>
        <v>136357</v>
      </c>
      <c r="I287" s="57">
        <f t="shared" si="751"/>
        <v>141812</v>
      </c>
      <c r="J287" s="57">
        <f t="shared" si="751"/>
        <v>147485</v>
      </c>
      <c r="K287" s="57">
        <f t="shared" si="751"/>
        <v>0</v>
      </c>
      <c r="L287" s="57">
        <f t="shared" si="751"/>
        <v>0</v>
      </c>
      <c r="M287" s="57">
        <f t="shared" si="751"/>
        <v>0</v>
      </c>
      <c r="N287" s="57">
        <f t="shared" si="571"/>
        <v>136357</v>
      </c>
      <c r="O287" s="57">
        <f t="shared" si="572"/>
        <v>141812</v>
      </c>
      <c r="P287" s="57">
        <f t="shared" si="573"/>
        <v>147485</v>
      </c>
      <c r="Q287" s="57">
        <f t="shared" si="752"/>
        <v>0</v>
      </c>
      <c r="R287" s="57">
        <f t="shared" si="752"/>
        <v>0</v>
      </c>
      <c r="S287" s="57">
        <f t="shared" si="752"/>
        <v>0</v>
      </c>
      <c r="T287" s="57">
        <f t="shared" si="736"/>
        <v>136357</v>
      </c>
      <c r="U287" s="57">
        <f t="shared" si="737"/>
        <v>141812</v>
      </c>
      <c r="V287" s="57">
        <f t="shared" si="738"/>
        <v>147485</v>
      </c>
      <c r="W287" s="57">
        <f t="shared" si="753"/>
        <v>0</v>
      </c>
      <c r="X287" s="57">
        <f t="shared" si="753"/>
        <v>0</v>
      </c>
      <c r="Y287" s="57">
        <f t="shared" si="753"/>
        <v>0</v>
      </c>
      <c r="Z287" s="57">
        <f t="shared" si="739"/>
        <v>136357</v>
      </c>
      <c r="AA287" s="57">
        <f t="shared" si="740"/>
        <v>141812</v>
      </c>
      <c r="AB287" s="57">
        <f t="shared" si="741"/>
        <v>147485</v>
      </c>
      <c r="AC287" s="57">
        <f t="shared" si="754"/>
        <v>0</v>
      </c>
      <c r="AD287" s="57">
        <f t="shared" si="754"/>
        <v>0</v>
      </c>
      <c r="AE287" s="57">
        <f t="shared" si="754"/>
        <v>0</v>
      </c>
      <c r="AF287" s="57">
        <f t="shared" si="742"/>
        <v>136357</v>
      </c>
      <c r="AG287" s="57">
        <f t="shared" si="743"/>
        <v>141812</v>
      </c>
      <c r="AH287" s="57">
        <f t="shared" si="744"/>
        <v>147485</v>
      </c>
      <c r="AI287" s="57">
        <f t="shared" si="755"/>
        <v>1342.12</v>
      </c>
      <c r="AJ287" s="57">
        <f t="shared" si="755"/>
        <v>0</v>
      </c>
      <c r="AK287" s="57">
        <f t="shared" si="755"/>
        <v>0</v>
      </c>
      <c r="AL287" s="57">
        <f t="shared" si="745"/>
        <v>137699.12</v>
      </c>
      <c r="AM287" s="57">
        <f t="shared" si="746"/>
        <v>141812</v>
      </c>
      <c r="AN287" s="57">
        <f t="shared" si="747"/>
        <v>147485</v>
      </c>
      <c r="AO287" s="57">
        <f t="shared" si="756"/>
        <v>1098.9000000000001</v>
      </c>
      <c r="AP287" s="57">
        <f t="shared" si="756"/>
        <v>0</v>
      </c>
      <c r="AQ287" s="57">
        <f t="shared" si="756"/>
        <v>0</v>
      </c>
      <c r="AR287" s="57">
        <f t="shared" si="748"/>
        <v>138798.01999999999</v>
      </c>
      <c r="AS287" s="57">
        <f t="shared" si="749"/>
        <v>141812</v>
      </c>
      <c r="AT287" s="57">
        <f t="shared" si="750"/>
        <v>147485</v>
      </c>
    </row>
    <row r="288" spans="1:46">
      <c r="A288" s="264"/>
      <c r="B288" s="85" t="s">
        <v>42</v>
      </c>
      <c r="C288" s="5" t="s">
        <v>16</v>
      </c>
      <c r="D288" s="54" t="s">
        <v>4</v>
      </c>
      <c r="E288" s="5" t="s">
        <v>100</v>
      </c>
      <c r="F288" s="5" t="s">
        <v>105</v>
      </c>
      <c r="G288" s="17" t="s">
        <v>40</v>
      </c>
      <c r="H288" s="61">
        <v>136357</v>
      </c>
      <c r="I288" s="61">
        <v>141812</v>
      </c>
      <c r="J288" s="61">
        <v>147485</v>
      </c>
      <c r="K288" s="61"/>
      <c r="L288" s="61"/>
      <c r="M288" s="61"/>
      <c r="N288" s="61">
        <f t="shared" si="571"/>
        <v>136357</v>
      </c>
      <c r="O288" s="61">
        <f t="shared" si="572"/>
        <v>141812</v>
      </c>
      <c r="P288" s="61">
        <f t="shared" si="573"/>
        <v>147485</v>
      </c>
      <c r="Q288" s="61"/>
      <c r="R288" s="61"/>
      <c r="S288" s="61"/>
      <c r="T288" s="61">
        <f t="shared" si="736"/>
        <v>136357</v>
      </c>
      <c r="U288" s="61">
        <f t="shared" si="737"/>
        <v>141812</v>
      </c>
      <c r="V288" s="61">
        <f t="shared" si="738"/>
        <v>147485</v>
      </c>
      <c r="W288" s="61"/>
      <c r="X288" s="61"/>
      <c r="Y288" s="61"/>
      <c r="Z288" s="61">
        <f t="shared" si="739"/>
        <v>136357</v>
      </c>
      <c r="AA288" s="61">
        <f t="shared" si="740"/>
        <v>141812</v>
      </c>
      <c r="AB288" s="61">
        <f t="shared" si="741"/>
        <v>147485</v>
      </c>
      <c r="AC288" s="61"/>
      <c r="AD288" s="61"/>
      <c r="AE288" s="61"/>
      <c r="AF288" s="61">
        <f t="shared" si="742"/>
        <v>136357</v>
      </c>
      <c r="AG288" s="61">
        <f t="shared" si="743"/>
        <v>141812</v>
      </c>
      <c r="AH288" s="61">
        <f t="shared" si="744"/>
        <v>147485</v>
      </c>
      <c r="AI288" s="61">
        <v>1342.12</v>
      </c>
      <c r="AJ288" s="61"/>
      <c r="AK288" s="61"/>
      <c r="AL288" s="61">
        <f t="shared" si="745"/>
        <v>137699.12</v>
      </c>
      <c r="AM288" s="61">
        <f t="shared" si="746"/>
        <v>141812</v>
      </c>
      <c r="AN288" s="61">
        <f t="shared" si="747"/>
        <v>147485</v>
      </c>
      <c r="AO288" s="61">
        <v>1098.9000000000001</v>
      </c>
      <c r="AP288" s="61"/>
      <c r="AQ288" s="61"/>
      <c r="AR288" s="61">
        <f t="shared" si="748"/>
        <v>138798.01999999999</v>
      </c>
      <c r="AS288" s="61">
        <f t="shared" si="749"/>
        <v>141812</v>
      </c>
      <c r="AT288" s="61">
        <f t="shared" si="750"/>
        <v>147485</v>
      </c>
    </row>
    <row r="289" spans="1:46" ht="26.4">
      <c r="A289" s="264"/>
      <c r="B289" s="82" t="s">
        <v>369</v>
      </c>
      <c r="C289" s="39" t="s">
        <v>16</v>
      </c>
      <c r="D289" s="35" t="s">
        <v>4</v>
      </c>
      <c r="E289" s="39" t="s">
        <v>100</v>
      </c>
      <c r="F289" s="73" t="s">
        <v>407</v>
      </c>
      <c r="G289" s="101"/>
      <c r="H289" s="61"/>
      <c r="I289" s="61"/>
      <c r="J289" s="61"/>
      <c r="K289" s="61"/>
      <c r="L289" s="61"/>
      <c r="M289" s="61"/>
      <c r="N289" s="61"/>
      <c r="O289" s="61"/>
      <c r="P289" s="61"/>
      <c r="Q289" s="61">
        <f>Q290</f>
        <v>1602564.1</v>
      </c>
      <c r="R289" s="61">
        <f t="shared" ref="R289:S290" si="757">R290</f>
        <v>0</v>
      </c>
      <c r="S289" s="61">
        <f t="shared" si="757"/>
        <v>0</v>
      </c>
      <c r="T289" s="61">
        <f t="shared" ref="T289:T291" si="758">N289+Q289</f>
        <v>1602564.1</v>
      </c>
      <c r="U289" s="61">
        <f t="shared" ref="U289:U291" si="759">O289+R289</f>
        <v>0</v>
      </c>
      <c r="V289" s="61">
        <f t="shared" ref="V289:V291" si="760">P289+S289</f>
        <v>0</v>
      </c>
      <c r="W289" s="61">
        <f>W290</f>
        <v>0</v>
      </c>
      <c r="X289" s="61">
        <f t="shared" ref="X289:Y290" si="761">X290</f>
        <v>0</v>
      </c>
      <c r="Y289" s="61">
        <f t="shared" si="761"/>
        <v>0</v>
      </c>
      <c r="Z289" s="61">
        <f t="shared" si="739"/>
        <v>1602564.1</v>
      </c>
      <c r="AA289" s="61">
        <f t="shared" si="740"/>
        <v>0</v>
      </c>
      <c r="AB289" s="61">
        <f t="shared" si="741"/>
        <v>0</v>
      </c>
      <c r="AC289" s="61">
        <f>AC290</f>
        <v>0</v>
      </c>
      <c r="AD289" s="61">
        <f t="shared" ref="AD289:AE290" si="762">AD290</f>
        <v>0</v>
      </c>
      <c r="AE289" s="61">
        <f t="shared" si="762"/>
        <v>0</v>
      </c>
      <c r="AF289" s="61">
        <f t="shared" si="742"/>
        <v>1602564.1</v>
      </c>
      <c r="AG289" s="61">
        <f t="shared" si="743"/>
        <v>0</v>
      </c>
      <c r="AH289" s="61">
        <f t="shared" si="744"/>
        <v>0</v>
      </c>
      <c r="AI289" s="61">
        <f>AI290</f>
        <v>0</v>
      </c>
      <c r="AJ289" s="61">
        <f t="shared" ref="AJ289:AK290" si="763">AJ290</f>
        <v>0</v>
      </c>
      <c r="AK289" s="61">
        <f t="shared" si="763"/>
        <v>0</v>
      </c>
      <c r="AL289" s="61">
        <f t="shared" si="745"/>
        <v>1602564.1</v>
      </c>
      <c r="AM289" s="61">
        <f t="shared" si="746"/>
        <v>0</v>
      </c>
      <c r="AN289" s="61">
        <f t="shared" si="747"/>
        <v>0</v>
      </c>
      <c r="AO289" s="61">
        <f>AO290</f>
        <v>0</v>
      </c>
      <c r="AP289" s="61">
        <f t="shared" ref="AP289:AQ290" si="764">AP290</f>
        <v>0</v>
      </c>
      <c r="AQ289" s="61">
        <f t="shared" si="764"/>
        <v>0</v>
      </c>
      <c r="AR289" s="61">
        <f t="shared" si="748"/>
        <v>1602564.1</v>
      </c>
      <c r="AS289" s="61">
        <f t="shared" si="749"/>
        <v>0</v>
      </c>
      <c r="AT289" s="61">
        <f t="shared" si="750"/>
        <v>0</v>
      </c>
    </row>
    <row r="290" spans="1:46" ht="26.4">
      <c r="A290" s="264"/>
      <c r="B290" s="85" t="s">
        <v>41</v>
      </c>
      <c r="C290" s="39" t="s">
        <v>16</v>
      </c>
      <c r="D290" s="35" t="s">
        <v>4</v>
      </c>
      <c r="E290" s="39" t="s">
        <v>100</v>
      </c>
      <c r="F290" s="73" t="s">
        <v>407</v>
      </c>
      <c r="G290" s="101" t="s">
        <v>39</v>
      </c>
      <c r="H290" s="61"/>
      <c r="I290" s="61"/>
      <c r="J290" s="61"/>
      <c r="K290" s="61"/>
      <c r="L290" s="61"/>
      <c r="M290" s="61"/>
      <c r="N290" s="61"/>
      <c r="O290" s="61"/>
      <c r="P290" s="61"/>
      <c r="Q290" s="61">
        <f>Q291</f>
        <v>1602564.1</v>
      </c>
      <c r="R290" s="61">
        <f t="shared" si="757"/>
        <v>0</v>
      </c>
      <c r="S290" s="61">
        <f t="shared" si="757"/>
        <v>0</v>
      </c>
      <c r="T290" s="61">
        <f t="shared" si="758"/>
        <v>1602564.1</v>
      </c>
      <c r="U290" s="61">
        <f t="shared" si="759"/>
        <v>0</v>
      </c>
      <c r="V290" s="61">
        <f t="shared" si="760"/>
        <v>0</v>
      </c>
      <c r="W290" s="61">
        <f>W291</f>
        <v>0</v>
      </c>
      <c r="X290" s="61">
        <f t="shared" si="761"/>
        <v>0</v>
      </c>
      <c r="Y290" s="61">
        <f t="shared" si="761"/>
        <v>0</v>
      </c>
      <c r="Z290" s="61">
        <f t="shared" si="739"/>
        <v>1602564.1</v>
      </c>
      <c r="AA290" s="61">
        <f t="shared" si="740"/>
        <v>0</v>
      </c>
      <c r="AB290" s="61">
        <f t="shared" si="741"/>
        <v>0</v>
      </c>
      <c r="AC290" s="61">
        <f>AC291</f>
        <v>0</v>
      </c>
      <c r="AD290" s="61">
        <f t="shared" si="762"/>
        <v>0</v>
      </c>
      <c r="AE290" s="61">
        <f t="shared" si="762"/>
        <v>0</v>
      </c>
      <c r="AF290" s="61">
        <f t="shared" si="742"/>
        <v>1602564.1</v>
      </c>
      <c r="AG290" s="61">
        <f t="shared" si="743"/>
        <v>0</v>
      </c>
      <c r="AH290" s="61">
        <f t="shared" si="744"/>
        <v>0</v>
      </c>
      <c r="AI290" s="61">
        <f>AI291</f>
        <v>0</v>
      </c>
      <c r="AJ290" s="61">
        <f t="shared" si="763"/>
        <v>0</v>
      </c>
      <c r="AK290" s="61">
        <f t="shared" si="763"/>
        <v>0</v>
      </c>
      <c r="AL290" s="61">
        <f t="shared" si="745"/>
        <v>1602564.1</v>
      </c>
      <c r="AM290" s="61">
        <f t="shared" si="746"/>
        <v>0</v>
      </c>
      <c r="AN290" s="61">
        <f t="shared" si="747"/>
        <v>0</v>
      </c>
      <c r="AO290" s="61">
        <f>AO291</f>
        <v>0</v>
      </c>
      <c r="AP290" s="61">
        <f t="shared" si="764"/>
        <v>0</v>
      </c>
      <c r="AQ290" s="61">
        <f t="shared" si="764"/>
        <v>0</v>
      </c>
      <c r="AR290" s="61">
        <f t="shared" si="748"/>
        <v>1602564.1</v>
      </c>
      <c r="AS290" s="61">
        <f t="shared" si="749"/>
        <v>0</v>
      </c>
      <c r="AT290" s="61">
        <f t="shared" si="750"/>
        <v>0</v>
      </c>
    </row>
    <row r="291" spans="1:46">
      <c r="A291" s="266"/>
      <c r="B291" s="85" t="s">
        <v>42</v>
      </c>
      <c r="C291" s="39" t="s">
        <v>16</v>
      </c>
      <c r="D291" s="35" t="s">
        <v>4</v>
      </c>
      <c r="E291" s="39" t="s">
        <v>100</v>
      </c>
      <c r="F291" s="73" t="s">
        <v>407</v>
      </c>
      <c r="G291" s="101" t="s">
        <v>40</v>
      </c>
      <c r="H291" s="61"/>
      <c r="I291" s="61"/>
      <c r="J291" s="61"/>
      <c r="K291" s="61"/>
      <c r="L291" s="61"/>
      <c r="M291" s="61"/>
      <c r="N291" s="61"/>
      <c r="O291" s="61"/>
      <c r="P291" s="61"/>
      <c r="Q291" s="61">
        <f>1250000+352564.1</f>
        <v>1602564.1</v>
      </c>
      <c r="R291" s="61"/>
      <c r="S291" s="61"/>
      <c r="T291" s="61">
        <f t="shared" si="758"/>
        <v>1602564.1</v>
      </c>
      <c r="U291" s="61">
        <f t="shared" si="759"/>
        <v>0</v>
      </c>
      <c r="V291" s="61">
        <f t="shared" si="760"/>
        <v>0</v>
      </c>
      <c r="W291" s="61"/>
      <c r="X291" s="61"/>
      <c r="Y291" s="61"/>
      <c r="Z291" s="61">
        <f t="shared" si="739"/>
        <v>1602564.1</v>
      </c>
      <c r="AA291" s="61">
        <f t="shared" si="740"/>
        <v>0</v>
      </c>
      <c r="AB291" s="61">
        <f t="shared" si="741"/>
        <v>0</v>
      </c>
      <c r="AC291" s="61"/>
      <c r="AD291" s="61"/>
      <c r="AE291" s="61"/>
      <c r="AF291" s="61">
        <f t="shared" si="742"/>
        <v>1602564.1</v>
      </c>
      <c r="AG291" s="61">
        <f t="shared" si="743"/>
        <v>0</v>
      </c>
      <c r="AH291" s="61">
        <f t="shared" si="744"/>
        <v>0</v>
      </c>
      <c r="AI291" s="61"/>
      <c r="AJ291" s="61"/>
      <c r="AK291" s="61"/>
      <c r="AL291" s="61">
        <f t="shared" si="745"/>
        <v>1602564.1</v>
      </c>
      <c r="AM291" s="61">
        <f t="shared" si="746"/>
        <v>0</v>
      </c>
      <c r="AN291" s="61">
        <f t="shared" si="747"/>
        <v>0</v>
      </c>
      <c r="AO291" s="61"/>
      <c r="AP291" s="61"/>
      <c r="AQ291" s="61"/>
      <c r="AR291" s="61">
        <f t="shared" si="748"/>
        <v>1602564.1</v>
      </c>
      <c r="AS291" s="61">
        <f t="shared" si="749"/>
        <v>0</v>
      </c>
      <c r="AT291" s="61">
        <f t="shared" si="750"/>
        <v>0</v>
      </c>
    </row>
    <row r="292" spans="1:46">
      <c r="A292" s="31"/>
      <c r="B292" s="85"/>
      <c r="C292" s="5"/>
      <c r="D292" s="5"/>
      <c r="E292" s="5"/>
      <c r="F292" s="5"/>
      <c r="G292" s="17"/>
      <c r="H292" s="67"/>
      <c r="I292" s="67"/>
      <c r="J292" s="67"/>
      <c r="K292" s="67"/>
      <c r="L292" s="67"/>
      <c r="M292" s="67"/>
      <c r="N292" s="67"/>
      <c r="O292" s="67"/>
      <c r="P292" s="67"/>
      <c r="Q292" s="67"/>
      <c r="R292" s="67"/>
      <c r="S292" s="67"/>
      <c r="T292" s="67"/>
      <c r="U292" s="67"/>
      <c r="V292" s="67"/>
      <c r="W292" s="67"/>
      <c r="X292" s="67"/>
      <c r="Y292" s="67"/>
      <c r="Z292" s="67"/>
      <c r="AA292" s="67"/>
      <c r="AB292" s="67"/>
      <c r="AC292" s="67"/>
      <c r="AD292" s="67"/>
      <c r="AE292" s="67"/>
      <c r="AF292" s="67"/>
      <c r="AG292" s="67"/>
      <c r="AH292" s="67"/>
      <c r="AI292" s="67"/>
      <c r="AJ292" s="67"/>
      <c r="AK292" s="67"/>
      <c r="AL292" s="67"/>
      <c r="AM292" s="67"/>
      <c r="AN292" s="67"/>
      <c r="AO292" s="67"/>
      <c r="AP292" s="67"/>
      <c r="AQ292" s="67"/>
      <c r="AR292" s="67"/>
      <c r="AS292" s="67"/>
      <c r="AT292" s="67"/>
    </row>
    <row r="293" spans="1:46" ht="50.25" customHeight="1">
      <c r="A293" s="177" t="s">
        <v>14</v>
      </c>
      <c r="B293" s="96" t="s">
        <v>288</v>
      </c>
      <c r="C293" s="7" t="s">
        <v>9</v>
      </c>
      <c r="D293" s="7" t="s">
        <v>21</v>
      </c>
      <c r="E293" s="7" t="s">
        <v>100</v>
      </c>
      <c r="F293" s="7" t="s">
        <v>101</v>
      </c>
      <c r="G293" s="16"/>
      <c r="H293" s="59">
        <f>H294+H300+H306+H317+H320+H325+H309+H328</f>
        <v>2252628.21</v>
      </c>
      <c r="I293" s="59">
        <f t="shared" ref="I293:J293" si="765">I294+I300+I306+I317+I320+I325+I309+I328</f>
        <v>1167703.21</v>
      </c>
      <c r="J293" s="59">
        <f t="shared" si="765"/>
        <v>1167703.21</v>
      </c>
      <c r="K293" s="59">
        <f t="shared" ref="K293:M293" si="766">K294+K300+K306+K317+K320+K325+K309+K328</f>
        <v>-550000</v>
      </c>
      <c r="L293" s="59">
        <f t="shared" si="766"/>
        <v>0</v>
      </c>
      <c r="M293" s="59">
        <f t="shared" si="766"/>
        <v>0</v>
      </c>
      <c r="N293" s="59">
        <f t="shared" si="571"/>
        <v>1702628.21</v>
      </c>
      <c r="O293" s="59">
        <f t="shared" si="572"/>
        <v>1167703.21</v>
      </c>
      <c r="P293" s="59">
        <f t="shared" si="573"/>
        <v>1167703.21</v>
      </c>
      <c r="Q293" s="59">
        <f>Q294+Q300+Q306+Q317+Q320+Q325+Q309+Q328+Q314</f>
        <v>462460</v>
      </c>
      <c r="R293" s="59">
        <f t="shared" ref="R293:S293" si="767">R294+R300+R306+R317+R320+R325+R309+R328+R314</f>
        <v>0</v>
      </c>
      <c r="S293" s="59">
        <f t="shared" si="767"/>
        <v>0</v>
      </c>
      <c r="T293" s="59">
        <f t="shared" ref="T293:T330" si="768">N293+Q293</f>
        <v>2165088.21</v>
      </c>
      <c r="U293" s="59">
        <f t="shared" ref="U293:U330" si="769">O293+R293</f>
        <v>1167703.21</v>
      </c>
      <c r="V293" s="59">
        <f t="shared" ref="V293:V330" si="770">P293+S293</f>
        <v>1167703.21</v>
      </c>
      <c r="W293" s="59">
        <f>W294+W300+W306+W317+W320+W325+W309+W328+W314</f>
        <v>0</v>
      </c>
      <c r="X293" s="59">
        <f t="shared" ref="X293:Y293" si="771">X294+X300+X306+X317+X320+X325+X309+X328+X314</f>
        <v>0</v>
      </c>
      <c r="Y293" s="59">
        <f t="shared" si="771"/>
        <v>0</v>
      </c>
      <c r="Z293" s="59">
        <f t="shared" ref="Z293:Z330" si="772">T293+W293</f>
        <v>2165088.21</v>
      </c>
      <c r="AA293" s="59">
        <f t="shared" ref="AA293:AA330" si="773">U293+X293</f>
        <v>1167703.21</v>
      </c>
      <c r="AB293" s="59">
        <f t="shared" ref="AB293:AB330" si="774">V293+Y293</f>
        <v>1167703.21</v>
      </c>
      <c r="AC293" s="59">
        <f>AC294+AC300+AC306+AC317+AC320+AC325+AC309+AC328+AC314+AC297+AC303</f>
        <v>242946.4</v>
      </c>
      <c r="AD293" s="59">
        <f t="shared" ref="AD293:AE293" si="775">AD294+AD300+AD306+AD317+AD320+AD325+AD309+AD328+AD314+AD297+AD303</f>
        <v>0</v>
      </c>
      <c r="AE293" s="59">
        <f t="shared" si="775"/>
        <v>0</v>
      </c>
      <c r="AF293" s="59">
        <f t="shared" ref="AF293:AF330" si="776">Z293+AC293</f>
        <v>2408034.61</v>
      </c>
      <c r="AG293" s="59">
        <f t="shared" ref="AG293:AG330" si="777">AA293+AD293</f>
        <v>1167703.21</v>
      </c>
      <c r="AH293" s="59">
        <f t="shared" ref="AH293:AH330" si="778">AB293+AE293</f>
        <v>1167703.21</v>
      </c>
      <c r="AI293" s="59">
        <f>AI294+AI300+AI306+AI317+AI320+AI325+AI309+AI328+AI314+AI297+AI303</f>
        <v>-50000</v>
      </c>
      <c r="AJ293" s="59">
        <f t="shared" ref="AJ293:AK293" si="779">AJ294+AJ300+AJ306+AJ317+AJ320+AJ325+AJ309+AJ328+AJ314+AJ297+AJ303</f>
        <v>0</v>
      </c>
      <c r="AK293" s="59">
        <f t="shared" si="779"/>
        <v>0</v>
      </c>
      <c r="AL293" s="59">
        <f t="shared" ref="AL293:AL330" si="780">AF293+AI293</f>
        <v>2358034.61</v>
      </c>
      <c r="AM293" s="59">
        <f t="shared" ref="AM293:AM330" si="781">AG293+AJ293</f>
        <v>1167703.21</v>
      </c>
      <c r="AN293" s="59">
        <f t="shared" ref="AN293:AN330" si="782">AH293+AK293</f>
        <v>1167703.21</v>
      </c>
      <c r="AO293" s="59">
        <f>AO294+AO300+AO306+AO317+AO320+AO325+AO309+AO328+AO314+AO297+AO303</f>
        <v>0</v>
      </c>
      <c r="AP293" s="59">
        <f t="shared" ref="AP293:AQ293" si="783">AP294+AP300+AP306+AP317+AP320+AP325+AP309+AP328+AP314+AP297+AP303</f>
        <v>0</v>
      </c>
      <c r="AQ293" s="59">
        <f t="shared" si="783"/>
        <v>0</v>
      </c>
      <c r="AR293" s="59">
        <f t="shared" ref="AR293:AR330" si="784">AL293+AO293</f>
        <v>2358034.61</v>
      </c>
      <c r="AS293" s="59">
        <f t="shared" ref="AS293:AS330" si="785">AM293+AP293</f>
        <v>1167703.21</v>
      </c>
      <c r="AT293" s="59">
        <f t="shared" ref="AT293:AT330" si="786">AN293+AQ293</f>
        <v>1167703.21</v>
      </c>
    </row>
    <row r="294" spans="1:46" ht="25.5" hidden="1" customHeight="1">
      <c r="A294" s="284"/>
      <c r="B294" s="102" t="s">
        <v>226</v>
      </c>
      <c r="C294" s="5" t="s">
        <v>9</v>
      </c>
      <c r="D294" s="5" t="s">
        <v>21</v>
      </c>
      <c r="E294" s="5" t="s">
        <v>100</v>
      </c>
      <c r="F294" s="5" t="s">
        <v>118</v>
      </c>
      <c r="G294" s="17"/>
      <c r="H294" s="57">
        <f>H295</f>
        <v>0</v>
      </c>
      <c r="I294" s="57">
        <f t="shared" ref="I294:M295" si="787">I295</f>
        <v>0</v>
      </c>
      <c r="J294" s="57">
        <f t="shared" si="787"/>
        <v>0</v>
      </c>
      <c r="K294" s="57">
        <f t="shared" si="787"/>
        <v>0</v>
      </c>
      <c r="L294" s="57">
        <f t="shared" si="787"/>
        <v>0</v>
      </c>
      <c r="M294" s="57">
        <f t="shared" si="787"/>
        <v>0</v>
      </c>
      <c r="N294" s="57">
        <f t="shared" si="571"/>
        <v>0</v>
      </c>
      <c r="O294" s="57">
        <f t="shared" si="572"/>
        <v>0</v>
      </c>
      <c r="P294" s="57">
        <f t="shared" si="573"/>
        <v>0</v>
      </c>
      <c r="Q294" s="57">
        <f t="shared" ref="Q294:S295" si="788">Q295</f>
        <v>0</v>
      </c>
      <c r="R294" s="57">
        <f t="shared" si="788"/>
        <v>0</v>
      </c>
      <c r="S294" s="57">
        <f t="shared" si="788"/>
        <v>0</v>
      </c>
      <c r="T294" s="57">
        <f t="shared" si="768"/>
        <v>0</v>
      </c>
      <c r="U294" s="57">
        <f t="shared" si="769"/>
        <v>0</v>
      </c>
      <c r="V294" s="57">
        <f t="shared" si="770"/>
        <v>0</v>
      </c>
      <c r="W294" s="57">
        <f t="shared" ref="W294:Y295" si="789">W295</f>
        <v>0</v>
      </c>
      <c r="X294" s="57">
        <f t="shared" si="789"/>
        <v>0</v>
      </c>
      <c r="Y294" s="57">
        <f t="shared" si="789"/>
        <v>0</v>
      </c>
      <c r="Z294" s="57">
        <f t="shared" si="772"/>
        <v>0</v>
      </c>
      <c r="AA294" s="57">
        <f t="shared" si="773"/>
        <v>0</v>
      </c>
      <c r="AB294" s="57">
        <f t="shared" si="774"/>
        <v>0</v>
      </c>
      <c r="AC294" s="57">
        <f t="shared" ref="AC294:AE295" si="790">AC295</f>
        <v>0</v>
      </c>
      <c r="AD294" s="57">
        <f t="shared" si="790"/>
        <v>0</v>
      </c>
      <c r="AE294" s="57">
        <f t="shared" si="790"/>
        <v>0</v>
      </c>
      <c r="AF294" s="57">
        <f t="shared" si="776"/>
        <v>0</v>
      </c>
      <c r="AG294" s="57">
        <f t="shared" si="777"/>
        <v>0</v>
      </c>
      <c r="AH294" s="57">
        <f t="shared" si="778"/>
        <v>0</v>
      </c>
      <c r="AI294" s="57">
        <f t="shared" ref="AI294:AK295" si="791">AI295</f>
        <v>0</v>
      </c>
      <c r="AJ294" s="57">
        <f t="shared" si="791"/>
        <v>0</v>
      </c>
      <c r="AK294" s="57">
        <f t="shared" si="791"/>
        <v>0</v>
      </c>
      <c r="AL294" s="57">
        <f t="shared" si="780"/>
        <v>0</v>
      </c>
      <c r="AM294" s="57">
        <f t="shared" si="781"/>
        <v>0</v>
      </c>
      <c r="AN294" s="57">
        <f t="shared" si="782"/>
        <v>0</v>
      </c>
      <c r="AO294" s="57">
        <f t="shared" ref="AO294:AQ295" si="792">AO295</f>
        <v>0</v>
      </c>
      <c r="AP294" s="57">
        <f t="shared" si="792"/>
        <v>0</v>
      </c>
      <c r="AQ294" s="57">
        <f t="shared" si="792"/>
        <v>0</v>
      </c>
      <c r="AR294" s="57">
        <f t="shared" si="784"/>
        <v>0</v>
      </c>
      <c r="AS294" s="57">
        <f t="shared" si="785"/>
        <v>0</v>
      </c>
      <c r="AT294" s="57">
        <f t="shared" si="786"/>
        <v>0</v>
      </c>
    </row>
    <row r="295" spans="1:46" ht="12.75" hidden="1" customHeight="1">
      <c r="A295" s="260"/>
      <c r="B295" s="164" t="s">
        <v>47</v>
      </c>
      <c r="C295" s="5" t="s">
        <v>9</v>
      </c>
      <c r="D295" s="5" t="s">
        <v>21</v>
      </c>
      <c r="E295" s="5" t="s">
        <v>100</v>
      </c>
      <c r="F295" s="5" t="s">
        <v>118</v>
      </c>
      <c r="G295" s="17" t="s">
        <v>45</v>
      </c>
      <c r="H295" s="57">
        <f>H296</f>
        <v>0</v>
      </c>
      <c r="I295" s="57">
        <f t="shared" si="787"/>
        <v>0</v>
      </c>
      <c r="J295" s="57">
        <f t="shared" si="787"/>
        <v>0</v>
      </c>
      <c r="K295" s="57">
        <f t="shared" si="787"/>
        <v>0</v>
      </c>
      <c r="L295" s="57">
        <f t="shared" si="787"/>
        <v>0</v>
      </c>
      <c r="M295" s="57">
        <f t="shared" si="787"/>
        <v>0</v>
      </c>
      <c r="N295" s="57">
        <f t="shared" si="571"/>
        <v>0</v>
      </c>
      <c r="O295" s="57">
        <f t="shared" si="572"/>
        <v>0</v>
      </c>
      <c r="P295" s="57">
        <f t="shared" si="573"/>
        <v>0</v>
      </c>
      <c r="Q295" s="57">
        <f t="shared" si="788"/>
        <v>0</v>
      </c>
      <c r="R295" s="57">
        <f t="shared" si="788"/>
        <v>0</v>
      </c>
      <c r="S295" s="57">
        <f t="shared" si="788"/>
        <v>0</v>
      </c>
      <c r="T295" s="57">
        <f t="shared" si="768"/>
        <v>0</v>
      </c>
      <c r="U295" s="57">
        <f t="shared" si="769"/>
        <v>0</v>
      </c>
      <c r="V295" s="57">
        <f t="shared" si="770"/>
        <v>0</v>
      </c>
      <c r="W295" s="57">
        <f t="shared" si="789"/>
        <v>0</v>
      </c>
      <c r="X295" s="57">
        <f t="shared" si="789"/>
        <v>0</v>
      </c>
      <c r="Y295" s="57">
        <f t="shared" si="789"/>
        <v>0</v>
      </c>
      <c r="Z295" s="57">
        <f t="shared" si="772"/>
        <v>0</v>
      </c>
      <c r="AA295" s="57">
        <f t="shared" si="773"/>
        <v>0</v>
      </c>
      <c r="AB295" s="57">
        <f t="shared" si="774"/>
        <v>0</v>
      </c>
      <c r="AC295" s="57">
        <f t="shared" si="790"/>
        <v>0</v>
      </c>
      <c r="AD295" s="57">
        <f t="shared" si="790"/>
        <v>0</v>
      </c>
      <c r="AE295" s="57">
        <f t="shared" si="790"/>
        <v>0</v>
      </c>
      <c r="AF295" s="57">
        <f t="shared" si="776"/>
        <v>0</v>
      </c>
      <c r="AG295" s="57">
        <f t="shared" si="777"/>
        <v>0</v>
      </c>
      <c r="AH295" s="57">
        <f t="shared" si="778"/>
        <v>0</v>
      </c>
      <c r="AI295" s="57">
        <f t="shared" si="791"/>
        <v>0</v>
      </c>
      <c r="AJ295" s="57">
        <f t="shared" si="791"/>
        <v>0</v>
      </c>
      <c r="AK295" s="57">
        <f t="shared" si="791"/>
        <v>0</v>
      </c>
      <c r="AL295" s="57">
        <f t="shared" si="780"/>
        <v>0</v>
      </c>
      <c r="AM295" s="57">
        <f t="shared" si="781"/>
        <v>0</v>
      </c>
      <c r="AN295" s="57">
        <f t="shared" si="782"/>
        <v>0</v>
      </c>
      <c r="AO295" s="57">
        <f t="shared" si="792"/>
        <v>0</v>
      </c>
      <c r="AP295" s="57">
        <f t="shared" si="792"/>
        <v>0</v>
      </c>
      <c r="AQ295" s="57">
        <f t="shared" si="792"/>
        <v>0</v>
      </c>
      <c r="AR295" s="57">
        <f t="shared" si="784"/>
        <v>0</v>
      </c>
      <c r="AS295" s="57">
        <f t="shared" si="785"/>
        <v>0</v>
      </c>
      <c r="AT295" s="57">
        <f t="shared" si="786"/>
        <v>0</v>
      </c>
    </row>
    <row r="296" spans="1:46" ht="25.5" hidden="1" customHeight="1">
      <c r="A296" s="260"/>
      <c r="B296" s="165" t="s">
        <v>48</v>
      </c>
      <c r="C296" s="5" t="s">
        <v>9</v>
      </c>
      <c r="D296" s="5" t="s">
        <v>21</v>
      </c>
      <c r="E296" s="5" t="s">
        <v>100</v>
      </c>
      <c r="F296" s="5" t="s">
        <v>118</v>
      </c>
      <c r="G296" s="17" t="s">
        <v>46</v>
      </c>
      <c r="H296" s="61"/>
      <c r="I296" s="61"/>
      <c r="J296" s="61"/>
      <c r="K296" s="61"/>
      <c r="L296" s="61"/>
      <c r="M296" s="61"/>
      <c r="N296" s="61">
        <f t="shared" si="571"/>
        <v>0</v>
      </c>
      <c r="O296" s="61">
        <f t="shared" si="572"/>
        <v>0</v>
      </c>
      <c r="P296" s="61">
        <f t="shared" si="573"/>
        <v>0</v>
      </c>
      <c r="Q296" s="61"/>
      <c r="R296" s="61"/>
      <c r="S296" s="61"/>
      <c r="T296" s="61">
        <f t="shared" si="768"/>
        <v>0</v>
      </c>
      <c r="U296" s="61">
        <f t="shared" si="769"/>
        <v>0</v>
      </c>
      <c r="V296" s="61">
        <f t="shared" si="770"/>
        <v>0</v>
      </c>
      <c r="W296" s="61"/>
      <c r="X296" s="61"/>
      <c r="Y296" s="61"/>
      <c r="Z296" s="61">
        <f t="shared" si="772"/>
        <v>0</v>
      </c>
      <c r="AA296" s="61">
        <f t="shared" si="773"/>
        <v>0</v>
      </c>
      <c r="AB296" s="61">
        <f t="shared" si="774"/>
        <v>0</v>
      </c>
      <c r="AC296" s="61"/>
      <c r="AD296" s="61"/>
      <c r="AE296" s="61"/>
      <c r="AF296" s="61">
        <f t="shared" si="776"/>
        <v>0</v>
      </c>
      <c r="AG296" s="61">
        <f t="shared" si="777"/>
        <v>0</v>
      </c>
      <c r="AH296" s="61">
        <f t="shared" si="778"/>
        <v>0</v>
      </c>
      <c r="AI296" s="61"/>
      <c r="AJ296" s="61"/>
      <c r="AK296" s="61"/>
      <c r="AL296" s="61">
        <f t="shared" si="780"/>
        <v>0</v>
      </c>
      <c r="AM296" s="61">
        <f t="shared" si="781"/>
        <v>0</v>
      </c>
      <c r="AN296" s="61">
        <f t="shared" si="782"/>
        <v>0</v>
      </c>
      <c r="AO296" s="61"/>
      <c r="AP296" s="61"/>
      <c r="AQ296" s="61"/>
      <c r="AR296" s="61">
        <f t="shared" si="784"/>
        <v>0</v>
      </c>
      <c r="AS296" s="61">
        <f t="shared" si="785"/>
        <v>0</v>
      </c>
      <c r="AT296" s="61">
        <f t="shared" si="786"/>
        <v>0</v>
      </c>
    </row>
    <row r="297" spans="1:46">
      <c r="A297" s="260"/>
      <c r="B297" s="233" t="s">
        <v>253</v>
      </c>
      <c r="C297" s="211" t="s">
        <v>9</v>
      </c>
      <c r="D297" s="211" t="s">
        <v>21</v>
      </c>
      <c r="E297" s="211" t="s">
        <v>100</v>
      </c>
      <c r="F297" s="211" t="s">
        <v>126</v>
      </c>
      <c r="G297" s="212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>
        <f>AC298</f>
        <v>64946.400000000001</v>
      </c>
      <c r="AD297" s="61">
        <f t="shared" ref="AD297:AE298" si="793">AD298</f>
        <v>0</v>
      </c>
      <c r="AE297" s="61">
        <f t="shared" si="793"/>
        <v>0</v>
      </c>
      <c r="AF297" s="60">
        <f t="shared" ref="AF297:AF299" si="794">Z297+AC297</f>
        <v>64946.400000000001</v>
      </c>
      <c r="AG297" s="60">
        <f t="shared" ref="AG297:AG299" si="795">AA297+AD297</f>
        <v>0</v>
      </c>
      <c r="AH297" s="60">
        <f t="shared" ref="AH297:AH299" si="796">AB297+AE297</f>
        <v>0</v>
      </c>
      <c r="AI297" s="61">
        <f>AI298</f>
        <v>0</v>
      </c>
      <c r="AJ297" s="61">
        <f t="shared" ref="AJ297:AK298" si="797">AJ298</f>
        <v>0</v>
      </c>
      <c r="AK297" s="61">
        <f t="shared" si="797"/>
        <v>0</v>
      </c>
      <c r="AL297" s="60">
        <f t="shared" si="780"/>
        <v>64946.400000000001</v>
      </c>
      <c r="AM297" s="60">
        <f t="shared" si="781"/>
        <v>0</v>
      </c>
      <c r="AN297" s="60">
        <f t="shared" si="782"/>
        <v>0</v>
      </c>
      <c r="AO297" s="61">
        <f>AO298</f>
        <v>0</v>
      </c>
      <c r="AP297" s="61">
        <f t="shared" ref="AP297:AQ298" si="798">AP298</f>
        <v>0</v>
      </c>
      <c r="AQ297" s="61">
        <f t="shared" si="798"/>
        <v>0</v>
      </c>
      <c r="AR297" s="60">
        <f t="shared" si="784"/>
        <v>64946.400000000001</v>
      </c>
      <c r="AS297" s="60">
        <f t="shared" si="785"/>
        <v>0</v>
      </c>
      <c r="AT297" s="60">
        <f t="shared" si="786"/>
        <v>0</v>
      </c>
    </row>
    <row r="298" spans="1:46" ht="26.4">
      <c r="A298" s="260"/>
      <c r="B298" s="234" t="s">
        <v>186</v>
      </c>
      <c r="C298" s="211" t="s">
        <v>9</v>
      </c>
      <c r="D298" s="211" t="s">
        <v>21</v>
      </c>
      <c r="E298" s="211" t="s">
        <v>100</v>
      </c>
      <c r="F298" s="211" t="s">
        <v>126</v>
      </c>
      <c r="G298" s="212" t="s">
        <v>32</v>
      </c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  <c r="AC298" s="61">
        <f>AC299</f>
        <v>64946.400000000001</v>
      </c>
      <c r="AD298" s="61">
        <f t="shared" si="793"/>
        <v>0</v>
      </c>
      <c r="AE298" s="61">
        <f t="shared" si="793"/>
        <v>0</v>
      </c>
      <c r="AF298" s="60">
        <f t="shared" si="794"/>
        <v>64946.400000000001</v>
      </c>
      <c r="AG298" s="60">
        <f t="shared" si="795"/>
        <v>0</v>
      </c>
      <c r="AH298" s="60">
        <f t="shared" si="796"/>
        <v>0</v>
      </c>
      <c r="AI298" s="61">
        <f>AI299</f>
        <v>0</v>
      </c>
      <c r="AJ298" s="61">
        <f t="shared" si="797"/>
        <v>0</v>
      </c>
      <c r="AK298" s="61">
        <f t="shared" si="797"/>
        <v>0</v>
      </c>
      <c r="AL298" s="60">
        <f t="shared" si="780"/>
        <v>64946.400000000001</v>
      </c>
      <c r="AM298" s="60">
        <f t="shared" si="781"/>
        <v>0</v>
      </c>
      <c r="AN298" s="60">
        <f t="shared" si="782"/>
        <v>0</v>
      </c>
      <c r="AO298" s="61">
        <f>AO299</f>
        <v>0</v>
      </c>
      <c r="AP298" s="61">
        <f t="shared" si="798"/>
        <v>0</v>
      </c>
      <c r="AQ298" s="61">
        <f t="shared" si="798"/>
        <v>0</v>
      </c>
      <c r="AR298" s="60">
        <f t="shared" si="784"/>
        <v>64946.400000000001</v>
      </c>
      <c r="AS298" s="60">
        <f t="shared" si="785"/>
        <v>0</v>
      </c>
      <c r="AT298" s="60">
        <f t="shared" si="786"/>
        <v>0</v>
      </c>
    </row>
    <row r="299" spans="1:46" ht="26.4">
      <c r="A299" s="260"/>
      <c r="B299" s="235" t="s">
        <v>34</v>
      </c>
      <c r="C299" s="211" t="s">
        <v>9</v>
      </c>
      <c r="D299" s="211" t="s">
        <v>21</v>
      </c>
      <c r="E299" s="211" t="s">
        <v>100</v>
      </c>
      <c r="F299" s="211" t="s">
        <v>126</v>
      </c>
      <c r="G299" s="212" t="s">
        <v>33</v>
      </c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>
        <v>64946.400000000001</v>
      </c>
      <c r="AD299" s="61"/>
      <c r="AE299" s="61"/>
      <c r="AF299" s="60">
        <f t="shared" si="794"/>
        <v>64946.400000000001</v>
      </c>
      <c r="AG299" s="60">
        <f t="shared" si="795"/>
        <v>0</v>
      </c>
      <c r="AH299" s="60">
        <f t="shared" si="796"/>
        <v>0</v>
      </c>
      <c r="AI299" s="61"/>
      <c r="AJ299" s="61"/>
      <c r="AK299" s="61"/>
      <c r="AL299" s="60">
        <f t="shared" si="780"/>
        <v>64946.400000000001</v>
      </c>
      <c r="AM299" s="60">
        <f t="shared" si="781"/>
        <v>0</v>
      </c>
      <c r="AN299" s="60">
        <f t="shared" si="782"/>
        <v>0</v>
      </c>
      <c r="AO299" s="61"/>
      <c r="AP299" s="61"/>
      <c r="AQ299" s="61"/>
      <c r="AR299" s="60">
        <f t="shared" si="784"/>
        <v>64946.400000000001</v>
      </c>
      <c r="AS299" s="60">
        <f t="shared" si="785"/>
        <v>0</v>
      </c>
      <c r="AT299" s="60">
        <f t="shared" si="786"/>
        <v>0</v>
      </c>
    </row>
    <row r="300" spans="1:46">
      <c r="A300" s="260"/>
      <c r="B300" s="179" t="s">
        <v>165</v>
      </c>
      <c r="C300" s="5" t="s">
        <v>9</v>
      </c>
      <c r="D300" s="5" t="s">
        <v>21</v>
      </c>
      <c r="E300" s="5" t="s">
        <v>100</v>
      </c>
      <c r="F300" s="35" t="s">
        <v>164</v>
      </c>
      <c r="G300" s="36"/>
      <c r="H300" s="60">
        <f>H301</f>
        <v>50000</v>
      </c>
      <c r="I300" s="60">
        <f t="shared" ref="I300:M301" si="799">I301</f>
        <v>50000</v>
      </c>
      <c r="J300" s="60">
        <f t="shared" si="799"/>
        <v>50000</v>
      </c>
      <c r="K300" s="60">
        <f t="shared" si="799"/>
        <v>0</v>
      </c>
      <c r="L300" s="60">
        <f t="shared" si="799"/>
        <v>0</v>
      </c>
      <c r="M300" s="60">
        <f t="shared" si="799"/>
        <v>0</v>
      </c>
      <c r="N300" s="60">
        <f t="shared" si="571"/>
        <v>50000</v>
      </c>
      <c r="O300" s="60">
        <f t="shared" si="572"/>
        <v>50000</v>
      </c>
      <c r="P300" s="60">
        <f t="shared" si="573"/>
        <v>50000</v>
      </c>
      <c r="Q300" s="60">
        <f t="shared" ref="Q300:S301" si="800">Q301</f>
        <v>0</v>
      </c>
      <c r="R300" s="60">
        <f t="shared" si="800"/>
        <v>0</v>
      </c>
      <c r="S300" s="60">
        <f t="shared" si="800"/>
        <v>0</v>
      </c>
      <c r="T300" s="60">
        <f t="shared" si="768"/>
        <v>50000</v>
      </c>
      <c r="U300" s="60">
        <f t="shared" si="769"/>
        <v>50000</v>
      </c>
      <c r="V300" s="60">
        <f t="shared" si="770"/>
        <v>50000</v>
      </c>
      <c r="W300" s="60">
        <f t="shared" ref="W300:Y301" si="801">W301</f>
        <v>0</v>
      </c>
      <c r="X300" s="60">
        <f t="shared" si="801"/>
        <v>0</v>
      </c>
      <c r="Y300" s="60">
        <f t="shared" si="801"/>
        <v>0</v>
      </c>
      <c r="Z300" s="60">
        <f t="shared" si="772"/>
        <v>50000</v>
      </c>
      <c r="AA300" s="60">
        <f t="shared" si="773"/>
        <v>50000</v>
      </c>
      <c r="AB300" s="60">
        <f t="shared" si="774"/>
        <v>50000</v>
      </c>
      <c r="AC300" s="60">
        <f t="shared" ref="AC300:AE301" si="802">AC301</f>
        <v>-50000</v>
      </c>
      <c r="AD300" s="60">
        <f t="shared" si="802"/>
        <v>0</v>
      </c>
      <c r="AE300" s="60">
        <f t="shared" si="802"/>
        <v>0</v>
      </c>
      <c r="AF300" s="60">
        <f t="shared" si="776"/>
        <v>0</v>
      </c>
      <c r="AG300" s="60">
        <f t="shared" si="777"/>
        <v>50000</v>
      </c>
      <c r="AH300" s="60">
        <f t="shared" si="778"/>
        <v>50000</v>
      </c>
      <c r="AI300" s="60">
        <f t="shared" ref="AI300:AK301" si="803">AI301</f>
        <v>0</v>
      </c>
      <c r="AJ300" s="60">
        <f t="shared" si="803"/>
        <v>0</v>
      </c>
      <c r="AK300" s="60">
        <f t="shared" si="803"/>
        <v>0</v>
      </c>
      <c r="AL300" s="60">
        <f t="shared" si="780"/>
        <v>0</v>
      </c>
      <c r="AM300" s="60">
        <f t="shared" si="781"/>
        <v>50000</v>
      </c>
      <c r="AN300" s="60">
        <f t="shared" si="782"/>
        <v>50000</v>
      </c>
      <c r="AO300" s="60">
        <f t="shared" ref="AO300:AQ301" si="804">AO301</f>
        <v>0</v>
      </c>
      <c r="AP300" s="60">
        <f t="shared" si="804"/>
        <v>0</v>
      </c>
      <c r="AQ300" s="60">
        <f t="shared" si="804"/>
        <v>0</v>
      </c>
      <c r="AR300" s="60">
        <f t="shared" si="784"/>
        <v>0</v>
      </c>
      <c r="AS300" s="60">
        <f t="shared" si="785"/>
        <v>50000</v>
      </c>
      <c r="AT300" s="60">
        <f t="shared" si="786"/>
        <v>50000</v>
      </c>
    </row>
    <row r="301" spans="1:46">
      <c r="A301" s="260"/>
      <c r="B301" s="164" t="s">
        <v>47</v>
      </c>
      <c r="C301" s="5" t="s">
        <v>9</v>
      </c>
      <c r="D301" s="5" t="s">
        <v>21</v>
      </c>
      <c r="E301" s="5" t="s">
        <v>100</v>
      </c>
      <c r="F301" s="35" t="s">
        <v>164</v>
      </c>
      <c r="G301" s="36" t="s">
        <v>45</v>
      </c>
      <c r="H301" s="60">
        <f>H302</f>
        <v>50000</v>
      </c>
      <c r="I301" s="60">
        <f t="shared" si="799"/>
        <v>50000</v>
      </c>
      <c r="J301" s="60">
        <f t="shared" si="799"/>
        <v>50000</v>
      </c>
      <c r="K301" s="60">
        <f t="shared" si="799"/>
        <v>0</v>
      </c>
      <c r="L301" s="60">
        <f t="shared" si="799"/>
        <v>0</v>
      </c>
      <c r="M301" s="60">
        <f t="shared" si="799"/>
        <v>0</v>
      </c>
      <c r="N301" s="60">
        <f t="shared" si="571"/>
        <v>50000</v>
      </c>
      <c r="O301" s="60">
        <f t="shared" si="572"/>
        <v>50000</v>
      </c>
      <c r="P301" s="60">
        <f t="shared" si="573"/>
        <v>50000</v>
      </c>
      <c r="Q301" s="60">
        <f t="shared" si="800"/>
        <v>0</v>
      </c>
      <c r="R301" s="60">
        <f t="shared" si="800"/>
        <v>0</v>
      </c>
      <c r="S301" s="60">
        <f t="shared" si="800"/>
        <v>0</v>
      </c>
      <c r="T301" s="60">
        <f t="shared" si="768"/>
        <v>50000</v>
      </c>
      <c r="U301" s="60">
        <f t="shared" si="769"/>
        <v>50000</v>
      </c>
      <c r="V301" s="60">
        <f t="shared" si="770"/>
        <v>50000</v>
      </c>
      <c r="W301" s="60">
        <f t="shared" si="801"/>
        <v>0</v>
      </c>
      <c r="X301" s="60">
        <f t="shared" si="801"/>
        <v>0</v>
      </c>
      <c r="Y301" s="60">
        <f t="shared" si="801"/>
        <v>0</v>
      </c>
      <c r="Z301" s="60">
        <f t="shared" si="772"/>
        <v>50000</v>
      </c>
      <c r="AA301" s="60">
        <f t="shared" si="773"/>
        <v>50000</v>
      </c>
      <c r="AB301" s="60">
        <f t="shared" si="774"/>
        <v>50000</v>
      </c>
      <c r="AC301" s="60">
        <f t="shared" si="802"/>
        <v>-50000</v>
      </c>
      <c r="AD301" s="60">
        <f t="shared" si="802"/>
        <v>0</v>
      </c>
      <c r="AE301" s="60">
        <f t="shared" si="802"/>
        <v>0</v>
      </c>
      <c r="AF301" s="60">
        <f t="shared" si="776"/>
        <v>0</v>
      </c>
      <c r="AG301" s="60">
        <f t="shared" si="777"/>
        <v>50000</v>
      </c>
      <c r="AH301" s="60">
        <f t="shared" si="778"/>
        <v>50000</v>
      </c>
      <c r="AI301" s="60">
        <f t="shared" si="803"/>
        <v>0</v>
      </c>
      <c r="AJ301" s="60">
        <f t="shared" si="803"/>
        <v>0</v>
      </c>
      <c r="AK301" s="60">
        <f t="shared" si="803"/>
        <v>0</v>
      </c>
      <c r="AL301" s="60">
        <f t="shared" si="780"/>
        <v>0</v>
      </c>
      <c r="AM301" s="60">
        <f t="shared" si="781"/>
        <v>50000</v>
      </c>
      <c r="AN301" s="60">
        <f t="shared" si="782"/>
        <v>50000</v>
      </c>
      <c r="AO301" s="60">
        <f t="shared" si="804"/>
        <v>0</v>
      </c>
      <c r="AP301" s="60">
        <f t="shared" si="804"/>
        <v>0</v>
      </c>
      <c r="AQ301" s="60">
        <f t="shared" si="804"/>
        <v>0</v>
      </c>
      <c r="AR301" s="60">
        <f t="shared" si="784"/>
        <v>0</v>
      </c>
      <c r="AS301" s="60">
        <f t="shared" si="785"/>
        <v>50000</v>
      </c>
      <c r="AT301" s="60">
        <f t="shared" si="786"/>
        <v>50000</v>
      </c>
    </row>
    <row r="302" spans="1:46" ht="26.4">
      <c r="A302" s="260"/>
      <c r="B302" s="165" t="s">
        <v>48</v>
      </c>
      <c r="C302" s="5" t="s">
        <v>9</v>
      </c>
      <c r="D302" s="5" t="s">
        <v>21</v>
      </c>
      <c r="E302" s="5" t="s">
        <v>100</v>
      </c>
      <c r="F302" s="35" t="s">
        <v>164</v>
      </c>
      <c r="G302" s="36" t="s">
        <v>46</v>
      </c>
      <c r="H302" s="60">
        <v>50000</v>
      </c>
      <c r="I302" s="60">
        <v>50000</v>
      </c>
      <c r="J302" s="60">
        <v>50000</v>
      </c>
      <c r="K302" s="60"/>
      <c r="L302" s="60"/>
      <c r="M302" s="60"/>
      <c r="N302" s="60">
        <f t="shared" ref="N302:N395" si="805">H302+K302</f>
        <v>50000</v>
      </c>
      <c r="O302" s="60">
        <f t="shared" ref="O302:O395" si="806">I302+L302</f>
        <v>50000</v>
      </c>
      <c r="P302" s="60">
        <f t="shared" ref="P302:P395" si="807">J302+M302</f>
        <v>50000</v>
      </c>
      <c r="Q302" s="60"/>
      <c r="R302" s="60"/>
      <c r="S302" s="60"/>
      <c r="T302" s="60">
        <f t="shared" si="768"/>
        <v>50000</v>
      </c>
      <c r="U302" s="60">
        <f t="shared" si="769"/>
        <v>50000</v>
      </c>
      <c r="V302" s="60">
        <f t="shared" si="770"/>
        <v>50000</v>
      </c>
      <c r="W302" s="60"/>
      <c r="X302" s="60"/>
      <c r="Y302" s="60"/>
      <c r="Z302" s="60">
        <f t="shared" si="772"/>
        <v>50000</v>
      </c>
      <c r="AA302" s="60">
        <f t="shared" si="773"/>
        <v>50000</v>
      </c>
      <c r="AB302" s="60">
        <f t="shared" si="774"/>
        <v>50000</v>
      </c>
      <c r="AC302" s="60">
        <v>-50000</v>
      </c>
      <c r="AD302" s="60"/>
      <c r="AE302" s="60"/>
      <c r="AF302" s="60">
        <f t="shared" si="776"/>
        <v>0</v>
      </c>
      <c r="AG302" s="60">
        <f t="shared" si="777"/>
        <v>50000</v>
      </c>
      <c r="AH302" s="60">
        <f t="shared" si="778"/>
        <v>50000</v>
      </c>
      <c r="AI302" s="60"/>
      <c r="AJ302" s="60"/>
      <c r="AK302" s="60"/>
      <c r="AL302" s="60">
        <f t="shared" si="780"/>
        <v>0</v>
      </c>
      <c r="AM302" s="60">
        <f t="shared" si="781"/>
        <v>50000</v>
      </c>
      <c r="AN302" s="60">
        <f t="shared" si="782"/>
        <v>50000</v>
      </c>
      <c r="AO302" s="60"/>
      <c r="AP302" s="60"/>
      <c r="AQ302" s="60"/>
      <c r="AR302" s="60">
        <f t="shared" si="784"/>
        <v>0</v>
      </c>
      <c r="AS302" s="60">
        <f t="shared" si="785"/>
        <v>50000</v>
      </c>
      <c r="AT302" s="60">
        <f t="shared" si="786"/>
        <v>50000</v>
      </c>
    </row>
    <row r="303" spans="1:46">
      <c r="A303" s="260"/>
      <c r="B303" s="236" t="s">
        <v>445</v>
      </c>
      <c r="C303" s="211" t="s">
        <v>9</v>
      </c>
      <c r="D303" s="211" t="s">
        <v>21</v>
      </c>
      <c r="E303" s="211" t="s">
        <v>100</v>
      </c>
      <c r="F303" s="211" t="s">
        <v>446</v>
      </c>
      <c r="G303" s="212"/>
      <c r="H303" s="60"/>
      <c r="I303" s="60"/>
      <c r="J303" s="60"/>
      <c r="K303" s="60"/>
      <c r="L303" s="60"/>
      <c r="M303" s="60"/>
      <c r="N303" s="60"/>
      <c r="O303" s="60"/>
      <c r="P303" s="60"/>
      <c r="Q303" s="60"/>
      <c r="R303" s="60"/>
      <c r="S303" s="60"/>
      <c r="T303" s="60"/>
      <c r="U303" s="60"/>
      <c r="V303" s="60"/>
      <c r="W303" s="60"/>
      <c r="X303" s="60"/>
      <c r="Y303" s="60"/>
      <c r="Z303" s="60"/>
      <c r="AA303" s="60"/>
      <c r="AB303" s="60"/>
      <c r="AC303" s="60">
        <f>AC304</f>
        <v>50000</v>
      </c>
      <c r="AD303" s="60">
        <f t="shared" ref="AD303:AE304" si="808">AD304</f>
        <v>0</v>
      </c>
      <c r="AE303" s="60">
        <f t="shared" si="808"/>
        <v>0</v>
      </c>
      <c r="AF303" s="57">
        <f t="shared" ref="AF303:AF305" si="809">Z303+AC303</f>
        <v>50000</v>
      </c>
      <c r="AG303" s="57">
        <f t="shared" ref="AG303:AG305" si="810">AA303+AD303</f>
        <v>0</v>
      </c>
      <c r="AH303" s="57">
        <f t="shared" ref="AH303:AH305" si="811">AB303+AE303</f>
        <v>0</v>
      </c>
      <c r="AI303" s="60">
        <f>AI304</f>
        <v>-50000</v>
      </c>
      <c r="AJ303" s="60">
        <f t="shared" ref="AJ303:AK304" si="812">AJ304</f>
        <v>0</v>
      </c>
      <c r="AK303" s="60">
        <f t="shared" si="812"/>
        <v>0</v>
      </c>
      <c r="AL303" s="57">
        <f t="shared" si="780"/>
        <v>0</v>
      </c>
      <c r="AM303" s="57">
        <f t="shared" si="781"/>
        <v>0</v>
      </c>
      <c r="AN303" s="57">
        <f t="shared" si="782"/>
        <v>0</v>
      </c>
      <c r="AO303" s="60">
        <f>AO304</f>
        <v>0</v>
      </c>
      <c r="AP303" s="60">
        <f t="shared" ref="AP303:AQ304" si="813">AP304</f>
        <v>0</v>
      </c>
      <c r="AQ303" s="60">
        <f t="shared" si="813"/>
        <v>0</v>
      </c>
      <c r="AR303" s="57">
        <f t="shared" si="784"/>
        <v>0</v>
      </c>
      <c r="AS303" s="57">
        <f t="shared" si="785"/>
        <v>0</v>
      </c>
      <c r="AT303" s="57">
        <f t="shared" si="786"/>
        <v>0</v>
      </c>
    </row>
    <row r="304" spans="1:46" ht="26.4">
      <c r="A304" s="260"/>
      <c r="B304" s="234" t="s">
        <v>186</v>
      </c>
      <c r="C304" s="211" t="s">
        <v>9</v>
      </c>
      <c r="D304" s="211" t="s">
        <v>21</v>
      </c>
      <c r="E304" s="211" t="s">
        <v>100</v>
      </c>
      <c r="F304" s="211" t="s">
        <v>446</v>
      </c>
      <c r="G304" s="212" t="s">
        <v>32</v>
      </c>
      <c r="H304" s="60"/>
      <c r="I304" s="60"/>
      <c r="J304" s="60"/>
      <c r="K304" s="60"/>
      <c r="L304" s="60"/>
      <c r="M304" s="60"/>
      <c r="N304" s="60"/>
      <c r="O304" s="60"/>
      <c r="P304" s="60"/>
      <c r="Q304" s="60"/>
      <c r="R304" s="60"/>
      <c r="S304" s="60"/>
      <c r="T304" s="60"/>
      <c r="U304" s="60"/>
      <c r="V304" s="60"/>
      <c r="W304" s="60"/>
      <c r="X304" s="60"/>
      <c r="Y304" s="60"/>
      <c r="Z304" s="60"/>
      <c r="AA304" s="60"/>
      <c r="AB304" s="60"/>
      <c r="AC304" s="60">
        <f>AC305</f>
        <v>50000</v>
      </c>
      <c r="AD304" s="60">
        <f t="shared" si="808"/>
        <v>0</v>
      </c>
      <c r="AE304" s="60">
        <f t="shared" si="808"/>
        <v>0</v>
      </c>
      <c r="AF304" s="57">
        <f t="shared" si="809"/>
        <v>50000</v>
      </c>
      <c r="AG304" s="57">
        <f t="shared" si="810"/>
        <v>0</v>
      </c>
      <c r="AH304" s="57">
        <f t="shared" si="811"/>
        <v>0</v>
      </c>
      <c r="AI304" s="60">
        <f>AI305</f>
        <v>-50000</v>
      </c>
      <c r="AJ304" s="60">
        <f t="shared" si="812"/>
        <v>0</v>
      </c>
      <c r="AK304" s="60">
        <f t="shared" si="812"/>
        <v>0</v>
      </c>
      <c r="AL304" s="57">
        <f t="shared" si="780"/>
        <v>0</v>
      </c>
      <c r="AM304" s="57">
        <f t="shared" si="781"/>
        <v>0</v>
      </c>
      <c r="AN304" s="57">
        <f t="shared" si="782"/>
        <v>0</v>
      </c>
      <c r="AO304" s="60">
        <f>AO305</f>
        <v>0</v>
      </c>
      <c r="AP304" s="60">
        <f t="shared" si="813"/>
        <v>0</v>
      </c>
      <c r="AQ304" s="60">
        <f t="shared" si="813"/>
        <v>0</v>
      </c>
      <c r="AR304" s="57">
        <f t="shared" si="784"/>
        <v>0</v>
      </c>
      <c r="AS304" s="57">
        <f t="shared" si="785"/>
        <v>0</v>
      </c>
      <c r="AT304" s="57">
        <f t="shared" si="786"/>
        <v>0</v>
      </c>
    </row>
    <row r="305" spans="1:46" ht="26.4">
      <c r="A305" s="260"/>
      <c r="B305" s="235" t="s">
        <v>34</v>
      </c>
      <c r="C305" s="211" t="s">
        <v>9</v>
      </c>
      <c r="D305" s="211" t="s">
        <v>21</v>
      </c>
      <c r="E305" s="211" t="s">
        <v>100</v>
      </c>
      <c r="F305" s="211" t="s">
        <v>446</v>
      </c>
      <c r="G305" s="212" t="s">
        <v>33</v>
      </c>
      <c r="H305" s="60"/>
      <c r="I305" s="60"/>
      <c r="J305" s="60"/>
      <c r="K305" s="60"/>
      <c r="L305" s="60"/>
      <c r="M305" s="60"/>
      <c r="N305" s="60"/>
      <c r="O305" s="60"/>
      <c r="P305" s="60"/>
      <c r="Q305" s="60"/>
      <c r="R305" s="60"/>
      <c r="S305" s="60"/>
      <c r="T305" s="60"/>
      <c r="U305" s="60"/>
      <c r="V305" s="60"/>
      <c r="W305" s="60"/>
      <c r="X305" s="60"/>
      <c r="Y305" s="60"/>
      <c r="Z305" s="60"/>
      <c r="AA305" s="60"/>
      <c r="AB305" s="60"/>
      <c r="AC305" s="60">
        <v>50000</v>
      </c>
      <c r="AD305" s="60"/>
      <c r="AE305" s="60"/>
      <c r="AF305" s="57">
        <f t="shared" si="809"/>
        <v>50000</v>
      </c>
      <c r="AG305" s="57">
        <f t="shared" si="810"/>
        <v>0</v>
      </c>
      <c r="AH305" s="57">
        <f t="shared" si="811"/>
        <v>0</v>
      </c>
      <c r="AI305" s="60">
        <v>-50000</v>
      </c>
      <c r="AJ305" s="60"/>
      <c r="AK305" s="60"/>
      <c r="AL305" s="57">
        <f t="shared" si="780"/>
        <v>0</v>
      </c>
      <c r="AM305" s="57">
        <f t="shared" si="781"/>
        <v>0</v>
      </c>
      <c r="AN305" s="57">
        <f t="shared" si="782"/>
        <v>0</v>
      </c>
      <c r="AO305" s="60"/>
      <c r="AP305" s="60"/>
      <c r="AQ305" s="60"/>
      <c r="AR305" s="57">
        <f t="shared" si="784"/>
        <v>0</v>
      </c>
      <c r="AS305" s="57">
        <f t="shared" si="785"/>
        <v>0</v>
      </c>
      <c r="AT305" s="57">
        <f t="shared" si="786"/>
        <v>0</v>
      </c>
    </row>
    <row r="306" spans="1:46">
      <c r="A306" s="260"/>
      <c r="B306" s="103" t="s">
        <v>225</v>
      </c>
      <c r="C306" s="5" t="s">
        <v>9</v>
      </c>
      <c r="D306" s="5" t="s">
        <v>21</v>
      </c>
      <c r="E306" s="5" t="s">
        <v>100</v>
      </c>
      <c r="F306" s="5" t="s">
        <v>119</v>
      </c>
      <c r="G306" s="17"/>
      <c r="H306" s="57">
        <f>H307</f>
        <v>50000</v>
      </c>
      <c r="I306" s="57">
        <f t="shared" ref="I306:M307" si="814">I307</f>
        <v>50000</v>
      </c>
      <c r="J306" s="57">
        <f t="shared" si="814"/>
        <v>50000</v>
      </c>
      <c r="K306" s="57">
        <f t="shared" si="814"/>
        <v>0</v>
      </c>
      <c r="L306" s="57">
        <f t="shared" si="814"/>
        <v>0</v>
      </c>
      <c r="M306" s="57">
        <f t="shared" si="814"/>
        <v>0</v>
      </c>
      <c r="N306" s="57">
        <f t="shared" si="805"/>
        <v>50000</v>
      </c>
      <c r="O306" s="57">
        <f t="shared" si="806"/>
        <v>50000</v>
      </c>
      <c r="P306" s="57">
        <f t="shared" si="807"/>
        <v>50000</v>
      </c>
      <c r="Q306" s="57">
        <f t="shared" ref="Q306:S307" si="815">Q307</f>
        <v>0</v>
      </c>
      <c r="R306" s="57">
        <f t="shared" si="815"/>
        <v>0</v>
      </c>
      <c r="S306" s="57">
        <f t="shared" si="815"/>
        <v>0</v>
      </c>
      <c r="T306" s="57">
        <f t="shared" si="768"/>
        <v>50000</v>
      </c>
      <c r="U306" s="57">
        <f t="shared" si="769"/>
        <v>50000</v>
      </c>
      <c r="V306" s="57">
        <f t="shared" si="770"/>
        <v>50000</v>
      </c>
      <c r="W306" s="57">
        <f t="shared" ref="W306:Y307" si="816">W307</f>
        <v>0</v>
      </c>
      <c r="X306" s="57">
        <f t="shared" si="816"/>
        <v>0</v>
      </c>
      <c r="Y306" s="57">
        <f t="shared" si="816"/>
        <v>0</v>
      </c>
      <c r="Z306" s="57">
        <f t="shared" si="772"/>
        <v>50000</v>
      </c>
      <c r="AA306" s="57">
        <f t="shared" si="773"/>
        <v>50000</v>
      </c>
      <c r="AB306" s="57">
        <f t="shared" si="774"/>
        <v>50000</v>
      </c>
      <c r="AC306" s="57">
        <f t="shared" ref="AC306:AE307" si="817">AC307</f>
        <v>0</v>
      </c>
      <c r="AD306" s="57">
        <f t="shared" si="817"/>
        <v>0</v>
      </c>
      <c r="AE306" s="57">
        <f t="shared" si="817"/>
        <v>0</v>
      </c>
      <c r="AF306" s="57">
        <f t="shared" si="776"/>
        <v>50000</v>
      </c>
      <c r="AG306" s="57">
        <f t="shared" si="777"/>
        <v>50000</v>
      </c>
      <c r="AH306" s="57">
        <f t="shared" si="778"/>
        <v>50000</v>
      </c>
      <c r="AI306" s="57">
        <f t="shared" ref="AI306:AK307" si="818">AI307</f>
        <v>0</v>
      </c>
      <c r="AJ306" s="57">
        <f t="shared" si="818"/>
        <v>0</v>
      </c>
      <c r="AK306" s="57">
        <f t="shared" si="818"/>
        <v>0</v>
      </c>
      <c r="AL306" s="57">
        <f t="shared" si="780"/>
        <v>50000</v>
      </c>
      <c r="AM306" s="57">
        <f t="shared" si="781"/>
        <v>50000</v>
      </c>
      <c r="AN306" s="57">
        <f t="shared" si="782"/>
        <v>50000</v>
      </c>
      <c r="AO306" s="57">
        <f t="shared" ref="AO306:AQ307" si="819">AO307</f>
        <v>0</v>
      </c>
      <c r="AP306" s="57">
        <f t="shared" si="819"/>
        <v>0</v>
      </c>
      <c r="AQ306" s="57">
        <f t="shared" si="819"/>
        <v>0</v>
      </c>
      <c r="AR306" s="57">
        <f t="shared" si="784"/>
        <v>50000</v>
      </c>
      <c r="AS306" s="57">
        <f t="shared" si="785"/>
        <v>50000</v>
      </c>
      <c r="AT306" s="57">
        <f t="shared" si="786"/>
        <v>50000</v>
      </c>
    </row>
    <row r="307" spans="1:46" ht="26.4">
      <c r="A307" s="260"/>
      <c r="B307" s="82" t="s">
        <v>186</v>
      </c>
      <c r="C307" s="5" t="s">
        <v>9</v>
      </c>
      <c r="D307" s="5" t="s">
        <v>21</v>
      </c>
      <c r="E307" s="5" t="s">
        <v>100</v>
      </c>
      <c r="F307" s="5" t="s">
        <v>119</v>
      </c>
      <c r="G307" s="17" t="s">
        <v>32</v>
      </c>
      <c r="H307" s="57">
        <f>H308</f>
        <v>50000</v>
      </c>
      <c r="I307" s="57">
        <f t="shared" si="814"/>
        <v>50000</v>
      </c>
      <c r="J307" s="57">
        <f t="shared" si="814"/>
        <v>50000</v>
      </c>
      <c r="K307" s="57">
        <f t="shared" si="814"/>
        <v>0</v>
      </c>
      <c r="L307" s="57">
        <f t="shared" si="814"/>
        <v>0</v>
      </c>
      <c r="M307" s="57">
        <f t="shared" si="814"/>
        <v>0</v>
      </c>
      <c r="N307" s="57">
        <f t="shared" si="805"/>
        <v>50000</v>
      </c>
      <c r="O307" s="57">
        <f t="shared" si="806"/>
        <v>50000</v>
      </c>
      <c r="P307" s="57">
        <f t="shared" si="807"/>
        <v>50000</v>
      </c>
      <c r="Q307" s="57">
        <f t="shared" si="815"/>
        <v>0</v>
      </c>
      <c r="R307" s="57">
        <f t="shared" si="815"/>
        <v>0</v>
      </c>
      <c r="S307" s="57">
        <f t="shared" si="815"/>
        <v>0</v>
      </c>
      <c r="T307" s="57">
        <f t="shared" si="768"/>
        <v>50000</v>
      </c>
      <c r="U307" s="57">
        <f t="shared" si="769"/>
        <v>50000</v>
      </c>
      <c r="V307" s="57">
        <f t="shared" si="770"/>
        <v>50000</v>
      </c>
      <c r="W307" s="57">
        <f t="shared" si="816"/>
        <v>0</v>
      </c>
      <c r="X307" s="57">
        <f t="shared" si="816"/>
        <v>0</v>
      </c>
      <c r="Y307" s="57">
        <f t="shared" si="816"/>
        <v>0</v>
      </c>
      <c r="Z307" s="57">
        <f t="shared" si="772"/>
        <v>50000</v>
      </c>
      <c r="AA307" s="57">
        <f t="shared" si="773"/>
        <v>50000</v>
      </c>
      <c r="AB307" s="57">
        <f t="shared" si="774"/>
        <v>50000</v>
      </c>
      <c r="AC307" s="57">
        <f t="shared" si="817"/>
        <v>0</v>
      </c>
      <c r="AD307" s="57">
        <f t="shared" si="817"/>
        <v>0</v>
      </c>
      <c r="AE307" s="57">
        <f t="shared" si="817"/>
        <v>0</v>
      </c>
      <c r="AF307" s="57">
        <f t="shared" si="776"/>
        <v>50000</v>
      </c>
      <c r="AG307" s="57">
        <f t="shared" si="777"/>
        <v>50000</v>
      </c>
      <c r="AH307" s="57">
        <f t="shared" si="778"/>
        <v>50000</v>
      </c>
      <c r="AI307" s="57">
        <f t="shared" si="818"/>
        <v>0</v>
      </c>
      <c r="AJ307" s="57">
        <f t="shared" si="818"/>
        <v>0</v>
      </c>
      <c r="AK307" s="57">
        <f t="shared" si="818"/>
        <v>0</v>
      </c>
      <c r="AL307" s="57">
        <f t="shared" si="780"/>
        <v>50000</v>
      </c>
      <c r="AM307" s="57">
        <f t="shared" si="781"/>
        <v>50000</v>
      </c>
      <c r="AN307" s="57">
        <f t="shared" si="782"/>
        <v>50000</v>
      </c>
      <c r="AO307" s="57">
        <f t="shared" si="819"/>
        <v>0</v>
      </c>
      <c r="AP307" s="57">
        <f t="shared" si="819"/>
        <v>0</v>
      </c>
      <c r="AQ307" s="57">
        <f t="shared" si="819"/>
        <v>0</v>
      </c>
      <c r="AR307" s="57">
        <f t="shared" si="784"/>
        <v>50000</v>
      </c>
      <c r="AS307" s="57">
        <f t="shared" si="785"/>
        <v>50000</v>
      </c>
      <c r="AT307" s="57">
        <f t="shared" si="786"/>
        <v>50000</v>
      </c>
    </row>
    <row r="308" spans="1:46" ht="26.4">
      <c r="A308" s="260"/>
      <c r="B308" s="86" t="s">
        <v>34</v>
      </c>
      <c r="C308" s="5" t="s">
        <v>9</v>
      </c>
      <c r="D308" s="5" t="s">
        <v>21</v>
      </c>
      <c r="E308" s="5" t="s">
        <v>100</v>
      </c>
      <c r="F308" s="5" t="s">
        <v>119</v>
      </c>
      <c r="G308" s="17" t="s">
        <v>33</v>
      </c>
      <c r="H308" s="60">
        <v>50000</v>
      </c>
      <c r="I308" s="60">
        <v>50000</v>
      </c>
      <c r="J308" s="60">
        <v>50000</v>
      </c>
      <c r="K308" s="60"/>
      <c r="L308" s="60"/>
      <c r="M308" s="60"/>
      <c r="N308" s="60">
        <f t="shared" si="805"/>
        <v>50000</v>
      </c>
      <c r="O308" s="60">
        <f t="shared" si="806"/>
        <v>50000</v>
      </c>
      <c r="P308" s="60">
        <f t="shared" si="807"/>
        <v>50000</v>
      </c>
      <c r="Q308" s="60"/>
      <c r="R308" s="60"/>
      <c r="S308" s="60"/>
      <c r="T308" s="60">
        <f t="shared" si="768"/>
        <v>50000</v>
      </c>
      <c r="U308" s="60">
        <f t="shared" si="769"/>
        <v>50000</v>
      </c>
      <c r="V308" s="60">
        <f t="shared" si="770"/>
        <v>50000</v>
      </c>
      <c r="W308" s="60"/>
      <c r="X308" s="60"/>
      <c r="Y308" s="60"/>
      <c r="Z308" s="60">
        <f t="shared" si="772"/>
        <v>50000</v>
      </c>
      <c r="AA308" s="60">
        <f t="shared" si="773"/>
        <v>50000</v>
      </c>
      <c r="AB308" s="60">
        <f t="shared" si="774"/>
        <v>50000</v>
      </c>
      <c r="AC308" s="60"/>
      <c r="AD308" s="60"/>
      <c r="AE308" s="60"/>
      <c r="AF308" s="60">
        <f t="shared" si="776"/>
        <v>50000</v>
      </c>
      <c r="AG308" s="60">
        <f t="shared" si="777"/>
        <v>50000</v>
      </c>
      <c r="AH308" s="60">
        <f t="shared" si="778"/>
        <v>50000</v>
      </c>
      <c r="AI308" s="60"/>
      <c r="AJ308" s="60"/>
      <c r="AK308" s="60"/>
      <c r="AL308" s="60">
        <f t="shared" si="780"/>
        <v>50000</v>
      </c>
      <c r="AM308" s="60">
        <f t="shared" si="781"/>
        <v>50000</v>
      </c>
      <c r="AN308" s="60">
        <f t="shared" si="782"/>
        <v>50000</v>
      </c>
      <c r="AO308" s="60"/>
      <c r="AP308" s="60"/>
      <c r="AQ308" s="60"/>
      <c r="AR308" s="60">
        <f t="shared" si="784"/>
        <v>50000</v>
      </c>
      <c r="AS308" s="60">
        <f t="shared" si="785"/>
        <v>50000</v>
      </c>
      <c r="AT308" s="60">
        <f t="shared" si="786"/>
        <v>50000</v>
      </c>
    </row>
    <row r="309" spans="1:46">
      <c r="A309" s="260"/>
      <c r="B309" s="71" t="s">
        <v>204</v>
      </c>
      <c r="C309" s="35" t="s">
        <v>9</v>
      </c>
      <c r="D309" s="35" t="s">
        <v>21</v>
      </c>
      <c r="E309" s="35" t="s">
        <v>100</v>
      </c>
      <c r="F309" s="100" t="s">
        <v>189</v>
      </c>
      <c r="G309" s="36"/>
      <c r="H309" s="61">
        <f>H310+H312</f>
        <v>450000</v>
      </c>
      <c r="I309" s="61">
        <f t="shared" ref="I309:J309" si="820">I310+I312</f>
        <v>0</v>
      </c>
      <c r="J309" s="61">
        <f t="shared" si="820"/>
        <v>0</v>
      </c>
      <c r="K309" s="61">
        <f t="shared" ref="K309:M309" si="821">K310+K312</f>
        <v>0</v>
      </c>
      <c r="L309" s="61">
        <f t="shared" si="821"/>
        <v>0</v>
      </c>
      <c r="M309" s="61">
        <f t="shared" si="821"/>
        <v>0</v>
      </c>
      <c r="N309" s="61">
        <f t="shared" si="805"/>
        <v>450000</v>
      </c>
      <c r="O309" s="61">
        <f t="shared" si="806"/>
        <v>0</v>
      </c>
      <c r="P309" s="61">
        <f t="shared" si="807"/>
        <v>0</v>
      </c>
      <c r="Q309" s="61">
        <f t="shared" ref="Q309:S309" si="822">Q310+Q312</f>
        <v>0</v>
      </c>
      <c r="R309" s="61">
        <f t="shared" si="822"/>
        <v>0</v>
      </c>
      <c r="S309" s="61">
        <f t="shared" si="822"/>
        <v>0</v>
      </c>
      <c r="T309" s="61">
        <f t="shared" si="768"/>
        <v>450000</v>
      </c>
      <c r="U309" s="61">
        <f t="shared" si="769"/>
        <v>0</v>
      </c>
      <c r="V309" s="61">
        <f t="shared" si="770"/>
        <v>0</v>
      </c>
      <c r="W309" s="61">
        <f t="shared" ref="W309:Y309" si="823">W310+W312</f>
        <v>0</v>
      </c>
      <c r="X309" s="61">
        <f t="shared" si="823"/>
        <v>0</v>
      </c>
      <c r="Y309" s="61">
        <f t="shared" si="823"/>
        <v>0</v>
      </c>
      <c r="Z309" s="61">
        <f t="shared" si="772"/>
        <v>450000</v>
      </c>
      <c r="AA309" s="61">
        <f t="shared" si="773"/>
        <v>0</v>
      </c>
      <c r="AB309" s="61">
        <f t="shared" si="774"/>
        <v>0</v>
      </c>
      <c r="AC309" s="61">
        <f t="shared" ref="AC309:AE309" si="824">AC310+AC312</f>
        <v>0</v>
      </c>
      <c r="AD309" s="61">
        <f t="shared" si="824"/>
        <v>0</v>
      </c>
      <c r="AE309" s="61">
        <f t="shared" si="824"/>
        <v>0</v>
      </c>
      <c r="AF309" s="61">
        <f t="shared" si="776"/>
        <v>450000</v>
      </c>
      <c r="AG309" s="61">
        <f t="shared" si="777"/>
        <v>0</v>
      </c>
      <c r="AH309" s="61">
        <f t="shared" si="778"/>
        <v>0</v>
      </c>
      <c r="AI309" s="61">
        <f t="shared" ref="AI309:AK309" si="825">AI310+AI312</f>
        <v>0</v>
      </c>
      <c r="AJ309" s="61">
        <f t="shared" si="825"/>
        <v>0</v>
      </c>
      <c r="AK309" s="61">
        <f t="shared" si="825"/>
        <v>0</v>
      </c>
      <c r="AL309" s="61">
        <f t="shared" si="780"/>
        <v>450000</v>
      </c>
      <c r="AM309" s="61">
        <f t="shared" si="781"/>
        <v>0</v>
      </c>
      <c r="AN309" s="61">
        <f t="shared" si="782"/>
        <v>0</v>
      </c>
      <c r="AO309" s="61">
        <f t="shared" ref="AO309:AQ309" si="826">AO310+AO312</f>
        <v>0</v>
      </c>
      <c r="AP309" s="61">
        <f t="shared" si="826"/>
        <v>0</v>
      </c>
      <c r="AQ309" s="61">
        <f t="shared" si="826"/>
        <v>0</v>
      </c>
      <c r="AR309" s="61">
        <f t="shared" si="784"/>
        <v>450000</v>
      </c>
      <c r="AS309" s="61">
        <f t="shared" si="785"/>
        <v>0</v>
      </c>
      <c r="AT309" s="61">
        <f t="shared" si="786"/>
        <v>0</v>
      </c>
    </row>
    <row r="310" spans="1:46" ht="26.4">
      <c r="A310" s="260"/>
      <c r="B310" s="82" t="s">
        <v>186</v>
      </c>
      <c r="C310" s="35" t="s">
        <v>9</v>
      </c>
      <c r="D310" s="35" t="s">
        <v>21</v>
      </c>
      <c r="E310" s="35" t="s">
        <v>100</v>
      </c>
      <c r="F310" s="100" t="s">
        <v>189</v>
      </c>
      <c r="G310" s="36" t="s">
        <v>32</v>
      </c>
      <c r="H310" s="61">
        <f>H311</f>
        <v>220000</v>
      </c>
      <c r="I310" s="61">
        <f t="shared" ref="I310:M310" si="827">I311</f>
        <v>0</v>
      </c>
      <c r="J310" s="61">
        <f t="shared" si="827"/>
        <v>0</v>
      </c>
      <c r="K310" s="61">
        <f t="shared" si="827"/>
        <v>0</v>
      </c>
      <c r="L310" s="61">
        <f t="shared" si="827"/>
        <v>0</v>
      </c>
      <c r="M310" s="61">
        <f t="shared" si="827"/>
        <v>0</v>
      </c>
      <c r="N310" s="61">
        <f t="shared" si="805"/>
        <v>220000</v>
      </c>
      <c r="O310" s="61">
        <f t="shared" si="806"/>
        <v>0</v>
      </c>
      <c r="P310" s="61">
        <f t="shared" si="807"/>
        <v>0</v>
      </c>
      <c r="Q310" s="61">
        <f t="shared" ref="Q310:S310" si="828">Q311</f>
        <v>0</v>
      </c>
      <c r="R310" s="61">
        <f t="shared" si="828"/>
        <v>0</v>
      </c>
      <c r="S310" s="61">
        <f t="shared" si="828"/>
        <v>0</v>
      </c>
      <c r="T310" s="61">
        <f t="shared" si="768"/>
        <v>220000</v>
      </c>
      <c r="U310" s="61">
        <f t="shared" si="769"/>
        <v>0</v>
      </c>
      <c r="V310" s="61">
        <f t="shared" si="770"/>
        <v>0</v>
      </c>
      <c r="W310" s="61">
        <f t="shared" ref="W310:Y310" si="829">W311</f>
        <v>0</v>
      </c>
      <c r="X310" s="61">
        <f t="shared" si="829"/>
        <v>0</v>
      </c>
      <c r="Y310" s="61">
        <f t="shared" si="829"/>
        <v>0</v>
      </c>
      <c r="Z310" s="61">
        <f t="shared" si="772"/>
        <v>220000</v>
      </c>
      <c r="AA310" s="61">
        <f t="shared" si="773"/>
        <v>0</v>
      </c>
      <c r="AB310" s="61">
        <f t="shared" si="774"/>
        <v>0</v>
      </c>
      <c r="AC310" s="61">
        <f t="shared" ref="AC310:AE310" si="830">AC311</f>
        <v>0</v>
      </c>
      <c r="AD310" s="61">
        <f t="shared" si="830"/>
        <v>0</v>
      </c>
      <c r="AE310" s="61">
        <f t="shared" si="830"/>
        <v>0</v>
      </c>
      <c r="AF310" s="61">
        <f t="shared" si="776"/>
        <v>220000</v>
      </c>
      <c r="AG310" s="61">
        <f t="shared" si="777"/>
        <v>0</v>
      </c>
      <c r="AH310" s="61">
        <f t="shared" si="778"/>
        <v>0</v>
      </c>
      <c r="AI310" s="61">
        <f t="shared" ref="AI310:AK310" si="831">AI311</f>
        <v>0</v>
      </c>
      <c r="AJ310" s="61">
        <f t="shared" si="831"/>
        <v>0</v>
      </c>
      <c r="AK310" s="61">
        <f t="shared" si="831"/>
        <v>0</v>
      </c>
      <c r="AL310" s="61">
        <f t="shared" si="780"/>
        <v>220000</v>
      </c>
      <c r="AM310" s="61">
        <f t="shared" si="781"/>
        <v>0</v>
      </c>
      <c r="AN310" s="61">
        <f t="shared" si="782"/>
        <v>0</v>
      </c>
      <c r="AO310" s="61">
        <f t="shared" ref="AO310:AQ310" si="832">AO311</f>
        <v>0</v>
      </c>
      <c r="AP310" s="61">
        <f t="shared" si="832"/>
        <v>0</v>
      </c>
      <c r="AQ310" s="61">
        <f t="shared" si="832"/>
        <v>0</v>
      </c>
      <c r="AR310" s="61">
        <f t="shared" si="784"/>
        <v>220000</v>
      </c>
      <c r="AS310" s="61">
        <f t="shared" si="785"/>
        <v>0</v>
      </c>
      <c r="AT310" s="61">
        <f t="shared" si="786"/>
        <v>0</v>
      </c>
    </row>
    <row r="311" spans="1:46" ht="26.4">
      <c r="A311" s="260"/>
      <c r="B311" s="86" t="s">
        <v>34</v>
      </c>
      <c r="C311" s="35" t="s">
        <v>9</v>
      </c>
      <c r="D311" s="35" t="s">
        <v>21</v>
      </c>
      <c r="E311" s="35" t="s">
        <v>100</v>
      </c>
      <c r="F311" s="100" t="s">
        <v>189</v>
      </c>
      <c r="G311" s="36" t="s">
        <v>33</v>
      </c>
      <c r="H311" s="60">
        <v>220000</v>
      </c>
      <c r="I311" s="60">
        <v>0</v>
      </c>
      <c r="J311" s="60">
        <v>0</v>
      </c>
      <c r="K311" s="60"/>
      <c r="L311" s="60"/>
      <c r="M311" s="60"/>
      <c r="N311" s="60">
        <f t="shared" si="805"/>
        <v>220000</v>
      </c>
      <c r="O311" s="60">
        <f t="shared" si="806"/>
        <v>0</v>
      </c>
      <c r="P311" s="60">
        <f t="shared" si="807"/>
        <v>0</v>
      </c>
      <c r="Q311" s="60"/>
      <c r="R311" s="60"/>
      <c r="S311" s="60"/>
      <c r="T311" s="60">
        <f t="shared" si="768"/>
        <v>220000</v>
      </c>
      <c r="U311" s="60">
        <f t="shared" si="769"/>
        <v>0</v>
      </c>
      <c r="V311" s="60">
        <f t="shared" si="770"/>
        <v>0</v>
      </c>
      <c r="W311" s="60"/>
      <c r="X311" s="60"/>
      <c r="Y311" s="60"/>
      <c r="Z311" s="60">
        <f t="shared" si="772"/>
        <v>220000</v>
      </c>
      <c r="AA311" s="60">
        <f t="shared" si="773"/>
        <v>0</v>
      </c>
      <c r="AB311" s="60">
        <f t="shared" si="774"/>
        <v>0</v>
      </c>
      <c r="AC311" s="60"/>
      <c r="AD311" s="60"/>
      <c r="AE311" s="60"/>
      <c r="AF311" s="60">
        <f t="shared" si="776"/>
        <v>220000</v>
      </c>
      <c r="AG311" s="60">
        <f t="shared" si="777"/>
        <v>0</v>
      </c>
      <c r="AH311" s="60">
        <f t="shared" si="778"/>
        <v>0</v>
      </c>
      <c r="AI311" s="60"/>
      <c r="AJ311" s="60"/>
      <c r="AK311" s="60"/>
      <c r="AL311" s="60">
        <f t="shared" si="780"/>
        <v>220000</v>
      </c>
      <c r="AM311" s="60">
        <f t="shared" si="781"/>
        <v>0</v>
      </c>
      <c r="AN311" s="60">
        <f t="shared" si="782"/>
        <v>0</v>
      </c>
      <c r="AO311" s="60"/>
      <c r="AP311" s="60"/>
      <c r="AQ311" s="60"/>
      <c r="AR311" s="60">
        <f t="shared" si="784"/>
        <v>220000</v>
      </c>
      <c r="AS311" s="60">
        <f t="shared" si="785"/>
        <v>0</v>
      </c>
      <c r="AT311" s="60">
        <f t="shared" si="786"/>
        <v>0</v>
      </c>
    </row>
    <row r="312" spans="1:46">
      <c r="A312" s="260"/>
      <c r="B312" s="103" t="s">
        <v>35</v>
      </c>
      <c r="C312" s="35" t="s">
        <v>9</v>
      </c>
      <c r="D312" s="35" t="s">
        <v>21</v>
      </c>
      <c r="E312" s="35" t="s">
        <v>100</v>
      </c>
      <c r="F312" s="100" t="s">
        <v>189</v>
      </c>
      <c r="G312" s="36" t="s">
        <v>36</v>
      </c>
      <c r="H312" s="60">
        <f>H313</f>
        <v>230000</v>
      </c>
      <c r="I312" s="60">
        <f t="shared" ref="I312:M312" si="833">I313</f>
        <v>0</v>
      </c>
      <c r="J312" s="60">
        <f t="shared" si="833"/>
        <v>0</v>
      </c>
      <c r="K312" s="60">
        <f t="shared" si="833"/>
        <v>0</v>
      </c>
      <c r="L312" s="60">
        <f t="shared" si="833"/>
        <v>0</v>
      </c>
      <c r="M312" s="60">
        <f t="shared" si="833"/>
        <v>0</v>
      </c>
      <c r="N312" s="60">
        <f t="shared" si="805"/>
        <v>230000</v>
      </c>
      <c r="O312" s="60">
        <f t="shared" si="806"/>
        <v>0</v>
      </c>
      <c r="P312" s="60">
        <f t="shared" si="807"/>
        <v>0</v>
      </c>
      <c r="Q312" s="60">
        <f t="shared" ref="Q312:S312" si="834">Q313</f>
        <v>0</v>
      </c>
      <c r="R312" s="60">
        <f t="shared" si="834"/>
        <v>0</v>
      </c>
      <c r="S312" s="60">
        <f t="shared" si="834"/>
        <v>0</v>
      </c>
      <c r="T312" s="60">
        <f t="shared" si="768"/>
        <v>230000</v>
      </c>
      <c r="U312" s="60">
        <f t="shared" si="769"/>
        <v>0</v>
      </c>
      <c r="V312" s="60">
        <f t="shared" si="770"/>
        <v>0</v>
      </c>
      <c r="W312" s="60">
        <f t="shared" ref="W312:Y312" si="835">W313</f>
        <v>0</v>
      </c>
      <c r="X312" s="60">
        <f t="shared" si="835"/>
        <v>0</v>
      </c>
      <c r="Y312" s="60">
        <f t="shared" si="835"/>
        <v>0</v>
      </c>
      <c r="Z312" s="60">
        <f t="shared" si="772"/>
        <v>230000</v>
      </c>
      <c r="AA312" s="60">
        <f t="shared" si="773"/>
        <v>0</v>
      </c>
      <c r="AB312" s="60">
        <f t="shared" si="774"/>
        <v>0</v>
      </c>
      <c r="AC312" s="60">
        <f t="shared" ref="AC312:AE312" si="836">AC313</f>
        <v>0</v>
      </c>
      <c r="AD312" s="60">
        <f t="shared" si="836"/>
        <v>0</v>
      </c>
      <c r="AE312" s="60">
        <f t="shared" si="836"/>
        <v>0</v>
      </c>
      <c r="AF312" s="60">
        <f t="shared" si="776"/>
        <v>230000</v>
      </c>
      <c r="AG312" s="60">
        <f t="shared" si="777"/>
        <v>0</v>
      </c>
      <c r="AH312" s="60">
        <f t="shared" si="778"/>
        <v>0</v>
      </c>
      <c r="AI312" s="60">
        <f t="shared" ref="AI312:AK312" si="837">AI313</f>
        <v>0</v>
      </c>
      <c r="AJ312" s="60">
        <f t="shared" si="837"/>
        <v>0</v>
      </c>
      <c r="AK312" s="60">
        <f t="shared" si="837"/>
        <v>0</v>
      </c>
      <c r="AL312" s="60">
        <f t="shared" si="780"/>
        <v>230000</v>
      </c>
      <c r="AM312" s="60">
        <f t="shared" si="781"/>
        <v>0</v>
      </c>
      <c r="AN312" s="60">
        <f t="shared" si="782"/>
        <v>0</v>
      </c>
      <c r="AO312" s="60">
        <f t="shared" ref="AO312:AQ312" si="838">AO313</f>
        <v>0</v>
      </c>
      <c r="AP312" s="60">
        <f t="shared" si="838"/>
        <v>0</v>
      </c>
      <c r="AQ312" s="60">
        <f t="shared" si="838"/>
        <v>0</v>
      </c>
      <c r="AR312" s="60">
        <f t="shared" si="784"/>
        <v>230000</v>
      </c>
      <c r="AS312" s="60">
        <f t="shared" si="785"/>
        <v>0</v>
      </c>
      <c r="AT312" s="60">
        <f t="shared" si="786"/>
        <v>0</v>
      </c>
    </row>
    <row r="313" spans="1:46">
      <c r="A313" s="260"/>
      <c r="B313" s="104" t="s">
        <v>161</v>
      </c>
      <c r="C313" s="35" t="s">
        <v>9</v>
      </c>
      <c r="D313" s="35" t="s">
        <v>21</v>
      </c>
      <c r="E313" s="35" t="s">
        <v>100</v>
      </c>
      <c r="F313" s="100" t="s">
        <v>189</v>
      </c>
      <c r="G313" s="36" t="s">
        <v>162</v>
      </c>
      <c r="H313" s="60">
        <v>230000</v>
      </c>
      <c r="I313" s="60">
        <v>0</v>
      </c>
      <c r="J313" s="60">
        <v>0</v>
      </c>
      <c r="K313" s="60"/>
      <c r="L313" s="60"/>
      <c r="M313" s="60"/>
      <c r="N313" s="60">
        <f t="shared" si="805"/>
        <v>230000</v>
      </c>
      <c r="O313" s="60">
        <f t="shared" si="806"/>
        <v>0</v>
      </c>
      <c r="P313" s="60">
        <f t="shared" si="807"/>
        <v>0</v>
      </c>
      <c r="Q313" s="60"/>
      <c r="R313" s="60"/>
      <c r="S313" s="60"/>
      <c r="T313" s="60">
        <f t="shared" si="768"/>
        <v>230000</v>
      </c>
      <c r="U313" s="60">
        <f t="shared" si="769"/>
        <v>0</v>
      </c>
      <c r="V313" s="60">
        <f t="shared" si="770"/>
        <v>0</v>
      </c>
      <c r="W313" s="60"/>
      <c r="X313" s="60"/>
      <c r="Y313" s="60"/>
      <c r="Z313" s="60">
        <f t="shared" si="772"/>
        <v>230000</v>
      </c>
      <c r="AA313" s="60">
        <f t="shared" si="773"/>
        <v>0</v>
      </c>
      <c r="AB313" s="60">
        <f t="shared" si="774"/>
        <v>0</v>
      </c>
      <c r="AC313" s="60"/>
      <c r="AD313" s="60"/>
      <c r="AE313" s="60"/>
      <c r="AF313" s="60">
        <f t="shared" si="776"/>
        <v>230000</v>
      </c>
      <c r="AG313" s="60">
        <f t="shared" si="777"/>
        <v>0</v>
      </c>
      <c r="AH313" s="60">
        <f t="shared" si="778"/>
        <v>0</v>
      </c>
      <c r="AI313" s="60"/>
      <c r="AJ313" s="60"/>
      <c r="AK313" s="60"/>
      <c r="AL313" s="60">
        <f t="shared" si="780"/>
        <v>230000</v>
      </c>
      <c r="AM313" s="60">
        <f t="shared" si="781"/>
        <v>0</v>
      </c>
      <c r="AN313" s="60">
        <f t="shared" si="782"/>
        <v>0</v>
      </c>
      <c r="AO313" s="60"/>
      <c r="AP313" s="60"/>
      <c r="AQ313" s="60"/>
      <c r="AR313" s="60">
        <f t="shared" si="784"/>
        <v>230000</v>
      </c>
      <c r="AS313" s="60">
        <f t="shared" si="785"/>
        <v>0</v>
      </c>
      <c r="AT313" s="60">
        <f t="shared" si="786"/>
        <v>0</v>
      </c>
    </row>
    <row r="314" spans="1:46">
      <c r="A314" s="260"/>
      <c r="B314" s="104" t="s">
        <v>170</v>
      </c>
      <c r="C314" s="46" t="s">
        <v>9</v>
      </c>
      <c r="D314" s="46" t="s">
        <v>21</v>
      </c>
      <c r="E314" s="46" t="s">
        <v>100</v>
      </c>
      <c r="F314" s="100" t="s">
        <v>169</v>
      </c>
      <c r="G314" s="36"/>
      <c r="H314" s="60"/>
      <c r="I314" s="60"/>
      <c r="J314" s="60"/>
      <c r="K314" s="60"/>
      <c r="L314" s="60"/>
      <c r="M314" s="60"/>
      <c r="N314" s="60"/>
      <c r="O314" s="60"/>
      <c r="P314" s="60"/>
      <c r="Q314" s="60">
        <f>Q315</f>
        <v>200000</v>
      </c>
      <c r="R314" s="60">
        <f t="shared" ref="R314:S315" si="839">R315</f>
        <v>0</v>
      </c>
      <c r="S314" s="60">
        <f t="shared" si="839"/>
        <v>0</v>
      </c>
      <c r="T314" s="60">
        <f t="shared" ref="T314:T316" si="840">N314+Q314</f>
        <v>200000</v>
      </c>
      <c r="U314" s="60">
        <f t="shared" ref="U314:U316" si="841">O314+R314</f>
        <v>0</v>
      </c>
      <c r="V314" s="60">
        <f t="shared" ref="V314:V316" si="842">P314+S314</f>
        <v>0</v>
      </c>
      <c r="W314" s="60">
        <f>W315</f>
        <v>0</v>
      </c>
      <c r="X314" s="60">
        <f t="shared" ref="X314:Y315" si="843">X315</f>
        <v>0</v>
      </c>
      <c r="Y314" s="60">
        <f t="shared" si="843"/>
        <v>0</v>
      </c>
      <c r="Z314" s="60">
        <f t="shared" si="772"/>
        <v>200000</v>
      </c>
      <c r="AA314" s="60">
        <f t="shared" si="773"/>
        <v>0</v>
      </c>
      <c r="AB314" s="60">
        <f t="shared" si="774"/>
        <v>0</v>
      </c>
      <c r="AC314" s="60">
        <f>AC315</f>
        <v>0</v>
      </c>
      <c r="AD314" s="60">
        <f t="shared" ref="AD314:AE315" si="844">AD315</f>
        <v>0</v>
      </c>
      <c r="AE314" s="60">
        <f t="shared" si="844"/>
        <v>0</v>
      </c>
      <c r="AF314" s="60">
        <f t="shared" si="776"/>
        <v>200000</v>
      </c>
      <c r="AG314" s="60">
        <f t="shared" si="777"/>
        <v>0</v>
      </c>
      <c r="AH314" s="60">
        <f t="shared" si="778"/>
        <v>0</v>
      </c>
      <c r="AI314" s="60">
        <f>AI315</f>
        <v>0</v>
      </c>
      <c r="AJ314" s="60">
        <f t="shared" ref="AJ314:AK315" si="845">AJ315</f>
        <v>0</v>
      </c>
      <c r="AK314" s="60">
        <f t="shared" si="845"/>
        <v>0</v>
      </c>
      <c r="AL314" s="60">
        <f t="shared" si="780"/>
        <v>200000</v>
      </c>
      <c r="AM314" s="60">
        <f t="shared" si="781"/>
        <v>0</v>
      </c>
      <c r="AN314" s="60">
        <f t="shared" si="782"/>
        <v>0</v>
      </c>
      <c r="AO314" s="60">
        <f>AO315</f>
        <v>0</v>
      </c>
      <c r="AP314" s="60">
        <f t="shared" ref="AP314:AQ315" si="846">AP315</f>
        <v>0</v>
      </c>
      <c r="AQ314" s="60">
        <f t="shared" si="846"/>
        <v>0</v>
      </c>
      <c r="AR314" s="60">
        <f t="shared" si="784"/>
        <v>200000</v>
      </c>
      <c r="AS314" s="60">
        <f t="shared" si="785"/>
        <v>0</v>
      </c>
      <c r="AT314" s="60">
        <f t="shared" si="786"/>
        <v>0</v>
      </c>
    </row>
    <row r="315" spans="1:46" ht="26.4">
      <c r="A315" s="260"/>
      <c r="B315" s="104" t="s">
        <v>186</v>
      </c>
      <c r="C315" s="46" t="s">
        <v>9</v>
      </c>
      <c r="D315" s="46" t="s">
        <v>21</v>
      </c>
      <c r="E315" s="46" t="s">
        <v>100</v>
      </c>
      <c r="F315" s="100" t="s">
        <v>169</v>
      </c>
      <c r="G315" s="36" t="s">
        <v>32</v>
      </c>
      <c r="H315" s="60"/>
      <c r="I315" s="60"/>
      <c r="J315" s="60"/>
      <c r="K315" s="60"/>
      <c r="L315" s="60"/>
      <c r="M315" s="60"/>
      <c r="N315" s="60"/>
      <c r="O315" s="60"/>
      <c r="P315" s="60"/>
      <c r="Q315" s="60">
        <f>Q316</f>
        <v>200000</v>
      </c>
      <c r="R315" s="60">
        <f t="shared" si="839"/>
        <v>0</v>
      </c>
      <c r="S315" s="60">
        <f t="shared" si="839"/>
        <v>0</v>
      </c>
      <c r="T315" s="60">
        <f t="shared" si="840"/>
        <v>200000</v>
      </c>
      <c r="U315" s="60">
        <f t="shared" si="841"/>
        <v>0</v>
      </c>
      <c r="V315" s="60">
        <f t="shared" si="842"/>
        <v>0</v>
      </c>
      <c r="W315" s="60">
        <f>W316</f>
        <v>0</v>
      </c>
      <c r="X315" s="60">
        <f t="shared" si="843"/>
        <v>0</v>
      </c>
      <c r="Y315" s="60">
        <f t="shared" si="843"/>
        <v>0</v>
      </c>
      <c r="Z315" s="60">
        <f t="shared" si="772"/>
        <v>200000</v>
      </c>
      <c r="AA315" s="60">
        <f t="shared" si="773"/>
        <v>0</v>
      </c>
      <c r="AB315" s="60">
        <f t="shared" si="774"/>
        <v>0</v>
      </c>
      <c r="AC315" s="60">
        <f>AC316</f>
        <v>0</v>
      </c>
      <c r="AD315" s="60">
        <f t="shared" si="844"/>
        <v>0</v>
      </c>
      <c r="AE315" s="60">
        <f t="shared" si="844"/>
        <v>0</v>
      </c>
      <c r="AF315" s="60">
        <f t="shared" si="776"/>
        <v>200000</v>
      </c>
      <c r="AG315" s="60">
        <f t="shared" si="777"/>
        <v>0</v>
      </c>
      <c r="AH315" s="60">
        <f t="shared" si="778"/>
        <v>0</v>
      </c>
      <c r="AI315" s="60">
        <f>AI316</f>
        <v>0</v>
      </c>
      <c r="AJ315" s="60">
        <f t="shared" si="845"/>
        <v>0</v>
      </c>
      <c r="AK315" s="60">
        <f t="shared" si="845"/>
        <v>0</v>
      </c>
      <c r="AL315" s="60">
        <f t="shared" si="780"/>
        <v>200000</v>
      </c>
      <c r="AM315" s="60">
        <f t="shared" si="781"/>
        <v>0</v>
      </c>
      <c r="AN315" s="60">
        <f t="shared" si="782"/>
        <v>0</v>
      </c>
      <c r="AO315" s="60">
        <f>AO316</f>
        <v>0</v>
      </c>
      <c r="AP315" s="60">
        <f t="shared" si="846"/>
        <v>0</v>
      </c>
      <c r="AQ315" s="60">
        <f t="shared" si="846"/>
        <v>0</v>
      </c>
      <c r="AR315" s="60">
        <f t="shared" si="784"/>
        <v>200000</v>
      </c>
      <c r="AS315" s="60">
        <f t="shared" si="785"/>
        <v>0</v>
      </c>
      <c r="AT315" s="60">
        <f t="shared" si="786"/>
        <v>0</v>
      </c>
    </row>
    <row r="316" spans="1:46" ht="26.4">
      <c r="A316" s="260"/>
      <c r="B316" s="104" t="s">
        <v>34</v>
      </c>
      <c r="C316" s="46" t="s">
        <v>9</v>
      </c>
      <c r="D316" s="46" t="s">
        <v>21</v>
      </c>
      <c r="E316" s="46" t="s">
        <v>100</v>
      </c>
      <c r="F316" s="100" t="s">
        <v>169</v>
      </c>
      <c r="G316" s="36" t="s">
        <v>33</v>
      </c>
      <c r="H316" s="60"/>
      <c r="I316" s="60"/>
      <c r="J316" s="60"/>
      <c r="K316" s="60"/>
      <c r="L316" s="60"/>
      <c r="M316" s="60"/>
      <c r="N316" s="60"/>
      <c r="O316" s="60"/>
      <c r="P316" s="60"/>
      <c r="Q316" s="60">
        <v>200000</v>
      </c>
      <c r="R316" s="60"/>
      <c r="S316" s="60"/>
      <c r="T316" s="60">
        <f t="shared" si="840"/>
        <v>200000</v>
      </c>
      <c r="U316" s="60">
        <f t="shared" si="841"/>
        <v>0</v>
      </c>
      <c r="V316" s="60">
        <f t="shared" si="842"/>
        <v>0</v>
      </c>
      <c r="W316" s="60"/>
      <c r="X316" s="60"/>
      <c r="Y316" s="60"/>
      <c r="Z316" s="60">
        <f t="shared" si="772"/>
        <v>200000</v>
      </c>
      <c r="AA316" s="60">
        <f t="shared" si="773"/>
        <v>0</v>
      </c>
      <c r="AB316" s="60">
        <f t="shared" si="774"/>
        <v>0</v>
      </c>
      <c r="AC316" s="60"/>
      <c r="AD316" s="60"/>
      <c r="AE316" s="60"/>
      <c r="AF316" s="60">
        <f t="shared" si="776"/>
        <v>200000</v>
      </c>
      <c r="AG316" s="60">
        <f t="shared" si="777"/>
        <v>0</v>
      </c>
      <c r="AH316" s="60">
        <f t="shared" si="778"/>
        <v>0</v>
      </c>
      <c r="AI316" s="60"/>
      <c r="AJ316" s="60"/>
      <c r="AK316" s="60"/>
      <c r="AL316" s="60">
        <f t="shared" si="780"/>
        <v>200000</v>
      </c>
      <c r="AM316" s="60">
        <f t="shared" si="781"/>
        <v>0</v>
      </c>
      <c r="AN316" s="60">
        <f t="shared" si="782"/>
        <v>0</v>
      </c>
      <c r="AO316" s="60"/>
      <c r="AP316" s="60"/>
      <c r="AQ316" s="60"/>
      <c r="AR316" s="60">
        <f t="shared" si="784"/>
        <v>200000</v>
      </c>
      <c r="AS316" s="60">
        <f t="shared" si="785"/>
        <v>0</v>
      </c>
      <c r="AT316" s="60">
        <f t="shared" si="786"/>
        <v>0</v>
      </c>
    </row>
    <row r="317" spans="1:46" ht="26.4">
      <c r="A317" s="260"/>
      <c r="B317" s="103" t="s">
        <v>31</v>
      </c>
      <c r="C317" s="5" t="s">
        <v>9</v>
      </c>
      <c r="D317" s="5" t="s">
        <v>21</v>
      </c>
      <c r="E317" s="5" t="s">
        <v>100</v>
      </c>
      <c r="F317" s="35" t="s">
        <v>227</v>
      </c>
      <c r="G317" s="17"/>
      <c r="H317" s="57">
        <f>H318</f>
        <v>905128.21</v>
      </c>
      <c r="I317" s="57">
        <f t="shared" ref="I317:M318" si="847">I318</f>
        <v>830928.21</v>
      </c>
      <c r="J317" s="57">
        <f t="shared" si="847"/>
        <v>830928.21</v>
      </c>
      <c r="K317" s="57">
        <f t="shared" si="847"/>
        <v>0</v>
      </c>
      <c r="L317" s="57">
        <f t="shared" si="847"/>
        <v>0</v>
      </c>
      <c r="M317" s="57">
        <f t="shared" si="847"/>
        <v>0</v>
      </c>
      <c r="N317" s="57">
        <f t="shared" si="805"/>
        <v>905128.21</v>
      </c>
      <c r="O317" s="57">
        <f t="shared" si="806"/>
        <v>830928.21</v>
      </c>
      <c r="P317" s="57">
        <f t="shared" si="807"/>
        <v>830928.21</v>
      </c>
      <c r="Q317" s="57">
        <f t="shared" ref="Q317:S318" si="848">Q318</f>
        <v>0</v>
      </c>
      <c r="R317" s="57">
        <f t="shared" si="848"/>
        <v>0</v>
      </c>
      <c r="S317" s="57">
        <f t="shared" si="848"/>
        <v>0</v>
      </c>
      <c r="T317" s="57">
        <f t="shared" si="768"/>
        <v>905128.21</v>
      </c>
      <c r="U317" s="57">
        <f t="shared" si="769"/>
        <v>830928.21</v>
      </c>
      <c r="V317" s="57">
        <f t="shared" si="770"/>
        <v>830928.21</v>
      </c>
      <c r="W317" s="57">
        <f t="shared" ref="W317:Y318" si="849">W318</f>
        <v>0</v>
      </c>
      <c r="X317" s="57">
        <f t="shared" si="849"/>
        <v>0</v>
      </c>
      <c r="Y317" s="57">
        <f t="shared" si="849"/>
        <v>0</v>
      </c>
      <c r="Z317" s="57">
        <f t="shared" si="772"/>
        <v>905128.21</v>
      </c>
      <c r="AA317" s="57">
        <f t="shared" si="773"/>
        <v>830928.21</v>
      </c>
      <c r="AB317" s="57">
        <f t="shared" si="774"/>
        <v>830928.21</v>
      </c>
      <c r="AC317" s="57">
        <f t="shared" ref="AC317:AE318" si="850">AC318</f>
        <v>0</v>
      </c>
      <c r="AD317" s="57">
        <f t="shared" si="850"/>
        <v>0</v>
      </c>
      <c r="AE317" s="57">
        <f t="shared" si="850"/>
        <v>0</v>
      </c>
      <c r="AF317" s="57">
        <f t="shared" si="776"/>
        <v>905128.21</v>
      </c>
      <c r="AG317" s="57">
        <f t="shared" si="777"/>
        <v>830928.21</v>
      </c>
      <c r="AH317" s="57">
        <f t="shared" si="778"/>
        <v>830928.21</v>
      </c>
      <c r="AI317" s="57">
        <f t="shared" ref="AI317:AK318" si="851">AI318</f>
        <v>0</v>
      </c>
      <c r="AJ317" s="57">
        <f t="shared" si="851"/>
        <v>0</v>
      </c>
      <c r="AK317" s="57">
        <f t="shared" si="851"/>
        <v>0</v>
      </c>
      <c r="AL317" s="57">
        <f t="shared" si="780"/>
        <v>905128.21</v>
      </c>
      <c r="AM317" s="57">
        <f t="shared" si="781"/>
        <v>830928.21</v>
      </c>
      <c r="AN317" s="57">
        <f t="shared" si="782"/>
        <v>830928.21</v>
      </c>
      <c r="AO317" s="57">
        <f t="shared" ref="AO317:AQ318" si="852">AO318</f>
        <v>0</v>
      </c>
      <c r="AP317" s="57">
        <f t="shared" si="852"/>
        <v>0</v>
      </c>
      <c r="AQ317" s="57">
        <f t="shared" si="852"/>
        <v>0</v>
      </c>
      <c r="AR317" s="57">
        <f t="shared" si="784"/>
        <v>905128.21</v>
      </c>
      <c r="AS317" s="57">
        <f t="shared" si="785"/>
        <v>830928.21</v>
      </c>
      <c r="AT317" s="57">
        <f t="shared" si="786"/>
        <v>830928.21</v>
      </c>
    </row>
    <row r="318" spans="1:46">
      <c r="A318" s="260"/>
      <c r="B318" s="164" t="s">
        <v>47</v>
      </c>
      <c r="C318" s="5" t="s">
        <v>9</v>
      </c>
      <c r="D318" s="5" t="s">
        <v>21</v>
      </c>
      <c r="E318" s="5" t="s">
        <v>100</v>
      </c>
      <c r="F318" s="35" t="s">
        <v>227</v>
      </c>
      <c r="G318" s="17" t="s">
        <v>45</v>
      </c>
      <c r="H318" s="57">
        <f>H319</f>
        <v>905128.21</v>
      </c>
      <c r="I318" s="57">
        <f t="shared" si="847"/>
        <v>830928.21</v>
      </c>
      <c r="J318" s="57">
        <f t="shared" si="847"/>
        <v>830928.21</v>
      </c>
      <c r="K318" s="57">
        <f t="shared" si="847"/>
        <v>0</v>
      </c>
      <c r="L318" s="57">
        <f t="shared" si="847"/>
        <v>0</v>
      </c>
      <c r="M318" s="57">
        <f t="shared" si="847"/>
        <v>0</v>
      </c>
      <c r="N318" s="57">
        <f t="shared" si="805"/>
        <v>905128.21</v>
      </c>
      <c r="O318" s="57">
        <f t="shared" si="806"/>
        <v>830928.21</v>
      </c>
      <c r="P318" s="57">
        <f t="shared" si="807"/>
        <v>830928.21</v>
      </c>
      <c r="Q318" s="57">
        <f t="shared" si="848"/>
        <v>0</v>
      </c>
      <c r="R318" s="57">
        <f t="shared" si="848"/>
        <v>0</v>
      </c>
      <c r="S318" s="57">
        <f t="shared" si="848"/>
        <v>0</v>
      </c>
      <c r="T318" s="57">
        <f t="shared" si="768"/>
        <v>905128.21</v>
      </c>
      <c r="U318" s="57">
        <f t="shared" si="769"/>
        <v>830928.21</v>
      </c>
      <c r="V318" s="57">
        <f t="shared" si="770"/>
        <v>830928.21</v>
      </c>
      <c r="W318" s="57">
        <f t="shared" si="849"/>
        <v>0</v>
      </c>
      <c r="X318" s="57">
        <f t="shared" si="849"/>
        <v>0</v>
      </c>
      <c r="Y318" s="57">
        <f t="shared" si="849"/>
        <v>0</v>
      </c>
      <c r="Z318" s="57">
        <f t="shared" si="772"/>
        <v>905128.21</v>
      </c>
      <c r="AA318" s="57">
        <f t="shared" si="773"/>
        <v>830928.21</v>
      </c>
      <c r="AB318" s="57">
        <f t="shared" si="774"/>
        <v>830928.21</v>
      </c>
      <c r="AC318" s="57">
        <f t="shared" si="850"/>
        <v>0</v>
      </c>
      <c r="AD318" s="57">
        <f t="shared" si="850"/>
        <v>0</v>
      </c>
      <c r="AE318" s="57">
        <f t="shared" si="850"/>
        <v>0</v>
      </c>
      <c r="AF318" s="57">
        <f t="shared" si="776"/>
        <v>905128.21</v>
      </c>
      <c r="AG318" s="57">
        <f t="shared" si="777"/>
        <v>830928.21</v>
      </c>
      <c r="AH318" s="57">
        <f t="shared" si="778"/>
        <v>830928.21</v>
      </c>
      <c r="AI318" s="57">
        <f t="shared" si="851"/>
        <v>0</v>
      </c>
      <c r="AJ318" s="57">
        <f t="shared" si="851"/>
        <v>0</v>
      </c>
      <c r="AK318" s="57">
        <f t="shared" si="851"/>
        <v>0</v>
      </c>
      <c r="AL318" s="57">
        <f t="shared" si="780"/>
        <v>905128.21</v>
      </c>
      <c r="AM318" s="57">
        <f t="shared" si="781"/>
        <v>830928.21</v>
      </c>
      <c r="AN318" s="57">
        <f t="shared" si="782"/>
        <v>830928.21</v>
      </c>
      <c r="AO318" s="57">
        <f t="shared" si="852"/>
        <v>0</v>
      </c>
      <c r="AP318" s="57">
        <f t="shared" si="852"/>
        <v>0</v>
      </c>
      <c r="AQ318" s="57">
        <f t="shared" si="852"/>
        <v>0</v>
      </c>
      <c r="AR318" s="57">
        <f t="shared" si="784"/>
        <v>905128.21</v>
      </c>
      <c r="AS318" s="57">
        <f t="shared" si="785"/>
        <v>830928.21</v>
      </c>
      <c r="AT318" s="57">
        <f t="shared" si="786"/>
        <v>830928.21</v>
      </c>
    </row>
    <row r="319" spans="1:46" ht="26.4">
      <c r="A319" s="260"/>
      <c r="B319" s="165" t="s">
        <v>48</v>
      </c>
      <c r="C319" s="5" t="s">
        <v>9</v>
      </c>
      <c r="D319" s="5" t="s">
        <v>21</v>
      </c>
      <c r="E319" s="5" t="s">
        <v>100</v>
      </c>
      <c r="F319" s="35" t="s">
        <v>227</v>
      </c>
      <c r="G319" s="17" t="s">
        <v>46</v>
      </c>
      <c r="H319" s="60">
        <v>905128.21</v>
      </c>
      <c r="I319" s="60">
        <v>830928.21</v>
      </c>
      <c r="J319" s="60">
        <v>830928.21</v>
      </c>
      <c r="K319" s="60"/>
      <c r="L319" s="60"/>
      <c r="M319" s="60"/>
      <c r="N319" s="60">
        <f t="shared" si="805"/>
        <v>905128.21</v>
      </c>
      <c r="O319" s="60">
        <f t="shared" si="806"/>
        <v>830928.21</v>
      </c>
      <c r="P319" s="60">
        <f t="shared" si="807"/>
        <v>830928.21</v>
      </c>
      <c r="Q319" s="60"/>
      <c r="R319" s="60"/>
      <c r="S319" s="60"/>
      <c r="T319" s="60">
        <f t="shared" si="768"/>
        <v>905128.21</v>
      </c>
      <c r="U319" s="60">
        <f t="shared" si="769"/>
        <v>830928.21</v>
      </c>
      <c r="V319" s="60">
        <f t="shared" si="770"/>
        <v>830928.21</v>
      </c>
      <c r="W319" s="60"/>
      <c r="X319" s="60"/>
      <c r="Y319" s="60"/>
      <c r="Z319" s="60">
        <f t="shared" si="772"/>
        <v>905128.21</v>
      </c>
      <c r="AA319" s="60">
        <f t="shared" si="773"/>
        <v>830928.21</v>
      </c>
      <c r="AB319" s="60">
        <f t="shared" si="774"/>
        <v>830928.21</v>
      </c>
      <c r="AC319" s="60"/>
      <c r="AD319" s="60"/>
      <c r="AE319" s="60"/>
      <c r="AF319" s="60">
        <f t="shared" si="776"/>
        <v>905128.21</v>
      </c>
      <c r="AG319" s="60">
        <f t="shared" si="777"/>
        <v>830928.21</v>
      </c>
      <c r="AH319" s="60">
        <f t="shared" si="778"/>
        <v>830928.21</v>
      </c>
      <c r="AI319" s="60"/>
      <c r="AJ319" s="60"/>
      <c r="AK319" s="60"/>
      <c r="AL319" s="60">
        <f t="shared" si="780"/>
        <v>905128.21</v>
      </c>
      <c r="AM319" s="60">
        <f t="shared" si="781"/>
        <v>830928.21</v>
      </c>
      <c r="AN319" s="60">
        <f t="shared" si="782"/>
        <v>830928.21</v>
      </c>
      <c r="AO319" s="60"/>
      <c r="AP319" s="60"/>
      <c r="AQ319" s="60"/>
      <c r="AR319" s="60">
        <f t="shared" si="784"/>
        <v>905128.21</v>
      </c>
      <c r="AS319" s="60">
        <f t="shared" si="785"/>
        <v>830928.21</v>
      </c>
      <c r="AT319" s="60">
        <f t="shared" si="786"/>
        <v>830928.21</v>
      </c>
    </row>
    <row r="320" spans="1:46" ht="52.8">
      <c r="A320" s="260"/>
      <c r="B320" s="179" t="s">
        <v>324</v>
      </c>
      <c r="C320" s="5" t="s">
        <v>9</v>
      </c>
      <c r="D320" s="5" t="s">
        <v>21</v>
      </c>
      <c r="E320" s="5" t="s">
        <v>100</v>
      </c>
      <c r="F320" s="35" t="s">
        <v>325</v>
      </c>
      <c r="G320" s="17"/>
      <c r="H320" s="60">
        <f t="shared" ref="H320:M320" si="853">H323</f>
        <v>212500</v>
      </c>
      <c r="I320" s="60">
        <f t="shared" si="853"/>
        <v>201775</v>
      </c>
      <c r="J320" s="60">
        <f t="shared" si="853"/>
        <v>201775</v>
      </c>
      <c r="K320" s="60">
        <f t="shared" si="853"/>
        <v>0</v>
      </c>
      <c r="L320" s="60">
        <f t="shared" si="853"/>
        <v>0</v>
      </c>
      <c r="M320" s="60">
        <f t="shared" si="853"/>
        <v>0</v>
      </c>
      <c r="N320" s="60">
        <f t="shared" si="805"/>
        <v>212500</v>
      </c>
      <c r="O320" s="60">
        <f t="shared" si="806"/>
        <v>201775</v>
      </c>
      <c r="P320" s="60">
        <f t="shared" si="807"/>
        <v>201775</v>
      </c>
      <c r="Q320" s="60">
        <f>Q323</f>
        <v>0</v>
      </c>
      <c r="R320" s="60">
        <f>R323</f>
        <v>0</v>
      </c>
      <c r="S320" s="60">
        <f>S323</f>
        <v>0</v>
      </c>
      <c r="T320" s="60">
        <f t="shared" si="768"/>
        <v>212500</v>
      </c>
      <c r="U320" s="60">
        <f t="shared" si="769"/>
        <v>201775</v>
      </c>
      <c r="V320" s="60">
        <f t="shared" si="770"/>
        <v>201775</v>
      </c>
      <c r="W320" s="60">
        <f>W323</f>
        <v>0</v>
      </c>
      <c r="X320" s="60">
        <f>X323</f>
        <v>0</v>
      </c>
      <c r="Y320" s="60">
        <f>Y323</f>
        <v>0</v>
      </c>
      <c r="Z320" s="60">
        <f t="shared" si="772"/>
        <v>212500</v>
      </c>
      <c r="AA320" s="60">
        <f t="shared" si="773"/>
        <v>201775</v>
      </c>
      <c r="AB320" s="60">
        <f t="shared" si="774"/>
        <v>201775</v>
      </c>
      <c r="AC320" s="60">
        <f>AC321+AC323</f>
        <v>0</v>
      </c>
      <c r="AD320" s="60">
        <f t="shared" ref="AD320:AE320" si="854">AD321+AD323</f>
        <v>0</v>
      </c>
      <c r="AE320" s="60">
        <f t="shared" si="854"/>
        <v>0</v>
      </c>
      <c r="AF320" s="60">
        <f t="shared" si="776"/>
        <v>212500</v>
      </c>
      <c r="AG320" s="60">
        <f t="shared" si="777"/>
        <v>201775</v>
      </c>
      <c r="AH320" s="60">
        <f t="shared" si="778"/>
        <v>201775</v>
      </c>
      <c r="AI320" s="60">
        <f>AI321+AI323</f>
        <v>0</v>
      </c>
      <c r="AJ320" s="60">
        <f t="shared" ref="AJ320:AK320" si="855">AJ321+AJ323</f>
        <v>0</v>
      </c>
      <c r="AK320" s="60">
        <f t="shared" si="855"/>
        <v>0</v>
      </c>
      <c r="AL320" s="60">
        <f t="shared" si="780"/>
        <v>212500</v>
      </c>
      <c r="AM320" s="60">
        <f t="shared" si="781"/>
        <v>201775</v>
      </c>
      <c r="AN320" s="60">
        <f t="shared" si="782"/>
        <v>201775</v>
      </c>
      <c r="AO320" s="60">
        <f>AO321+AO323</f>
        <v>0</v>
      </c>
      <c r="AP320" s="60">
        <f t="shared" ref="AP320:AQ320" si="856">AP321+AP323</f>
        <v>0</v>
      </c>
      <c r="AQ320" s="60">
        <f t="shared" si="856"/>
        <v>0</v>
      </c>
      <c r="AR320" s="60">
        <f t="shared" si="784"/>
        <v>212500</v>
      </c>
      <c r="AS320" s="60">
        <f t="shared" si="785"/>
        <v>201775</v>
      </c>
      <c r="AT320" s="60">
        <f t="shared" si="786"/>
        <v>201775</v>
      </c>
    </row>
    <row r="321" spans="1:46" ht="26.4">
      <c r="A321" s="260"/>
      <c r="B321" s="237" t="s">
        <v>41</v>
      </c>
      <c r="C321" s="5" t="s">
        <v>9</v>
      </c>
      <c r="D321" s="5" t="s">
        <v>21</v>
      </c>
      <c r="E321" s="5" t="s">
        <v>100</v>
      </c>
      <c r="F321" s="35" t="s">
        <v>447</v>
      </c>
      <c r="G321" s="55" t="s">
        <v>39</v>
      </c>
      <c r="H321" s="60"/>
      <c r="I321" s="60"/>
      <c r="J321" s="60"/>
      <c r="K321" s="60"/>
      <c r="L321" s="60"/>
      <c r="M321" s="60"/>
      <c r="N321" s="60"/>
      <c r="O321" s="60"/>
      <c r="P321" s="60"/>
      <c r="Q321" s="60"/>
      <c r="R321" s="60"/>
      <c r="S321" s="60"/>
      <c r="T321" s="60"/>
      <c r="U321" s="60"/>
      <c r="V321" s="60"/>
      <c r="W321" s="60"/>
      <c r="X321" s="60"/>
      <c r="Y321" s="60"/>
      <c r="Z321" s="60"/>
      <c r="AA321" s="60"/>
      <c r="AB321" s="60"/>
      <c r="AC321" s="60">
        <f>AC322</f>
        <v>212500</v>
      </c>
      <c r="AD321" s="60">
        <f t="shared" ref="AD321:AE321" si="857">AD322</f>
        <v>0</v>
      </c>
      <c r="AE321" s="60">
        <f t="shared" si="857"/>
        <v>0</v>
      </c>
      <c r="AF321" s="60">
        <f t="shared" ref="AF321:AF322" si="858">Z321+AC321</f>
        <v>212500</v>
      </c>
      <c r="AG321" s="60">
        <f t="shared" ref="AG321:AG322" si="859">AA321+AD321</f>
        <v>0</v>
      </c>
      <c r="AH321" s="60">
        <f t="shared" ref="AH321:AH322" si="860">AB321+AE321</f>
        <v>0</v>
      </c>
      <c r="AI321" s="60">
        <f>AI322</f>
        <v>0</v>
      </c>
      <c r="AJ321" s="60">
        <f t="shared" ref="AJ321:AK321" si="861">AJ322</f>
        <v>0</v>
      </c>
      <c r="AK321" s="60">
        <f t="shared" si="861"/>
        <v>0</v>
      </c>
      <c r="AL321" s="60">
        <f t="shared" si="780"/>
        <v>212500</v>
      </c>
      <c r="AM321" s="60">
        <f t="shared" si="781"/>
        <v>0</v>
      </c>
      <c r="AN321" s="60">
        <f t="shared" si="782"/>
        <v>0</v>
      </c>
      <c r="AO321" s="60">
        <f>AO322</f>
        <v>0</v>
      </c>
      <c r="AP321" s="60">
        <f t="shared" ref="AP321:AQ321" si="862">AP322</f>
        <v>0</v>
      </c>
      <c r="AQ321" s="60">
        <f t="shared" si="862"/>
        <v>0</v>
      </c>
      <c r="AR321" s="60">
        <f t="shared" si="784"/>
        <v>212500</v>
      </c>
      <c r="AS321" s="60">
        <f t="shared" si="785"/>
        <v>0</v>
      </c>
      <c r="AT321" s="60">
        <f t="shared" si="786"/>
        <v>0</v>
      </c>
    </row>
    <row r="322" spans="1:46" ht="39.6">
      <c r="A322" s="260"/>
      <c r="B322" s="237" t="s">
        <v>449</v>
      </c>
      <c r="C322" s="5" t="s">
        <v>9</v>
      </c>
      <c r="D322" s="5" t="s">
        <v>21</v>
      </c>
      <c r="E322" s="5" t="s">
        <v>100</v>
      </c>
      <c r="F322" s="35" t="s">
        <v>448</v>
      </c>
      <c r="G322" s="55" t="s">
        <v>173</v>
      </c>
      <c r="H322" s="60"/>
      <c r="I322" s="60"/>
      <c r="J322" s="60"/>
      <c r="K322" s="60"/>
      <c r="L322" s="60"/>
      <c r="M322" s="60"/>
      <c r="N322" s="60"/>
      <c r="O322" s="60"/>
      <c r="P322" s="60"/>
      <c r="Q322" s="60"/>
      <c r="R322" s="60"/>
      <c r="S322" s="60"/>
      <c r="T322" s="60"/>
      <c r="U322" s="60"/>
      <c r="V322" s="60"/>
      <c r="W322" s="60"/>
      <c r="X322" s="60"/>
      <c r="Y322" s="60"/>
      <c r="Z322" s="60"/>
      <c r="AA322" s="60"/>
      <c r="AB322" s="60"/>
      <c r="AC322" s="60">
        <v>212500</v>
      </c>
      <c r="AD322" s="60"/>
      <c r="AE322" s="60"/>
      <c r="AF322" s="60">
        <f t="shared" si="858"/>
        <v>212500</v>
      </c>
      <c r="AG322" s="60">
        <f t="shared" si="859"/>
        <v>0</v>
      </c>
      <c r="AH322" s="60">
        <f t="shared" si="860"/>
        <v>0</v>
      </c>
      <c r="AI322" s="60"/>
      <c r="AJ322" s="60"/>
      <c r="AK322" s="60"/>
      <c r="AL322" s="60">
        <f t="shared" si="780"/>
        <v>212500</v>
      </c>
      <c r="AM322" s="60">
        <f t="shared" si="781"/>
        <v>0</v>
      </c>
      <c r="AN322" s="60">
        <f t="shared" si="782"/>
        <v>0</v>
      </c>
      <c r="AO322" s="60"/>
      <c r="AP322" s="60"/>
      <c r="AQ322" s="60"/>
      <c r="AR322" s="60">
        <f t="shared" si="784"/>
        <v>212500</v>
      </c>
      <c r="AS322" s="60">
        <f t="shared" si="785"/>
        <v>0</v>
      </c>
      <c r="AT322" s="60">
        <f t="shared" si="786"/>
        <v>0</v>
      </c>
    </row>
    <row r="323" spans="1:46">
      <c r="A323" s="260"/>
      <c r="B323" s="82" t="s">
        <v>47</v>
      </c>
      <c r="C323" s="5" t="s">
        <v>9</v>
      </c>
      <c r="D323" s="5" t="s">
        <v>21</v>
      </c>
      <c r="E323" s="5" t="s">
        <v>100</v>
      </c>
      <c r="F323" s="35" t="s">
        <v>325</v>
      </c>
      <c r="G323" s="55" t="s">
        <v>45</v>
      </c>
      <c r="H323" s="60">
        <f>H324</f>
        <v>212500</v>
      </c>
      <c r="I323" s="60">
        <f t="shared" ref="I323:M323" si="863">I324</f>
        <v>201775</v>
      </c>
      <c r="J323" s="60">
        <f t="shared" si="863"/>
        <v>201775</v>
      </c>
      <c r="K323" s="60">
        <f t="shared" si="863"/>
        <v>0</v>
      </c>
      <c r="L323" s="60">
        <f t="shared" si="863"/>
        <v>0</v>
      </c>
      <c r="M323" s="60">
        <f t="shared" si="863"/>
        <v>0</v>
      </c>
      <c r="N323" s="60">
        <f t="shared" si="805"/>
        <v>212500</v>
      </c>
      <c r="O323" s="60">
        <f t="shared" si="806"/>
        <v>201775</v>
      </c>
      <c r="P323" s="60">
        <f t="shared" si="807"/>
        <v>201775</v>
      </c>
      <c r="Q323" s="60">
        <f t="shared" ref="Q323:S323" si="864">Q324</f>
        <v>0</v>
      </c>
      <c r="R323" s="60">
        <f t="shared" si="864"/>
        <v>0</v>
      </c>
      <c r="S323" s="60">
        <f t="shared" si="864"/>
        <v>0</v>
      </c>
      <c r="T323" s="60">
        <f t="shared" si="768"/>
        <v>212500</v>
      </c>
      <c r="U323" s="60">
        <f t="shared" si="769"/>
        <v>201775</v>
      </c>
      <c r="V323" s="60">
        <f t="shared" si="770"/>
        <v>201775</v>
      </c>
      <c r="W323" s="60">
        <f t="shared" ref="W323:Y323" si="865">W324</f>
        <v>0</v>
      </c>
      <c r="X323" s="60">
        <f t="shared" si="865"/>
        <v>0</v>
      </c>
      <c r="Y323" s="60">
        <f t="shared" si="865"/>
        <v>0</v>
      </c>
      <c r="Z323" s="60">
        <f t="shared" si="772"/>
        <v>212500</v>
      </c>
      <c r="AA323" s="60">
        <f t="shared" si="773"/>
        <v>201775</v>
      </c>
      <c r="AB323" s="60">
        <f t="shared" si="774"/>
        <v>201775</v>
      </c>
      <c r="AC323" s="60">
        <f t="shared" ref="AC323:AE323" si="866">AC324</f>
        <v>-212500</v>
      </c>
      <c r="AD323" s="60">
        <f t="shared" si="866"/>
        <v>0</v>
      </c>
      <c r="AE323" s="60">
        <f t="shared" si="866"/>
        <v>0</v>
      </c>
      <c r="AF323" s="60">
        <f t="shared" si="776"/>
        <v>0</v>
      </c>
      <c r="AG323" s="60">
        <f t="shared" si="777"/>
        <v>201775</v>
      </c>
      <c r="AH323" s="60">
        <f t="shared" si="778"/>
        <v>201775</v>
      </c>
      <c r="AI323" s="60">
        <f t="shared" ref="AI323:AK323" si="867">AI324</f>
        <v>0</v>
      </c>
      <c r="AJ323" s="60">
        <f t="shared" si="867"/>
        <v>0</v>
      </c>
      <c r="AK323" s="60">
        <f t="shared" si="867"/>
        <v>0</v>
      </c>
      <c r="AL323" s="60">
        <f t="shared" si="780"/>
        <v>0</v>
      </c>
      <c r="AM323" s="60">
        <f t="shared" si="781"/>
        <v>201775</v>
      </c>
      <c r="AN323" s="60">
        <f t="shared" si="782"/>
        <v>201775</v>
      </c>
      <c r="AO323" s="60">
        <f t="shared" ref="AO323:AQ323" si="868">AO324</f>
        <v>0</v>
      </c>
      <c r="AP323" s="60">
        <f t="shared" si="868"/>
        <v>0</v>
      </c>
      <c r="AQ323" s="60">
        <f t="shared" si="868"/>
        <v>0</v>
      </c>
      <c r="AR323" s="60">
        <f t="shared" si="784"/>
        <v>0</v>
      </c>
      <c r="AS323" s="60">
        <f t="shared" si="785"/>
        <v>201775</v>
      </c>
      <c r="AT323" s="60">
        <f t="shared" si="786"/>
        <v>201775</v>
      </c>
    </row>
    <row r="324" spans="1:46" ht="26.4">
      <c r="A324" s="260"/>
      <c r="B324" s="74" t="s">
        <v>48</v>
      </c>
      <c r="C324" s="5" t="s">
        <v>9</v>
      </c>
      <c r="D324" s="5" t="s">
        <v>21</v>
      </c>
      <c r="E324" s="5" t="s">
        <v>100</v>
      </c>
      <c r="F324" s="35" t="s">
        <v>325</v>
      </c>
      <c r="G324" s="55" t="s">
        <v>46</v>
      </c>
      <c r="H324" s="61">
        <v>212500</v>
      </c>
      <c r="I324" s="61">
        <v>201775</v>
      </c>
      <c r="J324" s="61">
        <v>201775</v>
      </c>
      <c r="K324" s="61"/>
      <c r="L324" s="61"/>
      <c r="M324" s="61"/>
      <c r="N324" s="61">
        <f t="shared" si="805"/>
        <v>212500</v>
      </c>
      <c r="O324" s="61">
        <f t="shared" si="806"/>
        <v>201775</v>
      </c>
      <c r="P324" s="61">
        <f t="shared" si="807"/>
        <v>201775</v>
      </c>
      <c r="Q324" s="61"/>
      <c r="R324" s="61"/>
      <c r="S324" s="61"/>
      <c r="T324" s="61">
        <f t="shared" si="768"/>
        <v>212500</v>
      </c>
      <c r="U324" s="61">
        <f t="shared" si="769"/>
        <v>201775</v>
      </c>
      <c r="V324" s="61">
        <f t="shared" si="770"/>
        <v>201775</v>
      </c>
      <c r="W324" s="61"/>
      <c r="X324" s="61"/>
      <c r="Y324" s="61"/>
      <c r="Z324" s="61">
        <f t="shared" si="772"/>
        <v>212500</v>
      </c>
      <c r="AA324" s="61">
        <f t="shared" si="773"/>
        <v>201775</v>
      </c>
      <c r="AB324" s="61">
        <f t="shared" si="774"/>
        <v>201775</v>
      </c>
      <c r="AC324" s="61">
        <v>-212500</v>
      </c>
      <c r="AD324" s="61"/>
      <c r="AE324" s="61"/>
      <c r="AF324" s="61">
        <f t="shared" si="776"/>
        <v>0</v>
      </c>
      <c r="AG324" s="61">
        <f t="shared" si="777"/>
        <v>201775</v>
      </c>
      <c r="AH324" s="61">
        <f t="shared" si="778"/>
        <v>201775</v>
      </c>
      <c r="AI324" s="61"/>
      <c r="AJ324" s="61"/>
      <c r="AK324" s="61"/>
      <c r="AL324" s="61">
        <f t="shared" si="780"/>
        <v>0</v>
      </c>
      <c r="AM324" s="61">
        <f t="shared" si="781"/>
        <v>201775</v>
      </c>
      <c r="AN324" s="61">
        <f t="shared" si="782"/>
        <v>201775</v>
      </c>
      <c r="AO324" s="61"/>
      <c r="AP324" s="61"/>
      <c r="AQ324" s="61"/>
      <c r="AR324" s="61">
        <f t="shared" si="784"/>
        <v>0</v>
      </c>
      <c r="AS324" s="61">
        <f t="shared" si="785"/>
        <v>201775</v>
      </c>
      <c r="AT324" s="61">
        <f t="shared" si="786"/>
        <v>201775</v>
      </c>
    </row>
    <row r="325" spans="1:46">
      <c r="A325" s="260"/>
      <c r="B325" s="104" t="s">
        <v>30</v>
      </c>
      <c r="C325" s="5" t="s">
        <v>9</v>
      </c>
      <c r="D325" s="5" t="s">
        <v>21</v>
      </c>
      <c r="E325" s="5" t="s">
        <v>100</v>
      </c>
      <c r="F325" s="35" t="s">
        <v>323</v>
      </c>
      <c r="G325" s="17"/>
      <c r="H325" s="57">
        <f>+H326</f>
        <v>35000</v>
      </c>
      <c r="I325" s="57">
        <f t="shared" ref="I325:M325" si="869">+I326</f>
        <v>35000</v>
      </c>
      <c r="J325" s="57">
        <f t="shared" si="869"/>
        <v>35000</v>
      </c>
      <c r="K325" s="57">
        <f t="shared" si="869"/>
        <v>0</v>
      </c>
      <c r="L325" s="57">
        <f t="shared" si="869"/>
        <v>0</v>
      </c>
      <c r="M325" s="57">
        <f t="shared" si="869"/>
        <v>0</v>
      </c>
      <c r="N325" s="57">
        <f t="shared" si="805"/>
        <v>35000</v>
      </c>
      <c r="O325" s="57">
        <f t="shared" si="806"/>
        <v>35000</v>
      </c>
      <c r="P325" s="57">
        <f t="shared" si="807"/>
        <v>35000</v>
      </c>
      <c r="Q325" s="57">
        <f t="shared" ref="Q325:S325" si="870">+Q326</f>
        <v>0</v>
      </c>
      <c r="R325" s="57">
        <f t="shared" si="870"/>
        <v>0</v>
      </c>
      <c r="S325" s="57">
        <f t="shared" si="870"/>
        <v>0</v>
      </c>
      <c r="T325" s="57">
        <f t="shared" si="768"/>
        <v>35000</v>
      </c>
      <c r="U325" s="57">
        <f t="shared" si="769"/>
        <v>35000</v>
      </c>
      <c r="V325" s="57">
        <f t="shared" si="770"/>
        <v>35000</v>
      </c>
      <c r="W325" s="57">
        <f t="shared" ref="W325:Y325" si="871">+W326</f>
        <v>0</v>
      </c>
      <c r="X325" s="57">
        <f t="shared" si="871"/>
        <v>0</v>
      </c>
      <c r="Y325" s="57">
        <f t="shared" si="871"/>
        <v>0</v>
      </c>
      <c r="Z325" s="57">
        <f t="shared" si="772"/>
        <v>35000</v>
      </c>
      <c r="AA325" s="57">
        <f t="shared" si="773"/>
        <v>35000</v>
      </c>
      <c r="AB325" s="57">
        <f t="shared" si="774"/>
        <v>35000</v>
      </c>
      <c r="AC325" s="57">
        <f t="shared" ref="AC325:AE325" si="872">+AC326</f>
        <v>0</v>
      </c>
      <c r="AD325" s="57">
        <f t="shared" si="872"/>
        <v>0</v>
      </c>
      <c r="AE325" s="57">
        <f t="shared" si="872"/>
        <v>0</v>
      </c>
      <c r="AF325" s="57">
        <f t="shared" si="776"/>
        <v>35000</v>
      </c>
      <c r="AG325" s="57">
        <f t="shared" si="777"/>
        <v>35000</v>
      </c>
      <c r="AH325" s="57">
        <f t="shared" si="778"/>
        <v>35000</v>
      </c>
      <c r="AI325" s="57">
        <f t="shared" ref="AI325:AK325" si="873">+AI326</f>
        <v>0</v>
      </c>
      <c r="AJ325" s="57">
        <f t="shared" si="873"/>
        <v>0</v>
      </c>
      <c r="AK325" s="57">
        <f t="shared" si="873"/>
        <v>0</v>
      </c>
      <c r="AL325" s="57">
        <f t="shared" si="780"/>
        <v>35000</v>
      </c>
      <c r="AM325" s="57">
        <f t="shared" si="781"/>
        <v>35000</v>
      </c>
      <c r="AN325" s="57">
        <f t="shared" si="782"/>
        <v>35000</v>
      </c>
      <c r="AO325" s="57">
        <f t="shared" ref="AO325:AQ325" si="874">+AO326</f>
        <v>0</v>
      </c>
      <c r="AP325" s="57">
        <f t="shared" si="874"/>
        <v>0</v>
      </c>
      <c r="AQ325" s="57">
        <f t="shared" si="874"/>
        <v>0</v>
      </c>
      <c r="AR325" s="57">
        <f t="shared" si="784"/>
        <v>35000</v>
      </c>
      <c r="AS325" s="57">
        <f t="shared" si="785"/>
        <v>35000</v>
      </c>
      <c r="AT325" s="57">
        <f t="shared" si="786"/>
        <v>35000</v>
      </c>
    </row>
    <row r="326" spans="1:46" ht="26.4">
      <c r="A326" s="260"/>
      <c r="B326" s="82" t="s">
        <v>186</v>
      </c>
      <c r="C326" s="5" t="s">
        <v>9</v>
      </c>
      <c r="D326" s="5" t="s">
        <v>21</v>
      </c>
      <c r="E326" s="5" t="s">
        <v>100</v>
      </c>
      <c r="F326" s="35" t="s">
        <v>323</v>
      </c>
      <c r="G326" s="17" t="s">
        <v>32</v>
      </c>
      <c r="H326" s="57">
        <f>H327</f>
        <v>35000</v>
      </c>
      <c r="I326" s="57">
        <f t="shared" ref="I326:M326" si="875">I327</f>
        <v>35000</v>
      </c>
      <c r="J326" s="57">
        <f t="shared" si="875"/>
        <v>35000</v>
      </c>
      <c r="K326" s="57">
        <f t="shared" si="875"/>
        <v>0</v>
      </c>
      <c r="L326" s="57">
        <f t="shared" si="875"/>
        <v>0</v>
      </c>
      <c r="M326" s="57">
        <f t="shared" si="875"/>
        <v>0</v>
      </c>
      <c r="N326" s="57">
        <f t="shared" si="805"/>
        <v>35000</v>
      </c>
      <c r="O326" s="57">
        <f t="shared" si="806"/>
        <v>35000</v>
      </c>
      <c r="P326" s="57">
        <f t="shared" si="807"/>
        <v>35000</v>
      </c>
      <c r="Q326" s="57">
        <f t="shared" ref="Q326:S326" si="876">Q327</f>
        <v>0</v>
      </c>
      <c r="R326" s="57">
        <f t="shared" si="876"/>
        <v>0</v>
      </c>
      <c r="S326" s="57">
        <f t="shared" si="876"/>
        <v>0</v>
      </c>
      <c r="T326" s="57">
        <f t="shared" si="768"/>
        <v>35000</v>
      </c>
      <c r="U326" s="57">
        <f t="shared" si="769"/>
        <v>35000</v>
      </c>
      <c r="V326" s="57">
        <f t="shared" si="770"/>
        <v>35000</v>
      </c>
      <c r="W326" s="57">
        <f t="shared" ref="W326:Y326" si="877">W327</f>
        <v>0</v>
      </c>
      <c r="X326" s="57">
        <f t="shared" si="877"/>
        <v>0</v>
      </c>
      <c r="Y326" s="57">
        <f t="shared" si="877"/>
        <v>0</v>
      </c>
      <c r="Z326" s="57">
        <f t="shared" si="772"/>
        <v>35000</v>
      </c>
      <c r="AA326" s="57">
        <f t="shared" si="773"/>
        <v>35000</v>
      </c>
      <c r="AB326" s="57">
        <f t="shared" si="774"/>
        <v>35000</v>
      </c>
      <c r="AC326" s="57">
        <f t="shared" ref="AC326:AE326" si="878">AC327</f>
        <v>0</v>
      </c>
      <c r="AD326" s="57">
        <f t="shared" si="878"/>
        <v>0</v>
      </c>
      <c r="AE326" s="57">
        <f t="shared" si="878"/>
        <v>0</v>
      </c>
      <c r="AF326" s="57">
        <f t="shared" si="776"/>
        <v>35000</v>
      </c>
      <c r="AG326" s="57">
        <f t="shared" si="777"/>
        <v>35000</v>
      </c>
      <c r="AH326" s="57">
        <f t="shared" si="778"/>
        <v>35000</v>
      </c>
      <c r="AI326" s="57">
        <f t="shared" ref="AI326:AK326" si="879">AI327</f>
        <v>0</v>
      </c>
      <c r="AJ326" s="57">
        <f t="shared" si="879"/>
        <v>0</v>
      </c>
      <c r="AK326" s="57">
        <f t="shared" si="879"/>
        <v>0</v>
      </c>
      <c r="AL326" s="57">
        <f t="shared" si="780"/>
        <v>35000</v>
      </c>
      <c r="AM326" s="57">
        <f t="shared" si="781"/>
        <v>35000</v>
      </c>
      <c r="AN326" s="57">
        <f t="shared" si="782"/>
        <v>35000</v>
      </c>
      <c r="AO326" s="57">
        <f t="shared" ref="AO326:AQ326" si="880">AO327</f>
        <v>0</v>
      </c>
      <c r="AP326" s="57">
        <f t="shared" si="880"/>
        <v>0</v>
      </c>
      <c r="AQ326" s="57">
        <f t="shared" si="880"/>
        <v>0</v>
      </c>
      <c r="AR326" s="57">
        <f t="shared" si="784"/>
        <v>35000</v>
      </c>
      <c r="AS326" s="57">
        <f t="shared" si="785"/>
        <v>35000</v>
      </c>
      <c r="AT326" s="57">
        <f t="shared" si="786"/>
        <v>35000</v>
      </c>
    </row>
    <row r="327" spans="1:46" ht="26.4">
      <c r="A327" s="260"/>
      <c r="B327" s="86" t="s">
        <v>34</v>
      </c>
      <c r="C327" s="5" t="s">
        <v>9</v>
      </c>
      <c r="D327" s="5" t="s">
        <v>21</v>
      </c>
      <c r="E327" s="5" t="s">
        <v>100</v>
      </c>
      <c r="F327" s="35" t="s">
        <v>323</v>
      </c>
      <c r="G327" s="17" t="s">
        <v>33</v>
      </c>
      <c r="H327" s="60">
        <v>35000</v>
      </c>
      <c r="I327" s="60">
        <v>35000</v>
      </c>
      <c r="J327" s="60">
        <v>35000</v>
      </c>
      <c r="K327" s="60"/>
      <c r="L327" s="60"/>
      <c r="M327" s="60"/>
      <c r="N327" s="60">
        <f t="shared" si="805"/>
        <v>35000</v>
      </c>
      <c r="O327" s="60">
        <f t="shared" si="806"/>
        <v>35000</v>
      </c>
      <c r="P327" s="60">
        <f t="shared" si="807"/>
        <v>35000</v>
      </c>
      <c r="Q327" s="60"/>
      <c r="R327" s="60"/>
      <c r="S327" s="60"/>
      <c r="T327" s="60">
        <f t="shared" si="768"/>
        <v>35000</v>
      </c>
      <c r="U327" s="60">
        <f t="shared" si="769"/>
        <v>35000</v>
      </c>
      <c r="V327" s="60">
        <f t="shared" si="770"/>
        <v>35000</v>
      </c>
      <c r="W327" s="60"/>
      <c r="X327" s="60"/>
      <c r="Y327" s="60"/>
      <c r="Z327" s="60">
        <f t="shared" si="772"/>
        <v>35000</v>
      </c>
      <c r="AA327" s="60">
        <f t="shared" si="773"/>
        <v>35000</v>
      </c>
      <c r="AB327" s="60">
        <f t="shared" si="774"/>
        <v>35000</v>
      </c>
      <c r="AC327" s="60"/>
      <c r="AD327" s="60"/>
      <c r="AE327" s="60"/>
      <c r="AF327" s="60">
        <f t="shared" si="776"/>
        <v>35000</v>
      </c>
      <c r="AG327" s="60">
        <f t="shared" si="777"/>
        <v>35000</v>
      </c>
      <c r="AH327" s="60">
        <f t="shared" si="778"/>
        <v>35000</v>
      </c>
      <c r="AI327" s="60"/>
      <c r="AJ327" s="60"/>
      <c r="AK327" s="60"/>
      <c r="AL327" s="60">
        <f t="shared" si="780"/>
        <v>35000</v>
      </c>
      <c r="AM327" s="60">
        <f t="shared" si="781"/>
        <v>35000</v>
      </c>
      <c r="AN327" s="60">
        <f t="shared" si="782"/>
        <v>35000</v>
      </c>
      <c r="AO327" s="60"/>
      <c r="AP327" s="60"/>
      <c r="AQ327" s="60"/>
      <c r="AR327" s="60">
        <f t="shared" si="784"/>
        <v>35000</v>
      </c>
      <c r="AS327" s="60">
        <f t="shared" si="785"/>
        <v>35000</v>
      </c>
      <c r="AT327" s="60">
        <f t="shared" si="786"/>
        <v>35000</v>
      </c>
    </row>
    <row r="328" spans="1:46" ht="26.4">
      <c r="A328" s="260"/>
      <c r="B328" s="179" t="s">
        <v>221</v>
      </c>
      <c r="C328" s="5" t="s">
        <v>9</v>
      </c>
      <c r="D328" s="5" t="s">
        <v>21</v>
      </c>
      <c r="E328" s="5" t="s">
        <v>100</v>
      </c>
      <c r="F328" s="118" t="s">
        <v>320</v>
      </c>
      <c r="G328" s="17"/>
      <c r="H328" s="60">
        <f>H329</f>
        <v>550000</v>
      </c>
      <c r="I328" s="60">
        <f t="shared" ref="I328:M329" si="881">I329</f>
        <v>0</v>
      </c>
      <c r="J328" s="60">
        <f t="shared" si="881"/>
        <v>0</v>
      </c>
      <c r="K328" s="60">
        <f t="shared" si="881"/>
        <v>-550000</v>
      </c>
      <c r="L328" s="60">
        <f t="shared" si="881"/>
        <v>0</v>
      </c>
      <c r="M328" s="60">
        <f t="shared" si="881"/>
        <v>0</v>
      </c>
      <c r="N328" s="60">
        <f t="shared" si="805"/>
        <v>0</v>
      </c>
      <c r="O328" s="60">
        <f t="shared" si="806"/>
        <v>0</v>
      </c>
      <c r="P328" s="60">
        <f t="shared" si="807"/>
        <v>0</v>
      </c>
      <c r="Q328" s="60">
        <f t="shared" ref="Q328:S329" si="882">Q329</f>
        <v>262460</v>
      </c>
      <c r="R328" s="60">
        <f t="shared" si="882"/>
        <v>0</v>
      </c>
      <c r="S328" s="60">
        <f t="shared" si="882"/>
        <v>0</v>
      </c>
      <c r="T328" s="60">
        <f t="shared" si="768"/>
        <v>262460</v>
      </c>
      <c r="U328" s="60">
        <f t="shared" si="769"/>
        <v>0</v>
      </c>
      <c r="V328" s="60">
        <f t="shared" si="770"/>
        <v>0</v>
      </c>
      <c r="W328" s="60">
        <f t="shared" ref="W328:Y329" si="883">W329</f>
        <v>0</v>
      </c>
      <c r="X328" s="60">
        <f t="shared" si="883"/>
        <v>0</v>
      </c>
      <c r="Y328" s="60">
        <f t="shared" si="883"/>
        <v>0</v>
      </c>
      <c r="Z328" s="60">
        <f t="shared" si="772"/>
        <v>262460</v>
      </c>
      <c r="AA328" s="60">
        <f t="shared" si="773"/>
        <v>0</v>
      </c>
      <c r="AB328" s="60">
        <f t="shared" si="774"/>
        <v>0</v>
      </c>
      <c r="AC328" s="60">
        <f t="shared" ref="AC328:AE329" si="884">AC329</f>
        <v>178000</v>
      </c>
      <c r="AD328" s="60">
        <f t="shared" si="884"/>
        <v>0</v>
      </c>
      <c r="AE328" s="60">
        <f t="shared" si="884"/>
        <v>0</v>
      </c>
      <c r="AF328" s="60">
        <f t="shared" si="776"/>
        <v>440460</v>
      </c>
      <c r="AG328" s="60">
        <f t="shared" si="777"/>
        <v>0</v>
      </c>
      <c r="AH328" s="60">
        <f t="shared" si="778"/>
        <v>0</v>
      </c>
      <c r="AI328" s="60">
        <f t="shared" ref="AI328:AK329" si="885">AI329</f>
        <v>0</v>
      </c>
      <c r="AJ328" s="60">
        <f t="shared" si="885"/>
        <v>0</v>
      </c>
      <c r="AK328" s="60">
        <f t="shared" si="885"/>
        <v>0</v>
      </c>
      <c r="AL328" s="60">
        <f t="shared" si="780"/>
        <v>440460</v>
      </c>
      <c r="AM328" s="60">
        <f t="shared" si="781"/>
        <v>0</v>
      </c>
      <c r="AN328" s="60">
        <f t="shared" si="782"/>
        <v>0</v>
      </c>
      <c r="AO328" s="60">
        <f t="shared" ref="AO328:AQ329" si="886">AO329</f>
        <v>0</v>
      </c>
      <c r="AP328" s="60">
        <f t="shared" si="886"/>
        <v>0</v>
      </c>
      <c r="AQ328" s="60">
        <f t="shared" si="886"/>
        <v>0</v>
      </c>
      <c r="AR328" s="60">
        <f t="shared" si="784"/>
        <v>440460</v>
      </c>
      <c r="AS328" s="60">
        <f t="shared" si="785"/>
        <v>0</v>
      </c>
      <c r="AT328" s="60">
        <f t="shared" si="786"/>
        <v>0</v>
      </c>
    </row>
    <row r="329" spans="1:46" ht="26.4">
      <c r="A329" s="260"/>
      <c r="B329" s="82" t="s">
        <v>186</v>
      </c>
      <c r="C329" s="5" t="s">
        <v>9</v>
      </c>
      <c r="D329" s="5" t="s">
        <v>21</v>
      </c>
      <c r="E329" s="5" t="s">
        <v>100</v>
      </c>
      <c r="F329" s="118" t="s">
        <v>320</v>
      </c>
      <c r="G329" s="17" t="s">
        <v>32</v>
      </c>
      <c r="H329" s="60">
        <f>H330</f>
        <v>550000</v>
      </c>
      <c r="I329" s="60">
        <f>I330</f>
        <v>0</v>
      </c>
      <c r="J329" s="60">
        <f>J330</f>
        <v>0</v>
      </c>
      <c r="K329" s="60">
        <f t="shared" si="881"/>
        <v>-550000</v>
      </c>
      <c r="L329" s="60">
        <f t="shared" si="881"/>
        <v>0</v>
      </c>
      <c r="M329" s="60">
        <f t="shared" si="881"/>
        <v>0</v>
      </c>
      <c r="N329" s="60">
        <f t="shared" si="805"/>
        <v>0</v>
      </c>
      <c r="O329" s="60">
        <f t="shared" si="806"/>
        <v>0</v>
      </c>
      <c r="P329" s="60">
        <f t="shared" si="807"/>
        <v>0</v>
      </c>
      <c r="Q329" s="60">
        <f t="shared" si="882"/>
        <v>262460</v>
      </c>
      <c r="R329" s="60">
        <f t="shared" si="882"/>
        <v>0</v>
      </c>
      <c r="S329" s="60">
        <f t="shared" si="882"/>
        <v>0</v>
      </c>
      <c r="T329" s="60">
        <f t="shared" si="768"/>
        <v>262460</v>
      </c>
      <c r="U329" s="60">
        <f t="shared" si="769"/>
        <v>0</v>
      </c>
      <c r="V329" s="60">
        <f t="shared" si="770"/>
        <v>0</v>
      </c>
      <c r="W329" s="60">
        <f t="shared" si="883"/>
        <v>0</v>
      </c>
      <c r="X329" s="60">
        <f t="shared" si="883"/>
        <v>0</v>
      </c>
      <c r="Y329" s="60">
        <f t="shared" si="883"/>
        <v>0</v>
      </c>
      <c r="Z329" s="60">
        <f t="shared" si="772"/>
        <v>262460</v>
      </c>
      <c r="AA329" s="60">
        <f t="shared" si="773"/>
        <v>0</v>
      </c>
      <c r="AB329" s="60">
        <f t="shared" si="774"/>
        <v>0</v>
      </c>
      <c r="AC329" s="60">
        <f t="shared" si="884"/>
        <v>178000</v>
      </c>
      <c r="AD329" s="60">
        <f t="shared" si="884"/>
        <v>0</v>
      </c>
      <c r="AE329" s="60">
        <f t="shared" si="884"/>
        <v>0</v>
      </c>
      <c r="AF329" s="60">
        <f t="shared" si="776"/>
        <v>440460</v>
      </c>
      <c r="AG329" s="60">
        <f t="shared" si="777"/>
        <v>0</v>
      </c>
      <c r="AH329" s="60">
        <f t="shared" si="778"/>
        <v>0</v>
      </c>
      <c r="AI329" s="60">
        <f t="shared" si="885"/>
        <v>0</v>
      </c>
      <c r="AJ329" s="60">
        <f t="shared" si="885"/>
        <v>0</v>
      </c>
      <c r="AK329" s="60">
        <f t="shared" si="885"/>
        <v>0</v>
      </c>
      <c r="AL329" s="60">
        <f t="shared" si="780"/>
        <v>440460</v>
      </c>
      <c r="AM329" s="60">
        <f t="shared" si="781"/>
        <v>0</v>
      </c>
      <c r="AN329" s="60">
        <f t="shared" si="782"/>
        <v>0</v>
      </c>
      <c r="AO329" s="60">
        <f t="shared" si="886"/>
        <v>0</v>
      </c>
      <c r="AP329" s="60">
        <f t="shared" si="886"/>
        <v>0</v>
      </c>
      <c r="AQ329" s="60">
        <f t="shared" si="886"/>
        <v>0</v>
      </c>
      <c r="AR329" s="60">
        <f t="shared" si="784"/>
        <v>440460</v>
      </c>
      <c r="AS329" s="60">
        <f t="shared" si="785"/>
        <v>0</v>
      </c>
      <c r="AT329" s="60">
        <f t="shared" si="786"/>
        <v>0</v>
      </c>
    </row>
    <row r="330" spans="1:46" ht="26.4">
      <c r="A330" s="260"/>
      <c r="B330" s="86" t="s">
        <v>34</v>
      </c>
      <c r="C330" s="5" t="s">
        <v>9</v>
      </c>
      <c r="D330" s="5" t="s">
        <v>21</v>
      </c>
      <c r="E330" s="5" t="s">
        <v>100</v>
      </c>
      <c r="F330" s="118" t="s">
        <v>320</v>
      </c>
      <c r="G330" s="17" t="s">
        <v>33</v>
      </c>
      <c r="H330" s="60">
        <v>550000</v>
      </c>
      <c r="I330" s="60">
        <v>0</v>
      </c>
      <c r="J330" s="60">
        <v>0</v>
      </c>
      <c r="K330" s="61">
        <v>-550000</v>
      </c>
      <c r="L330" s="60"/>
      <c r="M330" s="60"/>
      <c r="N330" s="60">
        <f t="shared" si="805"/>
        <v>0</v>
      </c>
      <c r="O330" s="60">
        <f t="shared" si="806"/>
        <v>0</v>
      </c>
      <c r="P330" s="60">
        <f t="shared" si="807"/>
        <v>0</v>
      </c>
      <c r="Q330" s="61">
        <v>262460</v>
      </c>
      <c r="R330" s="60"/>
      <c r="S330" s="60"/>
      <c r="T330" s="60">
        <f t="shared" si="768"/>
        <v>262460</v>
      </c>
      <c r="U330" s="60">
        <f t="shared" si="769"/>
        <v>0</v>
      </c>
      <c r="V330" s="60">
        <f t="shared" si="770"/>
        <v>0</v>
      </c>
      <c r="W330" s="61"/>
      <c r="X330" s="60"/>
      <c r="Y330" s="60"/>
      <c r="Z330" s="60">
        <f t="shared" si="772"/>
        <v>262460</v>
      </c>
      <c r="AA330" s="60">
        <f t="shared" si="773"/>
        <v>0</v>
      </c>
      <c r="AB330" s="60">
        <f t="shared" si="774"/>
        <v>0</v>
      </c>
      <c r="AC330" s="61">
        <v>178000</v>
      </c>
      <c r="AD330" s="60"/>
      <c r="AE330" s="60"/>
      <c r="AF330" s="60">
        <f t="shared" si="776"/>
        <v>440460</v>
      </c>
      <c r="AG330" s="60">
        <f t="shared" si="777"/>
        <v>0</v>
      </c>
      <c r="AH330" s="60">
        <f t="shared" si="778"/>
        <v>0</v>
      </c>
      <c r="AI330" s="61"/>
      <c r="AJ330" s="60"/>
      <c r="AK330" s="60"/>
      <c r="AL330" s="60">
        <f t="shared" si="780"/>
        <v>440460</v>
      </c>
      <c r="AM330" s="60">
        <f t="shared" si="781"/>
        <v>0</v>
      </c>
      <c r="AN330" s="60">
        <f t="shared" si="782"/>
        <v>0</v>
      </c>
      <c r="AO330" s="61"/>
      <c r="AP330" s="60"/>
      <c r="AQ330" s="60"/>
      <c r="AR330" s="60">
        <f t="shared" si="784"/>
        <v>440460</v>
      </c>
      <c r="AS330" s="60">
        <f t="shared" si="785"/>
        <v>0</v>
      </c>
      <c r="AT330" s="60">
        <f t="shared" si="786"/>
        <v>0</v>
      </c>
    </row>
    <row r="331" spans="1:46">
      <c r="A331" s="53"/>
      <c r="B331" s="85"/>
      <c r="C331" s="5"/>
      <c r="D331" s="5"/>
      <c r="E331" s="5"/>
      <c r="F331" s="5"/>
      <c r="G331" s="1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  <c r="AB331" s="57"/>
      <c r="AC331" s="57"/>
      <c r="AD331" s="57"/>
      <c r="AE331" s="57"/>
      <c r="AF331" s="57"/>
      <c r="AG331" s="57"/>
      <c r="AH331" s="57"/>
      <c r="AI331" s="57"/>
      <c r="AJ331" s="57"/>
      <c r="AK331" s="57"/>
      <c r="AL331" s="57"/>
      <c r="AM331" s="57"/>
      <c r="AN331" s="57"/>
      <c r="AO331" s="57"/>
      <c r="AP331" s="57"/>
      <c r="AQ331" s="57"/>
      <c r="AR331" s="57"/>
      <c r="AS331" s="57"/>
      <c r="AT331" s="57"/>
    </row>
    <row r="332" spans="1:46" ht="27.6">
      <c r="A332" s="177" t="s">
        <v>4</v>
      </c>
      <c r="B332" s="154" t="s">
        <v>289</v>
      </c>
      <c r="C332" s="7" t="s">
        <v>11</v>
      </c>
      <c r="D332" s="7" t="s">
        <v>21</v>
      </c>
      <c r="E332" s="7" t="s">
        <v>100</v>
      </c>
      <c r="F332" s="7" t="s">
        <v>101</v>
      </c>
      <c r="G332" s="19"/>
      <c r="H332" s="59">
        <f>H333</f>
        <v>50000</v>
      </c>
      <c r="I332" s="59">
        <f t="shared" ref="I332:M332" si="887">I333</f>
        <v>50000</v>
      </c>
      <c r="J332" s="59">
        <f t="shared" si="887"/>
        <v>50000</v>
      </c>
      <c r="K332" s="59">
        <f t="shared" si="887"/>
        <v>0</v>
      </c>
      <c r="L332" s="59">
        <f t="shared" si="887"/>
        <v>0</v>
      </c>
      <c r="M332" s="59">
        <f t="shared" si="887"/>
        <v>0</v>
      </c>
      <c r="N332" s="59">
        <f t="shared" si="805"/>
        <v>50000</v>
      </c>
      <c r="O332" s="59">
        <f t="shared" si="806"/>
        <v>50000</v>
      </c>
      <c r="P332" s="59">
        <f t="shared" si="807"/>
        <v>50000</v>
      </c>
      <c r="Q332" s="59">
        <f t="shared" ref="Q332:S334" si="888">Q333</f>
        <v>0</v>
      </c>
      <c r="R332" s="59">
        <f t="shared" si="888"/>
        <v>0</v>
      </c>
      <c r="S332" s="59">
        <f t="shared" si="888"/>
        <v>0</v>
      </c>
      <c r="T332" s="59">
        <f t="shared" ref="T332:T335" si="889">N332+Q332</f>
        <v>50000</v>
      </c>
      <c r="U332" s="59">
        <f t="shared" ref="U332:U335" si="890">O332+R332</f>
        <v>50000</v>
      </c>
      <c r="V332" s="59">
        <f t="shared" ref="V332:V335" si="891">P332+S332</f>
        <v>50000</v>
      </c>
      <c r="W332" s="59">
        <f t="shared" ref="W332:Y334" si="892">W333</f>
        <v>0</v>
      </c>
      <c r="X332" s="59">
        <f t="shared" si="892"/>
        <v>0</v>
      </c>
      <c r="Y332" s="59">
        <f t="shared" si="892"/>
        <v>0</v>
      </c>
      <c r="Z332" s="59">
        <f t="shared" ref="Z332:Z335" si="893">T332+W332</f>
        <v>50000</v>
      </c>
      <c r="AA332" s="59">
        <f t="shared" ref="AA332:AA335" si="894">U332+X332</f>
        <v>50000</v>
      </c>
      <c r="AB332" s="59">
        <f t="shared" ref="AB332:AB335" si="895">V332+Y332</f>
        <v>50000</v>
      </c>
      <c r="AC332" s="59">
        <f t="shared" ref="AC332:AE334" si="896">AC333</f>
        <v>0</v>
      </c>
      <c r="AD332" s="59">
        <f t="shared" si="896"/>
        <v>0</v>
      </c>
      <c r="AE332" s="59">
        <f t="shared" si="896"/>
        <v>0</v>
      </c>
      <c r="AF332" s="59">
        <f t="shared" ref="AF332:AF335" si="897">Z332+AC332</f>
        <v>50000</v>
      </c>
      <c r="AG332" s="59">
        <f t="shared" ref="AG332:AG335" si="898">AA332+AD332</f>
        <v>50000</v>
      </c>
      <c r="AH332" s="59">
        <f t="shared" ref="AH332:AH335" si="899">AB332+AE332</f>
        <v>50000</v>
      </c>
      <c r="AI332" s="59">
        <f t="shared" ref="AI332:AK334" si="900">AI333</f>
        <v>0</v>
      </c>
      <c r="AJ332" s="59">
        <f t="shared" si="900"/>
        <v>0</v>
      </c>
      <c r="AK332" s="59">
        <f t="shared" si="900"/>
        <v>0</v>
      </c>
      <c r="AL332" s="59">
        <f t="shared" ref="AL332:AL335" si="901">AF332+AI332</f>
        <v>50000</v>
      </c>
      <c r="AM332" s="59">
        <f t="shared" ref="AM332:AM335" si="902">AG332+AJ332</f>
        <v>50000</v>
      </c>
      <c r="AN332" s="59">
        <f t="shared" ref="AN332:AN335" si="903">AH332+AK332</f>
        <v>50000</v>
      </c>
      <c r="AO332" s="59">
        <f t="shared" ref="AO332:AQ334" si="904">AO333</f>
        <v>0</v>
      </c>
      <c r="AP332" s="59">
        <f t="shared" si="904"/>
        <v>0</v>
      </c>
      <c r="AQ332" s="59">
        <f t="shared" si="904"/>
        <v>0</v>
      </c>
      <c r="AR332" s="59">
        <f t="shared" ref="AR332:AR335" si="905">AL332+AO332</f>
        <v>50000</v>
      </c>
      <c r="AS332" s="59">
        <f t="shared" ref="AS332:AS335" si="906">AM332+AP332</f>
        <v>50000</v>
      </c>
      <c r="AT332" s="59">
        <f t="shared" ref="AT332:AT335" si="907">AN332+AQ332</f>
        <v>50000</v>
      </c>
    </row>
    <row r="333" spans="1:46">
      <c r="A333" s="279"/>
      <c r="B333" s="152" t="s">
        <v>228</v>
      </c>
      <c r="C333" s="54" t="s">
        <v>11</v>
      </c>
      <c r="D333" s="54" t="s">
        <v>21</v>
      </c>
      <c r="E333" s="54" t="s">
        <v>100</v>
      </c>
      <c r="F333" s="54" t="s">
        <v>134</v>
      </c>
      <c r="G333" s="55"/>
      <c r="H333" s="64">
        <f t="shared" ref="H333:M334" si="908">H334</f>
        <v>50000</v>
      </c>
      <c r="I333" s="64">
        <f t="shared" si="908"/>
        <v>50000</v>
      </c>
      <c r="J333" s="64">
        <f t="shared" si="908"/>
        <v>50000</v>
      </c>
      <c r="K333" s="64">
        <f t="shared" si="908"/>
        <v>0</v>
      </c>
      <c r="L333" s="64">
        <f t="shared" si="908"/>
        <v>0</v>
      </c>
      <c r="M333" s="64">
        <f t="shared" si="908"/>
        <v>0</v>
      </c>
      <c r="N333" s="64">
        <f t="shared" si="805"/>
        <v>50000</v>
      </c>
      <c r="O333" s="64">
        <f t="shared" si="806"/>
        <v>50000</v>
      </c>
      <c r="P333" s="64">
        <f t="shared" si="807"/>
        <v>50000</v>
      </c>
      <c r="Q333" s="64">
        <f t="shared" si="888"/>
        <v>0</v>
      </c>
      <c r="R333" s="64">
        <f t="shared" si="888"/>
        <v>0</v>
      </c>
      <c r="S333" s="64">
        <f t="shared" si="888"/>
        <v>0</v>
      </c>
      <c r="T333" s="64">
        <f t="shared" si="889"/>
        <v>50000</v>
      </c>
      <c r="U333" s="64">
        <f t="shared" si="890"/>
        <v>50000</v>
      </c>
      <c r="V333" s="64">
        <f t="shared" si="891"/>
        <v>50000</v>
      </c>
      <c r="W333" s="64">
        <f t="shared" si="892"/>
        <v>0</v>
      </c>
      <c r="X333" s="64">
        <f t="shared" si="892"/>
        <v>0</v>
      </c>
      <c r="Y333" s="64">
        <f t="shared" si="892"/>
        <v>0</v>
      </c>
      <c r="Z333" s="64">
        <f t="shared" si="893"/>
        <v>50000</v>
      </c>
      <c r="AA333" s="64">
        <f t="shared" si="894"/>
        <v>50000</v>
      </c>
      <c r="AB333" s="64">
        <f t="shared" si="895"/>
        <v>50000</v>
      </c>
      <c r="AC333" s="64">
        <f t="shared" si="896"/>
        <v>0</v>
      </c>
      <c r="AD333" s="64">
        <f t="shared" si="896"/>
        <v>0</v>
      </c>
      <c r="AE333" s="64">
        <f t="shared" si="896"/>
        <v>0</v>
      </c>
      <c r="AF333" s="64">
        <f t="shared" si="897"/>
        <v>50000</v>
      </c>
      <c r="AG333" s="64">
        <f t="shared" si="898"/>
        <v>50000</v>
      </c>
      <c r="AH333" s="64">
        <f t="shared" si="899"/>
        <v>50000</v>
      </c>
      <c r="AI333" s="64">
        <f t="shared" si="900"/>
        <v>0</v>
      </c>
      <c r="AJ333" s="64">
        <f t="shared" si="900"/>
        <v>0</v>
      </c>
      <c r="AK333" s="64">
        <f t="shared" si="900"/>
        <v>0</v>
      </c>
      <c r="AL333" s="64">
        <f t="shared" si="901"/>
        <v>50000</v>
      </c>
      <c r="AM333" s="64">
        <f t="shared" si="902"/>
        <v>50000</v>
      </c>
      <c r="AN333" s="64">
        <f t="shared" si="903"/>
        <v>50000</v>
      </c>
      <c r="AO333" s="64">
        <f t="shared" si="904"/>
        <v>0</v>
      </c>
      <c r="AP333" s="64">
        <f t="shared" si="904"/>
        <v>0</v>
      </c>
      <c r="AQ333" s="64">
        <f t="shared" si="904"/>
        <v>0</v>
      </c>
      <c r="AR333" s="64">
        <f t="shared" si="905"/>
        <v>50000</v>
      </c>
      <c r="AS333" s="64">
        <f t="shared" si="906"/>
        <v>50000</v>
      </c>
      <c r="AT333" s="64">
        <f t="shared" si="907"/>
        <v>50000</v>
      </c>
    </row>
    <row r="334" spans="1:46" ht="27.75" customHeight="1">
      <c r="A334" s="279"/>
      <c r="B334" s="82" t="s">
        <v>186</v>
      </c>
      <c r="C334" s="54" t="s">
        <v>11</v>
      </c>
      <c r="D334" s="54" t="s">
        <v>21</v>
      </c>
      <c r="E334" s="54" t="s">
        <v>100</v>
      </c>
      <c r="F334" s="54" t="s">
        <v>134</v>
      </c>
      <c r="G334" s="55" t="s">
        <v>32</v>
      </c>
      <c r="H334" s="64">
        <f t="shared" si="908"/>
        <v>50000</v>
      </c>
      <c r="I334" s="64">
        <f t="shared" si="908"/>
        <v>50000</v>
      </c>
      <c r="J334" s="64">
        <f t="shared" si="908"/>
        <v>50000</v>
      </c>
      <c r="K334" s="64">
        <f t="shared" si="908"/>
        <v>0</v>
      </c>
      <c r="L334" s="64">
        <f t="shared" si="908"/>
        <v>0</v>
      </c>
      <c r="M334" s="64">
        <f t="shared" si="908"/>
        <v>0</v>
      </c>
      <c r="N334" s="64">
        <f t="shared" si="805"/>
        <v>50000</v>
      </c>
      <c r="O334" s="64">
        <f t="shared" si="806"/>
        <v>50000</v>
      </c>
      <c r="P334" s="64">
        <f t="shared" si="807"/>
        <v>50000</v>
      </c>
      <c r="Q334" s="64">
        <f t="shared" si="888"/>
        <v>0</v>
      </c>
      <c r="R334" s="64">
        <f t="shared" si="888"/>
        <v>0</v>
      </c>
      <c r="S334" s="64">
        <f t="shared" si="888"/>
        <v>0</v>
      </c>
      <c r="T334" s="64">
        <f t="shared" si="889"/>
        <v>50000</v>
      </c>
      <c r="U334" s="64">
        <f t="shared" si="890"/>
        <v>50000</v>
      </c>
      <c r="V334" s="64">
        <f t="shared" si="891"/>
        <v>50000</v>
      </c>
      <c r="W334" s="64">
        <f t="shared" si="892"/>
        <v>0</v>
      </c>
      <c r="X334" s="64">
        <f t="shared" si="892"/>
        <v>0</v>
      </c>
      <c r="Y334" s="64">
        <f t="shared" si="892"/>
        <v>0</v>
      </c>
      <c r="Z334" s="64">
        <f t="shared" si="893"/>
        <v>50000</v>
      </c>
      <c r="AA334" s="64">
        <f t="shared" si="894"/>
        <v>50000</v>
      </c>
      <c r="AB334" s="64">
        <f t="shared" si="895"/>
        <v>50000</v>
      </c>
      <c r="AC334" s="64">
        <f t="shared" si="896"/>
        <v>0</v>
      </c>
      <c r="AD334" s="64">
        <f t="shared" si="896"/>
        <v>0</v>
      </c>
      <c r="AE334" s="64">
        <f t="shared" si="896"/>
        <v>0</v>
      </c>
      <c r="AF334" s="64">
        <f t="shared" si="897"/>
        <v>50000</v>
      </c>
      <c r="AG334" s="64">
        <f t="shared" si="898"/>
        <v>50000</v>
      </c>
      <c r="AH334" s="64">
        <f t="shared" si="899"/>
        <v>50000</v>
      </c>
      <c r="AI334" s="64">
        <f t="shared" si="900"/>
        <v>0</v>
      </c>
      <c r="AJ334" s="64">
        <f t="shared" si="900"/>
        <v>0</v>
      </c>
      <c r="AK334" s="64">
        <f t="shared" si="900"/>
        <v>0</v>
      </c>
      <c r="AL334" s="64">
        <f t="shared" si="901"/>
        <v>50000</v>
      </c>
      <c r="AM334" s="64">
        <f t="shared" si="902"/>
        <v>50000</v>
      </c>
      <c r="AN334" s="64">
        <f t="shared" si="903"/>
        <v>50000</v>
      </c>
      <c r="AO334" s="64">
        <f t="shared" si="904"/>
        <v>0</v>
      </c>
      <c r="AP334" s="64">
        <f t="shared" si="904"/>
        <v>0</v>
      </c>
      <c r="AQ334" s="64">
        <f t="shared" si="904"/>
        <v>0</v>
      </c>
      <c r="AR334" s="64">
        <f t="shared" si="905"/>
        <v>50000</v>
      </c>
      <c r="AS334" s="64">
        <f t="shared" si="906"/>
        <v>50000</v>
      </c>
      <c r="AT334" s="64">
        <f t="shared" si="907"/>
        <v>50000</v>
      </c>
    </row>
    <row r="335" spans="1:46" ht="26.4">
      <c r="A335" s="279"/>
      <c r="B335" s="86" t="s">
        <v>34</v>
      </c>
      <c r="C335" s="54" t="s">
        <v>11</v>
      </c>
      <c r="D335" s="54" t="s">
        <v>21</v>
      </c>
      <c r="E335" s="54" t="s">
        <v>100</v>
      </c>
      <c r="F335" s="54" t="s">
        <v>134</v>
      </c>
      <c r="G335" s="55" t="s">
        <v>33</v>
      </c>
      <c r="H335" s="61">
        <v>50000</v>
      </c>
      <c r="I335" s="61">
        <v>50000</v>
      </c>
      <c r="J335" s="61">
        <v>50000</v>
      </c>
      <c r="K335" s="61"/>
      <c r="L335" s="61"/>
      <c r="M335" s="61"/>
      <c r="N335" s="61">
        <f t="shared" si="805"/>
        <v>50000</v>
      </c>
      <c r="O335" s="61">
        <f t="shared" si="806"/>
        <v>50000</v>
      </c>
      <c r="P335" s="61">
        <f t="shared" si="807"/>
        <v>50000</v>
      </c>
      <c r="Q335" s="61"/>
      <c r="R335" s="61"/>
      <c r="S335" s="61"/>
      <c r="T335" s="61">
        <f t="shared" si="889"/>
        <v>50000</v>
      </c>
      <c r="U335" s="61">
        <f t="shared" si="890"/>
        <v>50000</v>
      </c>
      <c r="V335" s="61">
        <f t="shared" si="891"/>
        <v>50000</v>
      </c>
      <c r="W335" s="61"/>
      <c r="X335" s="61"/>
      <c r="Y335" s="61"/>
      <c r="Z335" s="61">
        <f t="shared" si="893"/>
        <v>50000</v>
      </c>
      <c r="AA335" s="61">
        <f t="shared" si="894"/>
        <v>50000</v>
      </c>
      <c r="AB335" s="61">
        <f t="shared" si="895"/>
        <v>50000</v>
      </c>
      <c r="AC335" s="61"/>
      <c r="AD335" s="61"/>
      <c r="AE335" s="61"/>
      <c r="AF335" s="61">
        <f t="shared" si="897"/>
        <v>50000</v>
      </c>
      <c r="AG335" s="61">
        <f t="shared" si="898"/>
        <v>50000</v>
      </c>
      <c r="AH335" s="61">
        <f t="shared" si="899"/>
        <v>50000</v>
      </c>
      <c r="AI335" s="61"/>
      <c r="AJ335" s="61"/>
      <c r="AK335" s="61"/>
      <c r="AL335" s="61">
        <f t="shared" si="901"/>
        <v>50000</v>
      </c>
      <c r="AM335" s="61">
        <f t="shared" si="902"/>
        <v>50000</v>
      </c>
      <c r="AN335" s="61">
        <f t="shared" si="903"/>
        <v>50000</v>
      </c>
      <c r="AO335" s="61"/>
      <c r="AP335" s="61"/>
      <c r="AQ335" s="61"/>
      <c r="AR335" s="61">
        <f t="shared" si="905"/>
        <v>50000</v>
      </c>
      <c r="AS335" s="61">
        <f t="shared" si="906"/>
        <v>50000</v>
      </c>
      <c r="AT335" s="61">
        <f t="shared" si="907"/>
        <v>50000</v>
      </c>
    </row>
    <row r="336" spans="1:46">
      <c r="A336" s="176"/>
      <c r="B336" s="85"/>
      <c r="C336" s="4"/>
      <c r="D336" s="4"/>
      <c r="E336" s="4"/>
      <c r="F336" s="5"/>
      <c r="G336" s="1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  <c r="AB336" s="57"/>
      <c r="AC336" s="57"/>
      <c r="AD336" s="57"/>
      <c r="AE336" s="57"/>
      <c r="AF336" s="57"/>
      <c r="AG336" s="57"/>
      <c r="AH336" s="57"/>
      <c r="AI336" s="57"/>
      <c r="AJ336" s="57"/>
      <c r="AK336" s="57"/>
      <c r="AL336" s="57"/>
      <c r="AM336" s="57"/>
      <c r="AN336" s="57"/>
      <c r="AO336" s="57"/>
      <c r="AP336" s="57"/>
      <c r="AQ336" s="57"/>
      <c r="AR336" s="57"/>
      <c r="AS336" s="57"/>
      <c r="AT336" s="57"/>
    </row>
    <row r="337" spans="1:46" ht="41.4">
      <c r="A337" s="51" t="s">
        <v>5</v>
      </c>
      <c r="B337" s="96" t="s">
        <v>290</v>
      </c>
      <c r="C337" s="6" t="s">
        <v>85</v>
      </c>
      <c r="D337" s="6" t="s">
        <v>21</v>
      </c>
      <c r="E337" s="6" t="s">
        <v>100</v>
      </c>
      <c r="F337" s="6" t="s">
        <v>101</v>
      </c>
      <c r="G337" s="18"/>
      <c r="H337" s="58">
        <f>+H353+H343+H350+H364+H361</f>
        <v>35117874.230000004</v>
      </c>
      <c r="I337" s="58">
        <f t="shared" ref="I337:M337" si="909">+I353+I343+I350+I364+I361</f>
        <v>11859290.120000001</v>
      </c>
      <c r="J337" s="58">
        <f t="shared" si="909"/>
        <v>8667795.4800000004</v>
      </c>
      <c r="K337" s="58">
        <f t="shared" si="909"/>
        <v>10618593.82</v>
      </c>
      <c r="L337" s="58">
        <f t="shared" si="909"/>
        <v>0</v>
      </c>
      <c r="M337" s="58">
        <f t="shared" si="909"/>
        <v>0</v>
      </c>
      <c r="N337" s="58">
        <f t="shared" si="805"/>
        <v>45736468.050000004</v>
      </c>
      <c r="O337" s="58">
        <f t="shared" si="806"/>
        <v>11859290.120000001</v>
      </c>
      <c r="P337" s="58">
        <f t="shared" si="807"/>
        <v>8667795.4800000004</v>
      </c>
      <c r="Q337" s="58">
        <f>+Q353+Q343+Q350+Q364+Q361+Q338</f>
        <v>-8509100</v>
      </c>
      <c r="R337" s="58">
        <f t="shared" ref="R337:S337" si="910">+R353+R343+R350+R364+R361+R338</f>
        <v>2217813.31</v>
      </c>
      <c r="S337" s="58">
        <f t="shared" si="910"/>
        <v>2217813.31</v>
      </c>
      <c r="T337" s="58">
        <f t="shared" ref="T337:T366" si="911">N337+Q337</f>
        <v>37227368.050000004</v>
      </c>
      <c r="U337" s="58">
        <f t="shared" ref="U337:U366" si="912">O337+R337</f>
        <v>14077103.430000002</v>
      </c>
      <c r="V337" s="58">
        <f t="shared" ref="V337:V366" si="913">P337+S337</f>
        <v>10885608.790000001</v>
      </c>
      <c r="W337" s="58">
        <f>+W353+W343+W350+W364+W361+W338+W367</f>
        <v>7395823.8700000001</v>
      </c>
      <c r="X337" s="58">
        <f t="shared" ref="X337:Y337" si="914">+X353+X343+X350+X364+X361+X338+X367</f>
        <v>0</v>
      </c>
      <c r="Y337" s="58">
        <f t="shared" si="914"/>
        <v>0</v>
      </c>
      <c r="Z337" s="58">
        <f t="shared" ref="Z337:Z366" si="915">T337+W337</f>
        <v>44623191.920000002</v>
      </c>
      <c r="AA337" s="58">
        <f t="shared" ref="AA337:AA366" si="916">U337+X337</f>
        <v>14077103.430000002</v>
      </c>
      <c r="AB337" s="58">
        <f t="shared" ref="AB337:AB366" si="917">V337+Y337</f>
        <v>10885608.790000001</v>
      </c>
      <c r="AC337" s="58">
        <f>+AC353+AC343+AC350+AC364+AC361+AC338+AC367</f>
        <v>2863552.64</v>
      </c>
      <c r="AD337" s="58">
        <f t="shared" ref="AD337:AE337" si="918">+AD353+AD343+AD350+AD364+AD361+AD338+AD367</f>
        <v>0</v>
      </c>
      <c r="AE337" s="58">
        <f t="shared" si="918"/>
        <v>0</v>
      </c>
      <c r="AF337" s="58">
        <f t="shared" ref="AF337:AF369" si="919">Z337+AC337</f>
        <v>47486744.560000002</v>
      </c>
      <c r="AG337" s="58">
        <f t="shared" ref="AG337:AG369" si="920">AA337+AD337</f>
        <v>14077103.430000002</v>
      </c>
      <c r="AH337" s="58">
        <f t="shared" ref="AH337:AH369" si="921">AB337+AE337</f>
        <v>10885608.790000001</v>
      </c>
      <c r="AI337" s="58">
        <f>+AI353+AI343+AI350+AI364+AI361+AI338+AI367</f>
        <v>793800</v>
      </c>
      <c r="AJ337" s="58">
        <f t="shared" ref="AJ337:AK337" si="922">+AJ353+AJ343+AJ350+AJ364+AJ361+AJ338+AJ367</f>
        <v>0</v>
      </c>
      <c r="AK337" s="58">
        <f t="shared" si="922"/>
        <v>0</v>
      </c>
      <c r="AL337" s="58">
        <f t="shared" ref="AL337:AL369" si="923">AF337+AI337</f>
        <v>48280544.560000002</v>
      </c>
      <c r="AM337" s="58">
        <f t="shared" ref="AM337:AM369" si="924">AG337+AJ337</f>
        <v>14077103.430000002</v>
      </c>
      <c r="AN337" s="58">
        <f t="shared" ref="AN337:AN369" si="925">AH337+AK337</f>
        <v>10885608.790000001</v>
      </c>
      <c r="AO337" s="58">
        <f>+AO353+AO343+AO350+AO364+AO361+AO338+AO367+AO370</f>
        <v>150000</v>
      </c>
      <c r="AP337" s="58">
        <f t="shared" ref="AP337:AQ337" si="926">+AP353+AP343+AP350+AP364+AP361+AP338+AP367+AP370</f>
        <v>87360281.5</v>
      </c>
      <c r="AQ337" s="58">
        <f t="shared" si="926"/>
        <v>0</v>
      </c>
      <c r="AR337" s="58">
        <f t="shared" ref="AR337:AR369" si="927">AL337+AO337</f>
        <v>48430544.560000002</v>
      </c>
      <c r="AS337" s="58">
        <f t="shared" ref="AS337:AS369" si="928">AM337+AP337</f>
        <v>101437384.93000001</v>
      </c>
      <c r="AT337" s="58">
        <f t="shared" ref="AT337:AT369" si="929">AN337+AQ337</f>
        <v>10885608.790000001</v>
      </c>
    </row>
    <row r="338" spans="1:46">
      <c r="A338" s="285"/>
      <c r="B338" s="82" t="s">
        <v>253</v>
      </c>
      <c r="C338" s="35" t="s">
        <v>85</v>
      </c>
      <c r="D338" s="35" t="s">
        <v>21</v>
      </c>
      <c r="E338" s="35" t="s">
        <v>100</v>
      </c>
      <c r="F338" s="100" t="s">
        <v>126</v>
      </c>
      <c r="G338" s="36"/>
      <c r="H338" s="64"/>
      <c r="I338" s="64"/>
      <c r="J338" s="64"/>
      <c r="K338" s="64"/>
      <c r="L338" s="64"/>
      <c r="M338" s="64"/>
      <c r="N338" s="64"/>
      <c r="O338" s="64"/>
      <c r="P338" s="64"/>
      <c r="Q338" s="64">
        <f>Q339+Q341</f>
        <v>150000</v>
      </c>
      <c r="R338" s="64">
        <f t="shared" ref="R338:S338" si="930">R339+R341</f>
        <v>0</v>
      </c>
      <c r="S338" s="64">
        <f t="shared" si="930"/>
        <v>0</v>
      </c>
      <c r="T338" s="60">
        <f t="shared" ref="T338:T342" si="931">N338+Q338</f>
        <v>150000</v>
      </c>
      <c r="U338" s="60">
        <f t="shared" ref="U338:U342" si="932">O338+R338</f>
        <v>0</v>
      </c>
      <c r="V338" s="60">
        <f t="shared" ref="V338:V342" si="933">P338+S338</f>
        <v>0</v>
      </c>
      <c r="W338" s="64">
        <f>W339+W341</f>
        <v>26330.2</v>
      </c>
      <c r="X338" s="64">
        <f t="shared" ref="X338:Y338" si="934">X339+X341</f>
        <v>0</v>
      </c>
      <c r="Y338" s="64">
        <f t="shared" si="934"/>
        <v>0</v>
      </c>
      <c r="Z338" s="60">
        <f t="shared" si="915"/>
        <v>176330.2</v>
      </c>
      <c r="AA338" s="60">
        <f t="shared" si="916"/>
        <v>0</v>
      </c>
      <c r="AB338" s="60">
        <f t="shared" si="917"/>
        <v>0</v>
      </c>
      <c r="AC338" s="64">
        <f>AC339+AC341</f>
        <v>-6052.52</v>
      </c>
      <c r="AD338" s="64">
        <f t="shared" ref="AD338:AE338" si="935">AD339+AD341</f>
        <v>0</v>
      </c>
      <c r="AE338" s="64">
        <f t="shared" si="935"/>
        <v>0</v>
      </c>
      <c r="AF338" s="60">
        <f t="shared" si="919"/>
        <v>170277.68000000002</v>
      </c>
      <c r="AG338" s="60">
        <f t="shared" si="920"/>
        <v>0</v>
      </c>
      <c r="AH338" s="60">
        <f t="shared" si="921"/>
        <v>0</v>
      </c>
      <c r="AI338" s="64">
        <f>AI339+AI341</f>
        <v>0</v>
      </c>
      <c r="AJ338" s="64">
        <f t="shared" ref="AJ338:AK338" si="936">AJ339+AJ341</f>
        <v>0</v>
      </c>
      <c r="AK338" s="64">
        <f t="shared" si="936"/>
        <v>0</v>
      </c>
      <c r="AL338" s="60">
        <f t="shared" si="923"/>
        <v>170277.68000000002</v>
      </c>
      <c r="AM338" s="60">
        <f t="shared" si="924"/>
        <v>0</v>
      </c>
      <c r="AN338" s="60">
        <f t="shared" si="925"/>
        <v>0</v>
      </c>
      <c r="AO338" s="64">
        <f>AO339+AO341</f>
        <v>0</v>
      </c>
      <c r="AP338" s="64">
        <f t="shared" ref="AP338:AQ338" si="937">AP339+AP341</f>
        <v>0</v>
      </c>
      <c r="AQ338" s="64">
        <f t="shared" si="937"/>
        <v>0</v>
      </c>
      <c r="AR338" s="60">
        <f t="shared" si="927"/>
        <v>170277.68000000002</v>
      </c>
      <c r="AS338" s="60">
        <f t="shared" si="928"/>
        <v>0</v>
      </c>
      <c r="AT338" s="60">
        <f t="shared" si="929"/>
        <v>0</v>
      </c>
    </row>
    <row r="339" spans="1:46" ht="39.6">
      <c r="A339" s="260"/>
      <c r="B339" s="82" t="s">
        <v>51</v>
      </c>
      <c r="C339" s="35" t="s">
        <v>85</v>
      </c>
      <c r="D339" s="35" t="s">
        <v>21</v>
      </c>
      <c r="E339" s="35" t="s">
        <v>100</v>
      </c>
      <c r="F339" s="100" t="s">
        <v>126</v>
      </c>
      <c r="G339" s="36" t="s">
        <v>49</v>
      </c>
      <c r="H339" s="64"/>
      <c r="I339" s="64"/>
      <c r="J339" s="64"/>
      <c r="K339" s="64"/>
      <c r="L339" s="64"/>
      <c r="M339" s="64"/>
      <c r="N339" s="64"/>
      <c r="O339" s="64"/>
      <c r="P339" s="64"/>
      <c r="Q339" s="64">
        <f>Q340</f>
        <v>31500</v>
      </c>
      <c r="R339" s="64">
        <f t="shared" ref="R339:S339" si="938">R340</f>
        <v>0</v>
      </c>
      <c r="S339" s="64">
        <f t="shared" si="938"/>
        <v>0</v>
      </c>
      <c r="T339" s="60">
        <f t="shared" si="931"/>
        <v>31500</v>
      </c>
      <c r="U339" s="60">
        <f t="shared" si="932"/>
        <v>0</v>
      </c>
      <c r="V339" s="60">
        <f t="shared" si="933"/>
        <v>0</v>
      </c>
      <c r="W339" s="64">
        <f>W340</f>
        <v>0</v>
      </c>
      <c r="X339" s="64">
        <f t="shared" ref="X339:Y339" si="939">X340</f>
        <v>0</v>
      </c>
      <c r="Y339" s="64">
        <f t="shared" si="939"/>
        <v>0</v>
      </c>
      <c r="Z339" s="60">
        <f t="shared" si="915"/>
        <v>31500</v>
      </c>
      <c r="AA339" s="60">
        <f t="shared" si="916"/>
        <v>0</v>
      </c>
      <c r="AB339" s="60">
        <f t="shared" si="917"/>
        <v>0</v>
      </c>
      <c r="AC339" s="64">
        <f>AC340</f>
        <v>-5550</v>
      </c>
      <c r="AD339" s="64">
        <f t="shared" ref="AD339:AE339" si="940">AD340</f>
        <v>0</v>
      </c>
      <c r="AE339" s="64">
        <f t="shared" si="940"/>
        <v>0</v>
      </c>
      <c r="AF339" s="60">
        <f t="shared" si="919"/>
        <v>25950</v>
      </c>
      <c r="AG339" s="60">
        <f t="shared" si="920"/>
        <v>0</v>
      </c>
      <c r="AH339" s="60">
        <f t="shared" si="921"/>
        <v>0</v>
      </c>
      <c r="AI339" s="64">
        <f>AI340</f>
        <v>0</v>
      </c>
      <c r="AJ339" s="64">
        <f t="shared" ref="AJ339:AK339" si="941">AJ340</f>
        <v>0</v>
      </c>
      <c r="AK339" s="64">
        <f t="shared" si="941"/>
        <v>0</v>
      </c>
      <c r="AL339" s="60">
        <f t="shared" si="923"/>
        <v>25950</v>
      </c>
      <c r="AM339" s="60">
        <f t="shared" si="924"/>
        <v>0</v>
      </c>
      <c r="AN339" s="60">
        <f t="shared" si="925"/>
        <v>0</v>
      </c>
      <c r="AO339" s="64">
        <f>AO340</f>
        <v>0</v>
      </c>
      <c r="AP339" s="64">
        <f t="shared" ref="AP339:AQ339" si="942">AP340</f>
        <v>0</v>
      </c>
      <c r="AQ339" s="64">
        <f t="shared" si="942"/>
        <v>0</v>
      </c>
      <c r="AR339" s="60">
        <f t="shared" si="927"/>
        <v>25950</v>
      </c>
      <c r="AS339" s="60">
        <f t="shared" si="928"/>
        <v>0</v>
      </c>
      <c r="AT339" s="60">
        <f t="shared" si="929"/>
        <v>0</v>
      </c>
    </row>
    <row r="340" spans="1:46">
      <c r="A340" s="260"/>
      <c r="B340" s="82" t="s">
        <v>64</v>
      </c>
      <c r="C340" s="35" t="s">
        <v>85</v>
      </c>
      <c r="D340" s="35" t="s">
        <v>21</v>
      </c>
      <c r="E340" s="35" t="s">
        <v>100</v>
      </c>
      <c r="F340" s="100" t="s">
        <v>126</v>
      </c>
      <c r="G340" s="36" t="s">
        <v>65</v>
      </c>
      <c r="H340" s="64"/>
      <c r="I340" s="64"/>
      <c r="J340" s="64"/>
      <c r="K340" s="64"/>
      <c r="L340" s="64"/>
      <c r="M340" s="64"/>
      <c r="N340" s="64"/>
      <c r="O340" s="64"/>
      <c r="P340" s="64"/>
      <c r="Q340" s="64">
        <v>31500</v>
      </c>
      <c r="R340" s="64"/>
      <c r="S340" s="64"/>
      <c r="T340" s="60">
        <f t="shared" si="931"/>
        <v>31500</v>
      </c>
      <c r="U340" s="60">
        <f t="shared" si="932"/>
        <v>0</v>
      </c>
      <c r="V340" s="60">
        <f t="shared" si="933"/>
        <v>0</v>
      </c>
      <c r="W340" s="64"/>
      <c r="X340" s="64"/>
      <c r="Y340" s="64"/>
      <c r="Z340" s="60">
        <f t="shared" si="915"/>
        <v>31500</v>
      </c>
      <c r="AA340" s="60">
        <f t="shared" si="916"/>
        <v>0</v>
      </c>
      <c r="AB340" s="60">
        <f t="shared" si="917"/>
        <v>0</v>
      </c>
      <c r="AC340" s="64">
        <v>-5550</v>
      </c>
      <c r="AD340" s="64"/>
      <c r="AE340" s="64"/>
      <c r="AF340" s="60">
        <f t="shared" si="919"/>
        <v>25950</v>
      </c>
      <c r="AG340" s="60">
        <f t="shared" si="920"/>
        <v>0</v>
      </c>
      <c r="AH340" s="60">
        <f t="shared" si="921"/>
        <v>0</v>
      </c>
      <c r="AI340" s="64"/>
      <c r="AJ340" s="64"/>
      <c r="AK340" s="64"/>
      <c r="AL340" s="60">
        <f t="shared" si="923"/>
        <v>25950</v>
      </c>
      <c r="AM340" s="60">
        <f t="shared" si="924"/>
        <v>0</v>
      </c>
      <c r="AN340" s="60">
        <f t="shared" si="925"/>
        <v>0</v>
      </c>
      <c r="AO340" s="64"/>
      <c r="AP340" s="64"/>
      <c r="AQ340" s="64"/>
      <c r="AR340" s="60">
        <f t="shared" si="927"/>
        <v>25950</v>
      </c>
      <c r="AS340" s="60">
        <f t="shared" si="928"/>
        <v>0</v>
      </c>
      <c r="AT340" s="60">
        <f t="shared" si="929"/>
        <v>0</v>
      </c>
    </row>
    <row r="341" spans="1:46" ht="26.4">
      <c r="A341" s="260"/>
      <c r="B341" s="82" t="s">
        <v>186</v>
      </c>
      <c r="C341" s="35" t="s">
        <v>85</v>
      </c>
      <c r="D341" s="35" t="s">
        <v>21</v>
      </c>
      <c r="E341" s="35" t="s">
        <v>100</v>
      </c>
      <c r="F341" s="100" t="s">
        <v>126</v>
      </c>
      <c r="G341" s="36" t="s">
        <v>32</v>
      </c>
      <c r="H341" s="64"/>
      <c r="I341" s="64"/>
      <c r="J341" s="64"/>
      <c r="K341" s="64"/>
      <c r="L341" s="64"/>
      <c r="M341" s="64"/>
      <c r="N341" s="64"/>
      <c r="O341" s="64"/>
      <c r="P341" s="64"/>
      <c r="Q341" s="64">
        <f>Q342</f>
        <v>118500</v>
      </c>
      <c r="R341" s="64">
        <f t="shared" ref="R341:S341" si="943">R342</f>
        <v>0</v>
      </c>
      <c r="S341" s="64">
        <f t="shared" si="943"/>
        <v>0</v>
      </c>
      <c r="T341" s="60">
        <f t="shared" si="931"/>
        <v>118500</v>
      </c>
      <c r="U341" s="60">
        <f t="shared" si="932"/>
        <v>0</v>
      </c>
      <c r="V341" s="60">
        <f t="shared" si="933"/>
        <v>0</v>
      </c>
      <c r="W341" s="64">
        <f>W342</f>
        <v>26330.2</v>
      </c>
      <c r="X341" s="64">
        <f t="shared" ref="X341:Y341" si="944">X342</f>
        <v>0</v>
      </c>
      <c r="Y341" s="64">
        <f t="shared" si="944"/>
        <v>0</v>
      </c>
      <c r="Z341" s="60">
        <f t="shared" si="915"/>
        <v>144830.20000000001</v>
      </c>
      <c r="AA341" s="60">
        <f t="shared" si="916"/>
        <v>0</v>
      </c>
      <c r="AB341" s="60">
        <f t="shared" si="917"/>
        <v>0</v>
      </c>
      <c r="AC341" s="64">
        <f>AC342</f>
        <v>-502.52</v>
      </c>
      <c r="AD341" s="64">
        <f t="shared" ref="AD341:AE341" si="945">AD342</f>
        <v>0</v>
      </c>
      <c r="AE341" s="64">
        <f t="shared" si="945"/>
        <v>0</v>
      </c>
      <c r="AF341" s="60">
        <f t="shared" si="919"/>
        <v>144327.68000000002</v>
      </c>
      <c r="AG341" s="60">
        <f t="shared" si="920"/>
        <v>0</v>
      </c>
      <c r="AH341" s="60">
        <f t="shared" si="921"/>
        <v>0</v>
      </c>
      <c r="AI341" s="64">
        <f>AI342</f>
        <v>0</v>
      </c>
      <c r="AJ341" s="64">
        <f t="shared" ref="AJ341:AK341" si="946">AJ342</f>
        <v>0</v>
      </c>
      <c r="AK341" s="64">
        <f t="shared" si="946"/>
        <v>0</v>
      </c>
      <c r="AL341" s="60">
        <f t="shared" si="923"/>
        <v>144327.68000000002</v>
      </c>
      <c r="AM341" s="60">
        <f t="shared" si="924"/>
        <v>0</v>
      </c>
      <c r="AN341" s="60">
        <f t="shared" si="925"/>
        <v>0</v>
      </c>
      <c r="AO341" s="64">
        <f>AO342</f>
        <v>0</v>
      </c>
      <c r="AP341" s="64">
        <f t="shared" ref="AP341:AQ341" si="947">AP342</f>
        <v>0</v>
      </c>
      <c r="AQ341" s="64">
        <f t="shared" si="947"/>
        <v>0</v>
      </c>
      <c r="AR341" s="60">
        <f t="shared" si="927"/>
        <v>144327.68000000002</v>
      </c>
      <c r="AS341" s="60">
        <f t="shared" si="928"/>
        <v>0</v>
      </c>
      <c r="AT341" s="60">
        <f t="shared" si="929"/>
        <v>0</v>
      </c>
    </row>
    <row r="342" spans="1:46" ht="26.4">
      <c r="A342" s="260"/>
      <c r="B342" s="82" t="s">
        <v>34</v>
      </c>
      <c r="C342" s="35" t="s">
        <v>85</v>
      </c>
      <c r="D342" s="35" t="s">
        <v>21</v>
      </c>
      <c r="E342" s="35" t="s">
        <v>100</v>
      </c>
      <c r="F342" s="100" t="s">
        <v>126</v>
      </c>
      <c r="G342" s="36" t="s">
        <v>33</v>
      </c>
      <c r="H342" s="64"/>
      <c r="I342" s="64"/>
      <c r="J342" s="64"/>
      <c r="K342" s="64"/>
      <c r="L342" s="64"/>
      <c r="M342" s="64"/>
      <c r="N342" s="64"/>
      <c r="O342" s="64"/>
      <c r="P342" s="64"/>
      <c r="Q342" s="64">
        <v>118500</v>
      </c>
      <c r="R342" s="64"/>
      <c r="S342" s="64"/>
      <c r="T342" s="60">
        <f t="shared" si="931"/>
        <v>118500</v>
      </c>
      <c r="U342" s="60">
        <f t="shared" si="932"/>
        <v>0</v>
      </c>
      <c r="V342" s="60">
        <f t="shared" si="933"/>
        <v>0</v>
      </c>
      <c r="W342" s="60">
        <v>26330.2</v>
      </c>
      <c r="X342" s="64"/>
      <c r="Y342" s="64"/>
      <c r="Z342" s="60">
        <f t="shared" si="915"/>
        <v>144830.20000000001</v>
      </c>
      <c r="AA342" s="60">
        <f t="shared" si="916"/>
        <v>0</v>
      </c>
      <c r="AB342" s="60">
        <f t="shared" si="917"/>
        <v>0</v>
      </c>
      <c r="AC342" s="60">
        <v>-502.52</v>
      </c>
      <c r="AD342" s="64"/>
      <c r="AE342" s="64"/>
      <c r="AF342" s="60">
        <f t="shared" si="919"/>
        <v>144327.68000000002</v>
      </c>
      <c r="AG342" s="60">
        <f t="shared" si="920"/>
        <v>0</v>
      </c>
      <c r="AH342" s="60">
        <f t="shared" si="921"/>
        <v>0</v>
      </c>
      <c r="AI342" s="60"/>
      <c r="AJ342" s="64"/>
      <c r="AK342" s="64"/>
      <c r="AL342" s="60">
        <f t="shared" si="923"/>
        <v>144327.68000000002</v>
      </c>
      <c r="AM342" s="60">
        <f t="shared" si="924"/>
        <v>0</v>
      </c>
      <c r="AN342" s="60">
        <f t="shared" si="925"/>
        <v>0</v>
      </c>
      <c r="AO342" s="60"/>
      <c r="AP342" s="64"/>
      <c r="AQ342" s="64"/>
      <c r="AR342" s="60">
        <f t="shared" si="927"/>
        <v>144327.68000000002</v>
      </c>
      <c r="AS342" s="60">
        <f t="shared" si="928"/>
        <v>0</v>
      </c>
      <c r="AT342" s="60">
        <f t="shared" si="929"/>
        <v>0</v>
      </c>
    </row>
    <row r="343" spans="1:46" ht="39.6">
      <c r="A343" s="260"/>
      <c r="B343" s="103" t="s">
        <v>232</v>
      </c>
      <c r="C343" s="5" t="s">
        <v>85</v>
      </c>
      <c r="D343" s="5" t="s">
        <v>21</v>
      </c>
      <c r="E343" s="5" t="s">
        <v>100</v>
      </c>
      <c r="F343" s="100" t="s">
        <v>233</v>
      </c>
      <c r="G343" s="55"/>
      <c r="H343" s="60">
        <f>H344+H346+H348</f>
        <v>3597550</v>
      </c>
      <c r="I343" s="60">
        <f t="shared" ref="I343:J343" si="948">I344+I346+I348</f>
        <v>3618997.6</v>
      </c>
      <c r="J343" s="60">
        <f t="shared" si="948"/>
        <v>3620660.05</v>
      </c>
      <c r="K343" s="60">
        <f t="shared" ref="K343:M343" si="949">K344+K346+K348</f>
        <v>9000000</v>
      </c>
      <c r="L343" s="60">
        <f t="shared" si="949"/>
        <v>0</v>
      </c>
      <c r="M343" s="60">
        <f t="shared" si="949"/>
        <v>0</v>
      </c>
      <c r="N343" s="60">
        <f t="shared" ref="N343:P349" si="950">H343+K343</f>
        <v>12597550</v>
      </c>
      <c r="O343" s="60">
        <f t="shared" si="950"/>
        <v>3618997.6</v>
      </c>
      <c r="P343" s="60">
        <f t="shared" si="950"/>
        <v>3620660.05</v>
      </c>
      <c r="Q343" s="60">
        <f t="shared" ref="Q343:S343" si="951">Q344+Q346+Q348</f>
        <v>-8923700</v>
      </c>
      <c r="R343" s="60">
        <f t="shared" si="951"/>
        <v>0</v>
      </c>
      <c r="S343" s="60">
        <f t="shared" si="951"/>
        <v>0</v>
      </c>
      <c r="T343" s="60">
        <f t="shared" si="911"/>
        <v>3673850</v>
      </c>
      <c r="U343" s="60">
        <f t="shared" si="912"/>
        <v>3618997.6</v>
      </c>
      <c r="V343" s="60">
        <f t="shared" si="913"/>
        <v>3620660.05</v>
      </c>
      <c r="W343" s="60">
        <f t="shared" ref="W343:Y343" si="952">W344+W346+W348</f>
        <v>2750000</v>
      </c>
      <c r="X343" s="60">
        <f t="shared" si="952"/>
        <v>0</v>
      </c>
      <c r="Y343" s="60">
        <f t="shared" si="952"/>
        <v>0</v>
      </c>
      <c r="Z343" s="60">
        <f t="shared" si="915"/>
        <v>6423850</v>
      </c>
      <c r="AA343" s="60">
        <f t="shared" si="916"/>
        <v>3618997.6</v>
      </c>
      <c r="AB343" s="60">
        <f t="shared" si="917"/>
        <v>3620660.05</v>
      </c>
      <c r="AC343" s="60">
        <f t="shared" ref="AC343:AE343" si="953">AC344+AC346+AC348</f>
        <v>0</v>
      </c>
      <c r="AD343" s="60">
        <f t="shared" si="953"/>
        <v>0</v>
      </c>
      <c r="AE343" s="60">
        <f t="shared" si="953"/>
        <v>0</v>
      </c>
      <c r="AF343" s="60">
        <f t="shared" si="919"/>
        <v>6423850</v>
      </c>
      <c r="AG343" s="60">
        <f t="shared" si="920"/>
        <v>3618997.6</v>
      </c>
      <c r="AH343" s="60">
        <f t="shared" si="921"/>
        <v>3620660.05</v>
      </c>
      <c r="AI343" s="60">
        <f t="shared" ref="AI343:AK343" si="954">AI344+AI346+AI348</f>
        <v>250000</v>
      </c>
      <c r="AJ343" s="60">
        <f t="shared" si="954"/>
        <v>0</v>
      </c>
      <c r="AK343" s="60">
        <f t="shared" si="954"/>
        <v>0</v>
      </c>
      <c r="AL343" s="60">
        <f t="shared" si="923"/>
        <v>6673850</v>
      </c>
      <c r="AM343" s="60">
        <f t="shared" si="924"/>
        <v>3618997.6</v>
      </c>
      <c r="AN343" s="60">
        <f t="shared" si="925"/>
        <v>3620660.05</v>
      </c>
      <c r="AO343" s="60">
        <f t="shared" ref="AO343:AQ343" si="955">AO344+AO346+AO348</f>
        <v>0</v>
      </c>
      <c r="AP343" s="60">
        <f t="shared" si="955"/>
        <v>0</v>
      </c>
      <c r="AQ343" s="60">
        <f t="shared" si="955"/>
        <v>0</v>
      </c>
      <c r="AR343" s="60">
        <f t="shared" si="927"/>
        <v>6673850</v>
      </c>
      <c r="AS343" s="60">
        <f t="shared" si="928"/>
        <v>3618997.6</v>
      </c>
      <c r="AT343" s="60">
        <f t="shared" si="929"/>
        <v>3620660.05</v>
      </c>
    </row>
    <row r="344" spans="1:46" ht="39.6">
      <c r="A344" s="260"/>
      <c r="B344" s="82" t="s">
        <v>51</v>
      </c>
      <c r="C344" s="5" t="s">
        <v>85</v>
      </c>
      <c r="D344" s="5" t="s">
        <v>21</v>
      </c>
      <c r="E344" s="5" t="s">
        <v>100</v>
      </c>
      <c r="F344" s="100" t="s">
        <v>233</v>
      </c>
      <c r="G344" s="55" t="s">
        <v>49</v>
      </c>
      <c r="H344" s="60">
        <f>H345</f>
        <v>2164798</v>
      </c>
      <c r="I344" s="60">
        <f t="shared" ref="I344:M344" si="956">I345</f>
        <v>2186245.6</v>
      </c>
      <c r="J344" s="60">
        <f t="shared" si="956"/>
        <v>2187908.0499999998</v>
      </c>
      <c r="K344" s="60">
        <f t="shared" si="956"/>
        <v>0</v>
      </c>
      <c r="L344" s="60">
        <f t="shared" si="956"/>
        <v>0</v>
      </c>
      <c r="M344" s="60">
        <f t="shared" si="956"/>
        <v>0</v>
      </c>
      <c r="N344" s="60">
        <f t="shared" si="950"/>
        <v>2164798</v>
      </c>
      <c r="O344" s="60">
        <f t="shared" si="950"/>
        <v>2186245.6</v>
      </c>
      <c r="P344" s="60">
        <f t="shared" si="950"/>
        <v>2187908.0499999998</v>
      </c>
      <c r="Q344" s="60">
        <f t="shared" ref="Q344:S344" si="957">Q345</f>
        <v>0</v>
      </c>
      <c r="R344" s="60">
        <f t="shared" si="957"/>
        <v>0</v>
      </c>
      <c r="S344" s="60">
        <f t="shared" si="957"/>
        <v>0</v>
      </c>
      <c r="T344" s="60">
        <f t="shared" si="911"/>
        <v>2164798</v>
      </c>
      <c r="U344" s="60">
        <f t="shared" si="912"/>
        <v>2186245.6</v>
      </c>
      <c r="V344" s="60">
        <f t="shared" si="913"/>
        <v>2187908.0499999998</v>
      </c>
      <c r="W344" s="60">
        <f t="shared" ref="W344:Y344" si="958">W345</f>
        <v>0</v>
      </c>
      <c r="X344" s="60">
        <f t="shared" si="958"/>
        <v>0</v>
      </c>
      <c r="Y344" s="60">
        <f t="shared" si="958"/>
        <v>0</v>
      </c>
      <c r="Z344" s="60">
        <f t="shared" si="915"/>
        <v>2164798</v>
      </c>
      <c r="AA344" s="60">
        <f t="shared" si="916"/>
        <v>2186245.6</v>
      </c>
      <c r="AB344" s="60">
        <f t="shared" si="917"/>
        <v>2187908.0499999998</v>
      </c>
      <c r="AC344" s="60">
        <f t="shared" ref="AC344:AE344" si="959">AC345</f>
        <v>0</v>
      </c>
      <c r="AD344" s="60">
        <f t="shared" si="959"/>
        <v>0</v>
      </c>
      <c r="AE344" s="60">
        <f t="shared" si="959"/>
        <v>0</v>
      </c>
      <c r="AF344" s="60">
        <f t="shared" si="919"/>
        <v>2164798</v>
      </c>
      <c r="AG344" s="60">
        <f t="shared" si="920"/>
        <v>2186245.6</v>
      </c>
      <c r="AH344" s="60">
        <f t="shared" si="921"/>
        <v>2187908.0499999998</v>
      </c>
      <c r="AI344" s="60">
        <f t="shared" ref="AI344:AK344" si="960">AI345</f>
        <v>0</v>
      </c>
      <c r="AJ344" s="60">
        <f t="shared" si="960"/>
        <v>0</v>
      </c>
      <c r="AK344" s="60">
        <f t="shared" si="960"/>
        <v>0</v>
      </c>
      <c r="AL344" s="60">
        <f t="shared" si="923"/>
        <v>2164798</v>
      </c>
      <c r="AM344" s="60">
        <f t="shared" si="924"/>
        <v>2186245.6</v>
      </c>
      <c r="AN344" s="60">
        <f t="shared" si="925"/>
        <v>2187908.0499999998</v>
      </c>
      <c r="AO344" s="60">
        <f t="shared" ref="AO344:AQ344" si="961">AO345</f>
        <v>0</v>
      </c>
      <c r="AP344" s="60">
        <f t="shared" si="961"/>
        <v>0</v>
      </c>
      <c r="AQ344" s="60">
        <f t="shared" si="961"/>
        <v>0</v>
      </c>
      <c r="AR344" s="60">
        <f t="shared" si="927"/>
        <v>2164798</v>
      </c>
      <c r="AS344" s="60">
        <f t="shared" si="928"/>
        <v>2186245.6</v>
      </c>
      <c r="AT344" s="60">
        <f t="shared" si="929"/>
        <v>2187908.0499999998</v>
      </c>
    </row>
    <row r="345" spans="1:46">
      <c r="A345" s="260"/>
      <c r="B345" s="82" t="s">
        <v>64</v>
      </c>
      <c r="C345" s="5" t="s">
        <v>85</v>
      </c>
      <c r="D345" s="5" t="s">
        <v>21</v>
      </c>
      <c r="E345" s="5" t="s">
        <v>100</v>
      </c>
      <c r="F345" s="100" t="s">
        <v>233</v>
      </c>
      <c r="G345" s="55" t="s">
        <v>65</v>
      </c>
      <c r="H345" s="60">
        <v>2164798</v>
      </c>
      <c r="I345" s="60">
        <v>2186245.6</v>
      </c>
      <c r="J345" s="60">
        <v>2187908.0499999998</v>
      </c>
      <c r="K345" s="60"/>
      <c r="L345" s="60"/>
      <c r="M345" s="60"/>
      <c r="N345" s="60">
        <f t="shared" si="950"/>
        <v>2164798</v>
      </c>
      <c r="O345" s="60">
        <f t="shared" si="950"/>
        <v>2186245.6</v>
      </c>
      <c r="P345" s="60">
        <f t="shared" si="950"/>
        <v>2187908.0499999998</v>
      </c>
      <c r="Q345" s="60"/>
      <c r="R345" s="60"/>
      <c r="S345" s="60"/>
      <c r="T345" s="60">
        <f t="shared" si="911"/>
        <v>2164798</v>
      </c>
      <c r="U345" s="60">
        <f t="shared" si="912"/>
        <v>2186245.6</v>
      </c>
      <c r="V345" s="60">
        <f t="shared" si="913"/>
        <v>2187908.0499999998</v>
      </c>
      <c r="W345" s="60"/>
      <c r="X345" s="60"/>
      <c r="Y345" s="60"/>
      <c r="Z345" s="60">
        <f t="shared" si="915"/>
        <v>2164798</v>
      </c>
      <c r="AA345" s="60">
        <f t="shared" si="916"/>
        <v>2186245.6</v>
      </c>
      <c r="AB345" s="60">
        <f t="shared" si="917"/>
        <v>2187908.0499999998</v>
      </c>
      <c r="AC345" s="60"/>
      <c r="AD345" s="60"/>
      <c r="AE345" s="60"/>
      <c r="AF345" s="60">
        <f t="shared" si="919"/>
        <v>2164798</v>
      </c>
      <c r="AG345" s="60">
        <f t="shared" si="920"/>
        <v>2186245.6</v>
      </c>
      <c r="AH345" s="60">
        <f t="shared" si="921"/>
        <v>2187908.0499999998</v>
      </c>
      <c r="AI345" s="60"/>
      <c r="AJ345" s="60"/>
      <c r="AK345" s="60"/>
      <c r="AL345" s="60">
        <f t="shared" si="923"/>
        <v>2164798</v>
      </c>
      <c r="AM345" s="60">
        <f t="shared" si="924"/>
        <v>2186245.6</v>
      </c>
      <c r="AN345" s="60">
        <f t="shared" si="925"/>
        <v>2187908.0499999998</v>
      </c>
      <c r="AO345" s="60"/>
      <c r="AP345" s="60"/>
      <c r="AQ345" s="60"/>
      <c r="AR345" s="60">
        <f t="shared" si="927"/>
        <v>2164798</v>
      </c>
      <c r="AS345" s="60">
        <f t="shared" si="928"/>
        <v>2186245.6</v>
      </c>
      <c r="AT345" s="60">
        <f t="shared" si="929"/>
        <v>2187908.0499999998</v>
      </c>
    </row>
    <row r="346" spans="1:46" ht="26.4">
      <c r="A346" s="260"/>
      <c r="B346" s="82" t="s">
        <v>186</v>
      </c>
      <c r="C346" s="5" t="s">
        <v>85</v>
      </c>
      <c r="D346" s="5" t="s">
        <v>21</v>
      </c>
      <c r="E346" s="5" t="s">
        <v>100</v>
      </c>
      <c r="F346" s="100" t="s">
        <v>233</v>
      </c>
      <c r="G346" s="55" t="s">
        <v>32</v>
      </c>
      <c r="H346" s="60">
        <f>H347</f>
        <v>1410000</v>
      </c>
      <c r="I346" s="60">
        <f t="shared" ref="I346:M346" si="962">I347</f>
        <v>1410000</v>
      </c>
      <c r="J346" s="60">
        <f t="shared" si="962"/>
        <v>1410000</v>
      </c>
      <c r="K346" s="60">
        <f t="shared" si="962"/>
        <v>9000000</v>
      </c>
      <c r="L346" s="60">
        <f t="shared" si="962"/>
        <v>0</v>
      </c>
      <c r="M346" s="60">
        <f t="shared" si="962"/>
        <v>0</v>
      </c>
      <c r="N346" s="60">
        <f t="shared" si="950"/>
        <v>10410000</v>
      </c>
      <c r="O346" s="60">
        <f t="shared" si="950"/>
        <v>1410000</v>
      </c>
      <c r="P346" s="60">
        <f t="shared" si="950"/>
        <v>1410000</v>
      </c>
      <c r="Q346" s="60">
        <f t="shared" ref="Q346:S346" si="963">Q347</f>
        <v>-8923700</v>
      </c>
      <c r="R346" s="60">
        <f t="shared" si="963"/>
        <v>0</v>
      </c>
      <c r="S346" s="60">
        <f t="shared" si="963"/>
        <v>0</v>
      </c>
      <c r="T346" s="60">
        <f t="shared" si="911"/>
        <v>1486300</v>
      </c>
      <c r="U346" s="60">
        <f t="shared" si="912"/>
        <v>1410000</v>
      </c>
      <c r="V346" s="60">
        <f t="shared" si="913"/>
        <v>1410000</v>
      </c>
      <c r="W346" s="60">
        <f t="shared" ref="W346:Y346" si="964">W347</f>
        <v>2736000</v>
      </c>
      <c r="X346" s="60">
        <f t="shared" si="964"/>
        <v>0</v>
      </c>
      <c r="Y346" s="60">
        <f t="shared" si="964"/>
        <v>0</v>
      </c>
      <c r="Z346" s="60">
        <f t="shared" si="915"/>
        <v>4222300</v>
      </c>
      <c r="AA346" s="60">
        <f t="shared" si="916"/>
        <v>1410000</v>
      </c>
      <c r="AB346" s="60">
        <f t="shared" si="917"/>
        <v>1410000</v>
      </c>
      <c r="AC346" s="60">
        <f t="shared" ref="AC346:AE346" si="965">AC347</f>
        <v>0</v>
      </c>
      <c r="AD346" s="60">
        <f t="shared" si="965"/>
        <v>0</v>
      </c>
      <c r="AE346" s="60">
        <f t="shared" si="965"/>
        <v>0</v>
      </c>
      <c r="AF346" s="60">
        <f t="shared" si="919"/>
        <v>4222300</v>
      </c>
      <c r="AG346" s="60">
        <f t="shared" si="920"/>
        <v>1410000</v>
      </c>
      <c r="AH346" s="60">
        <f t="shared" si="921"/>
        <v>1410000</v>
      </c>
      <c r="AI346" s="60">
        <f t="shared" ref="AI346:AK346" si="966">AI347</f>
        <v>250000</v>
      </c>
      <c r="AJ346" s="60">
        <f t="shared" si="966"/>
        <v>0</v>
      </c>
      <c r="AK346" s="60">
        <f t="shared" si="966"/>
        <v>0</v>
      </c>
      <c r="AL346" s="60">
        <f t="shared" si="923"/>
        <v>4472300</v>
      </c>
      <c r="AM346" s="60">
        <f t="shared" si="924"/>
        <v>1410000</v>
      </c>
      <c r="AN346" s="60">
        <f t="shared" si="925"/>
        <v>1410000</v>
      </c>
      <c r="AO346" s="60">
        <f t="shared" ref="AO346:AQ346" si="967">AO347</f>
        <v>0</v>
      </c>
      <c r="AP346" s="60">
        <f t="shared" si="967"/>
        <v>0</v>
      </c>
      <c r="AQ346" s="60">
        <f t="shared" si="967"/>
        <v>0</v>
      </c>
      <c r="AR346" s="60">
        <f t="shared" si="927"/>
        <v>4472300</v>
      </c>
      <c r="AS346" s="60">
        <f t="shared" si="928"/>
        <v>1410000</v>
      </c>
      <c r="AT346" s="60">
        <f t="shared" si="929"/>
        <v>1410000</v>
      </c>
    </row>
    <row r="347" spans="1:46" ht="26.4">
      <c r="A347" s="260"/>
      <c r="B347" s="86" t="s">
        <v>34</v>
      </c>
      <c r="C347" s="5" t="s">
        <v>85</v>
      </c>
      <c r="D347" s="5" t="s">
        <v>21</v>
      </c>
      <c r="E347" s="5" t="s">
        <v>100</v>
      </c>
      <c r="F347" s="100" t="s">
        <v>233</v>
      </c>
      <c r="G347" s="55" t="s">
        <v>33</v>
      </c>
      <c r="H347" s="60">
        <v>1410000</v>
      </c>
      <c r="I347" s="60">
        <v>1410000</v>
      </c>
      <c r="J347" s="60">
        <v>1410000</v>
      </c>
      <c r="K347" s="60">
        <v>9000000</v>
      </c>
      <c r="L347" s="60"/>
      <c r="M347" s="60"/>
      <c r="N347" s="60">
        <f t="shared" si="950"/>
        <v>10410000</v>
      </c>
      <c r="O347" s="60">
        <f t="shared" si="950"/>
        <v>1410000</v>
      </c>
      <c r="P347" s="60">
        <f t="shared" si="950"/>
        <v>1410000</v>
      </c>
      <c r="Q347" s="60">
        <v>-8923700</v>
      </c>
      <c r="R347" s="60"/>
      <c r="S347" s="60"/>
      <c r="T347" s="60">
        <f t="shared" si="911"/>
        <v>1486300</v>
      </c>
      <c r="U347" s="60">
        <f t="shared" si="912"/>
        <v>1410000</v>
      </c>
      <c r="V347" s="60">
        <f t="shared" si="913"/>
        <v>1410000</v>
      </c>
      <c r="W347" s="60">
        <f>2286000+450000</f>
        <v>2736000</v>
      </c>
      <c r="X347" s="60"/>
      <c r="Y347" s="60"/>
      <c r="Z347" s="60">
        <f t="shared" si="915"/>
        <v>4222300</v>
      </c>
      <c r="AA347" s="60">
        <f t="shared" si="916"/>
        <v>1410000</v>
      </c>
      <c r="AB347" s="60">
        <f t="shared" si="917"/>
        <v>1410000</v>
      </c>
      <c r="AC347" s="60"/>
      <c r="AD347" s="60"/>
      <c r="AE347" s="60"/>
      <c r="AF347" s="60">
        <f t="shared" si="919"/>
        <v>4222300</v>
      </c>
      <c r="AG347" s="60">
        <f t="shared" si="920"/>
        <v>1410000</v>
      </c>
      <c r="AH347" s="60">
        <f t="shared" si="921"/>
        <v>1410000</v>
      </c>
      <c r="AI347" s="60">
        <v>250000</v>
      </c>
      <c r="AJ347" s="60"/>
      <c r="AK347" s="60"/>
      <c r="AL347" s="60">
        <f t="shared" si="923"/>
        <v>4472300</v>
      </c>
      <c r="AM347" s="60">
        <f t="shared" si="924"/>
        <v>1410000</v>
      </c>
      <c r="AN347" s="60">
        <f t="shared" si="925"/>
        <v>1410000</v>
      </c>
      <c r="AO347" s="60"/>
      <c r="AP347" s="60"/>
      <c r="AQ347" s="60"/>
      <c r="AR347" s="60">
        <f t="shared" si="927"/>
        <v>4472300</v>
      </c>
      <c r="AS347" s="60">
        <f t="shared" si="928"/>
        <v>1410000</v>
      </c>
      <c r="AT347" s="60">
        <f t="shared" si="929"/>
        <v>1410000</v>
      </c>
    </row>
    <row r="348" spans="1:46">
      <c r="A348" s="260"/>
      <c r="B348" s="71" t="s">
        <v>47</v>
      </c>
      <c r="C348" s="5" t="s">
        <v>85</v>
      </c>
      <c r="D348" s="5" t="s">
        <v>21</v>
      </c>
      <c r="E348" s="5" t="s">
        <v>100</v>
      </c>
      <c r="F348" s="100" t="s">
        <v>233</v>
      </c>
      <c r="G348" s="36" t="s">
        <v>45</v>
      </c>
      <c r="H348" s="60">
        <f>H349</f>
        <v>22752</v>
      </c>
      <c r="I348" s="60">
        <f t="shared" ref="I348:M348" si="968">I349</f>
        <v>22752</v>
      </c>
      <c r="J348" s="60">
        <f t="shared" si="968"/>
        <v>22752</v>
      </c>
      <c r="K348" s="60">
        <f t="shared" si="968"/>
        <v>0</v>
      </c>
      <c r="L348" s="60">
        <f t="shared" si="968"/>
        <v>0</v>
      </c>
      <c r="M348" s="60">
        <f t="shared" si="968"/>
        <v>0</v>
      </c>
      <c r="N348" s="60">
        <f t="shared" si="950"/>
        <v>22752</v>
      </c>
      <c r="O348" s="60">
        <f t="shared" si="950"/>
        <v>22752</v>
      </c>
      <c r="P348" s="60">
        <f t="shared" si="950"/>
        <v>22752</v>
      </c>
      <c r="Q348" s="60">
        <f t="shared" ref="Q348:S348" si="969">Q349</f>
        <v>0</v>
      </c>
      <c r="R348" s="60">
        <f t="shared" si="969"/>
        <v>0</v>
      </c>
      <c r="S348" s="60">
        <f t="shared" si="969"/>
        <v>0</v>
      </c>
      <c r="T348" s="60">
        <f t="shared" si="911"/>
        <v>22752</v>
      </c>
      <c r="U348" s="60">
        <f t="shared" si="912"/>
        <v>22752</v>
      </c>
      <c r="V348" s="60">
        <f t="shared" si="913"/>
        <v>22752</v>
      </c>
      <c r="W348" s="60">
        <f t="shared" ref="W348:Y348" si="970">W349</f>
        <v>14000</v>
      </c>
      <c r="X348" s="60">
        <f t="shared" si="970"/>
        <v>0</v>
      </c>
      <c r="Y348" s="60">
        <f t="shared" si="970"/>
        <v>0</v>
      </c>
      <c r="Z348" s="60">
        <f t="shared" si="915"/>
        <v>36752</v>
      </c>
      <c r="AA348" s="60">
        <f t="shared" si="916"/>
        <v>22752</v>
      </c>
      <c r="AB348" s="60">
        <f t="shared" si="917"/>
        <v>22752</v>
      </c>
      <c r="AC348" s="60">
        <f t="shared" ref="AC348:AE348" si="971">AC349</f>
        <v>0</v>
      </c>
      <c r="AD348" s="60">
        <f t="shared" si="971"/>
        <v>0</v>
      </c>
      <c r="AE348" s="60">
        <f t="shared" si="971"/>
        <v>0</v>
      </c>
      <c r="AF348" s="60">
        <f t="shared" si="919"/>
        <v>36752</v>
      </c>
      <c r="AG348" s="60">
        <f t="shared" si="920"/>
        <v>22752</v>
      </c>
      <c r="AH348" s="60">
        <f t="shared" si="921"/>
        <v>22752</v>
      </c>
      <c r="AI348" s="60">
        <f t="shared" ref="AI348:AK348" si="972">AI349</f>
        <v>0</v>
      </c>
      <c r="AJ348" s="60">
        <f t="shared" si="972"/>
        <v>0</v>
      </c>
      <c r="AK348" s="60">
        <f t="shared" si="972"/>
        <v>0</v>
      </c>
      <c r="AL348" s="60">
        <f t="shared" si="923"/>
        <v>36752</v>
      </c>
      <c r="AM348" s="60">
        <f t="shared" si="924"/>
        <v>22752</v>
      </c>
      <c r="AN348" s="60">
        <f t="shared" si="925"/>
        <v>22752</v>
      </c>
      <c r="AO348" s="60">
        <f t="shared" ref="AO348:AQ348" si="973">AO349</f>
        <v>0</v>
      </c>
      <c r="AP348" s="60">
        <f t="shared" si="973"/>
        <v>0</v>
      </c>
      <c r="AQ348" s="60">
        <f t="shared" si="973"/>
        <v>0</v>
      </c>
      <c r="AR348" s="60">
        <f t="shared" si="927"/>
        <v>36752</v>
      </c>
      <c r="AS348" s="60">
        <f t="shared" si="928"/>
        <v>22752</v>
      </c>
      <c r="AT348" s="60">
        <f t="shared" si="929"/>
        <v>22752</v>
      </c>
    </row>
    <row r="349" spans="1:46">
      <c r="A349" s="260"/>
      <c r="B349" s="139" t="s">
        <v>56</v>
      </c>
      <c r="C349" s="5" t="s">
        <v>85</v>
      </c>
      <c r="D349" s="5" t="s">
        <v>21</v>
      </c>
      <c r="E349" s="5" t="s">
        <v>100</v>
      </c>
      <c r="F349" s="100" t="s">
        <v>233</v>
      </c>
      <c r="G349" s="36" t="s">
        <v>57</v>
      </c>
      <c r="H349" s="60">
        <v>22752</v>
      </c>
      <c r="I349" s="60">
        <v>22752</v>
      </c>
      <c r="J349" s="60">
        <v>22752</v>
      </c>
      <c r="K349" s="60"/>
      <c r="L349" s="60"/>
      <c r="M349" s="60"/>
      <c r="N349" s="60">
        <f t="shared" si="950"/>
        <v>22752</v>
      </c>
      <c r="O349" s="60">
        <f t="shared" si="950"/>
        <v>22752</v>
      </c>
      <c r="P349" s="60">
        <f t="shared" si="950"/>
        <v>22752</v>
      </c>
      <c r="Q349" s="60"/>
      <c r="R349" s="60"/>
      <c r="S349" s="60"/>
      <c r="T349" s="60">
        <f t="shared" si="911"/>
        <v>22752</v>
      </c>
      <c r="U349" s="60">
        <f t="shared" si="912"/>
        <v>22752</v>
      </c>
      <c r="V349" s="60">
        <f t="shared" si="913"/>
        <v>22752</v>
      </c>
      <c r="W349" s="60">
        <v>14000</v>
      </c>
      <c r="X349" s="60"/>
      <c r="Y349" s="60"/>
      <c r="Z349" s="60">
        <f t="shared" si="915"/>
        <v>36752</v>
      </c>
      <c r="AA349" s="60">
        <f t="shared" si="916"/>
        <v>22752</v>
      </c>
      <c r="AB349" s="60">
        <f t="shared" si="917"/>
        <v>22752</v>
      </c>
      <c r="AC349" s="60"/>
      <c r="AD349" s="60"/>
      <c r="AE349" s="60"/>
      <c r="AF349" s="60">
        <f t="shared" si="919"/>
        <v>36752</v>
      </c>
      <c r="AG349" s="60">
        <f t="shared" si="920"/>
        <v>22752</v>
      </c>
      <c r="AH349" s="60">
        <f t="shared" si="921"/>
        <v>22752</v>
      </c>
      <c r="AI349" s="60"/>
      <c r="AJ349" s="60"/>
      <c r="AK349" s="60"/>
      <c r="AL349" s="60">
        <f t="shared" si="923"/>
        <v>36752</v>
      </c>
      <c r="AM349" s="60">
        <f t="shared" si="924"/>
        <v>22752</v>
      </c>
      <c r="AN349" s="60">
        <f t="shared" si="925"/>
        <v>22752</v>
      </c>
      <c r="AO349" s="60"/>
      <c r="AP349" s="60"/>
      <c r="AQ349" s="60"/>
      <c r="AR349" s="60">
        <f t="shared" si="927"/>
        <v>36752</v>
      </c>
      <c r="AS349" s="60">
        <f t="shared" si="928"/>
        <v>22752</v>
      </c>
      <c r="AT349" s="60">
        <f t="shared" si="929"/>
        <v>22752</v>
      </c>
    </row>
    <row r="350" spans="1:46" ht="39.6">
      <c r="A350" s="260"/>
      <c r="B350" s="116" t="s">
        <v>229</v>
      </c>
      <c r="C350" s="5" t="s">
        <v>85</v>
      </c>
      <c r="D350" s="5" t="s">
        <v>21</v>
      </c>
      <c r="E350" s="5" t="s">
        <v>100</v>
      </c>
      <c r="F350" s="54" t="s">
        <v>190</v>
      </c>
      <c r="G350" s="55"/>
      <c r="H350" s="64">
        <f>H351</f>
        <v>50000</v>
      </c>
      <c r="I350" s="64">
        <f t="shared" ref="I350:M351" si="974">I351</f>
        <v>0</v>
      </c>
      <c r="J350" s="64">
        <f t="shared" si="974"/>
        <v>0</v>
      </c>
      <c r="K350" s="64">
        <f t="shared" si="974"/>
        <v>0</v>
      </c>
      <c r="L350" s="64">
        <f t="shared" si="974"/>
        <v>0</v>
      </c>
      <c r="M350" s="64">
        <f t="shared" si="974"/>
        <v>0</v>
      </c>
      <c r="N350" s="64">
        <f t="shared" si="805"/>
        <v>50000</v>
      </c>
      <c r="O350" s="64">
        <f t="shared" si="806"/>
        <v>0</v>
      </c>
      <c r="P350" s="64">
        <f t="shared" si="807"/>
        <v>0</v>
      </c>
      <c r="Q350" s="64">
        <f t="shared" ref="Q350:S351" si="975">Q351</f>
        <v>0</v>
      </c>
      <c r="R350" s="64">
        <f t="shared" si="975"/>
        <v>0</v>
      </c>
      <c r="S350" s="64">
        <f t="shared" si="975"/>
        <v>0</v>
      </c>
      <c r="T350" s="64">
        <f t="shared" si="911"/>
        <v>50000</v>
      </c>
      <c r="U350" s="64">
        <f t="shared" si="912"/>
        <v>0</v>
      </c>
      <c r="V350" s="64">
        <f t="shared" si="913"/>
        <v>0</v>
      </c>
      <c r="W350" s="64">
        <f t="shared" ref="W350:Y351" si="976">W351</f>
        <v>0</v>
      </c>
      <c r="X350" s="64">
        <f t="shared" si="976"/>
        <v>0</v>
      </c>
      <c r="Y350" s="64">
        <f t="shared" si="976"/>
        <v>0</v>
      </c>
      <c r="Z350" s="64">
        <f t="shared" si="915"/>
        <v>50000</v>
      </c>
      <c r="AA350" s="64">
        <f t="shared" si="916"/>
        <v>0</v>
      </c>
      <c r="AB350" s="64">
        <f t="shared" si="917"/>
        <v>0</v>
      </c>
      <c r="AC350" s="64">
        <f t="shared" ref="AC350:AE351" si="977">AC351</f>
        <v>0</v>
      </c>
      <c r="AD350" s="64">
        <f t="shared" si="977"/>
        <v>0</v>
      </c>
      <c r="AE350" s="64">
        <f t="shared" si="977"/>
        <v>0</v>
      </c>
      <c r="AF350" s="64">
        <f t="shared" si="919"/>
        <v>50000</v>
      </c>
      <c r="AG350" s="64">
        <f t="shared" si="920"/>
        <v>0</v>
      </c>
      <c r="AH350" s="64">
        <f t="shared" si="921"/>
        <v>0</v>
      </c>
      <c r="AI350" s="64">
        <f t="shared" ref="AI350:AK351" si="978">AI351</f>
        <v>0</v>
      </c>
      <c r="AJ350" s="64">
        <f t="shared" si="978"/>
        <v>0</v>
      </c>
      <c r="AK350" s="64">
        <f t="shared" si="978"/>
        <v>0</v>
      </c>
      <c r="AL350" s="64">
        <f t="shared" si="923"/>
        <v>50000</v>
      </c>
      <c r="AM350" s="64">
        <f t="shared" si="924"/>
        <v>0</v>
      </c>
      <c r="AN350" s="64">
        <f t="shared" si="925"/>
        <v>0</v>
      </c>
      <c r="AO350" s="64">
        <f t="shared" ref="AO350:AQ351" si="979">AO351</f>
        <v>0</v>
      </c>
      <c r="AP350" s="64">
        <f t="shared" si="979"/>
        <v>0</v>
      </c>
      <c r="AQ350" s="64">
        <f t="shared" si="979"/>
        <v>0</v>
      </c>
      <c r="AR350" s="64">
        <f t="shared" si="927"/>
        <v>50000</v>
      </c>
      <c r="AS350" s="64">
        <f t="shared" si="928"/>
        <v>0</v>
      </c>
      <c r="AT350" s="64">
        <f t="shared" si="929"/>
        <v>0</v>
      </c>
    </row>
    <row r="351" spans="1:46" ht="26.4">
      <c r="A351" s="260"/>
      <c r="B351" s="82" t="s">
        <v>186</v>
      </c>
      <c r="C351" s="5" t="s">
        <v>85</v>
      </c>
      <c r="D351" s="5" t="s">
        <v>21</v>
      </c>
      <c r="E351" s="5" t="s">
        <v>100</v>
      </c>
      <c r="F351" s="54" t="s">
        <v>190</v>
      </c>
      <c r="G351" s="55" t="s">
        <v>32</v>
      </c>
      <c r="H351" s="64">
        <f>H352</f>
        <v>50000</v>
      </c>
      <c r="I351" s="64">
        <f t="shared" si="974"/>
        <v>0</v>
      </c>
      <c r="J351" s="64">
        <f t="shared" si="974"/>
        <v>0</v>
      </c>
      <c r="K351" s="64">
        <f t="shared" si="974"/>
        <v>0</v>
      </c>
      <c r="L351" s="64">
        <f t="shared" si="974"/>
        <v>0</v>
      </c>
      <c r="M351" s="64">
        <f t="shared" si="974"/>
        <v>0</v>
      </c>
      <c r="N351" s="64">
        <f t="shared" si="805"/>
        <v>50000</v>
      </c>
      <c r="O351" s="64">
        <f t="shared" si="806"/>
        <v>0</v>
      </c>
      <c r="P351" s="64">
        <f t="shared" si="807"/>
        <v>0</v>
      </c>
      <c r="Q351" s="64">
        <f t="shared" si="975"/>
        <v>0</v>
      </c>
      <c r="R351" s="64">
        <f t="shared" si="975"/>
        <v>0</v>
      </c>
      <c r="S351" s="64">
        <f t="shared" si="975"/>
        <v>0</v>
      </c>
      <c r="T351" s="64">
        <f t="shared" si="911"/>
        <v>50000</v>
      </c>
      <c r="U351" s="64">
        <f t="shared" si="912"/>
        <v>0</v>
      </c>
      <c r="V351" s="64">
        <f t="shared" si="913"/>
        <v>0</v>
      </c>
      <c r="W351" s="64">
        <f t="shared" si="976"/>
        <v>0</v>
      </c>
      <c r="X351" s="64">
        <f t="shared" si="976"/>
        <v>0</v>
      </c>
      <c r="Y351" s="64">
        <f t="shared" si="976"/>
        <v>0</v>
      </c>
      <c r="Z351" s="64">
        <f t="shared" si="915"/>
        <v>50000</v>
      </c>
      <c r="AA351" s="64">
        <f t="shared" si="916"/>
        <v>0</v>
      </c>
      <c r="AB351" s="64">
        <f t="shared" si="917"/>
        <v>0</v>
      </c>
      <c r="AC351" s="64">
        <f t="shared" si="977"/>
        <v>0</v>
      </c>
      <c r="AD351" s="64">
        <f t="shared" si="977"/>
        <v>0</v>
      </c>
      <c r="AE351" s="64">
        <f t="shared" si="977"/>
        <v>0</v>
      </c>
      <c r="AF351" s="64">
        <f t="shared" si="919"/>
        <v>50000</v>
      </c>
      <c r="AG351" s="64">
        <f t="shared" si="920"/>
        <v>0</v>
      </c>
      <c r="AH351" s="64">
        <f t="shared" si="921"/>
        <v>0</v>
      </c>
      <c r="AI351" s="64">
        <f t="shared" si="978"/>
        <v>0</v>
      </c>
      <c r="AJ351" s="64">
        <f t="shared" si="978"/>
        <v>0</v>
      </c>
      <c r="AK351" s="64">
        <f t="shared" si="978"/>
        <v>0</v>
      </c>
      <c r="AL351" s="64">
        <f t="shared" si="923"/>
        <v>50000</v>
      </c>
      <c r="AM351" s="64">
        <f t="shared" si="924"/>
        <v>0</v>
      </c>
      <c r="AN351" s="64">
        <f t="shared" si="925"/>
        <v>0</v>
      </c>
      <c r="AO351" s="64">
        <f t="shared" si="979"/>
        <v>0</v>
      </c>
      <c r="AP351" s="64">
        <f t="shared" si="979"/>
        <v>0</v>
      </c>
      <c r="AQ351" s="64">
        <f t="shared" si="979"/>
        <v>0</v>
      </c>
      <c r="AR351" s="64">
        <f t="shared" si="927"/>
        <v>50000</v>
      </c>
      <c r="AS351" s="64">
        <f t="shared" si="928"/>
        <v>0</v>
      </c>
      <c r="AT351" s="64">
        <f t="shared" si="929"/>
        <v>0</v>
      </c>
    </row>
    <row r="352" spans="1:46" ht="26.4">
      <c r="A352" s="260"/>
      <c r="B352" s="86" t="s">
        <v>34</v>
      </c>
      <c r="C352" s="5" t="s">
        <v>85</v>
      </c>
      <c r="D352" s="5" t="s">
        <v>21</v>
      </c>
      <c r="E352" s="5" t="s">
        <v>100</v>
      </c>
      <c r="F352" s="54" t="s">
        <v>190</v>
      </c>
      <c r="G352" s="55" t="s">
        <v>33</v>
      </c>
      <c r="H352" s="60">
        <v>50000</v>
      </c>
      <c r="I352" s="60">
        <v>0</v>
      </c>
      <c r="J352" s="60">
        <v>0</v>
      </c>
      <c r="K352" s="60"/>
      <c r="L352" s="60"/>
      <c r="M352" s="60"/>
      <c r="N352" s="60">
        <f t="shared" si="805"/>
        <v>50000</v>
      </c>
      <c r="O352" s="60">
        <f t="shared" si="806"/>
        <v>0</v>
      </c>
      <c r="P352" s="60">
        <f t="shared" si="807"/>
        <v>0</v>
      </c>
      <c r="Q352" s="60"/>
      <c r="R352" s="60"/>
      <c r="S352" s="60"/>
      <c r="T352" s="60">
        <f t="shared" si="911"/>
        <v>50000</v>
      </c>
      <c r="U352" s="60">
        <f t="shared" si="912"/>
        <v>0</v>
      </c>
      <c r="V352" s="60">
        <f t="shared" si="913"/>
        <v>0</v>
      </c>
      <c r="W352" s="60"/>
      <c r="X352" s="60"/>
      <c r="Y352" s="60"/>
      <c r="Z352" s="60">
        <f t="shared" si="915"/>
        <v>50000</v>
      </c>
      <c r="AA352" s="60">
        <f t="shared" si="916"/>
        <v>0</v>
      </c>
      <c r="AB352" s="60">
        <f t="shared" si="917"/>
        <v>0</v>
      </c>
      <c r="AC352" s="60"/>
      <c r="AD352" s="60"/>
      <c r="AE352" s="60"/>
      <c r="AF352" s="60">
        <f t="shared" si="919"/>
        <v>50000</v>
      </c>
      <c r="AG352" s="60">
        <f t="shared" si="920"/>
        <v>0</v>
      </c>
      <c r="AH352" s="60">
        <f t="shared" si="921"/>
        <v>0</v>
      </c>
      <c r="AI352" s="60"/>
      <c r="AJ352" s="60"/>
      <c r="AK352" s="60"/>
      <c r="AL352" s="60">
        <f t="shared" si="923"/>
        <v>50000</v>
      </c>
      <c r="AM352" s="60">
        <f t="shared" si="924"/>
        <v>0</v>
      </c>
      <c r="AN352" s="60">
        <f t="shared" si="925"/>
        <v>0</v>
      </c>
      <c r="AO352" s="60"/>
      <c r="AP352" s="60"/>
      <c r="AQ352" s="60"/>
      <c r="AR352" s="60">
        <f t="shared" si="927"/>
        <v>50000</v>
      </c>
      <c r="AS352" s="60">
        <f t="shared" si="928"/>
        <v>0</v>
      </c>
      <c r="AT352" s="60">
        <f t="shared" si="929"/>
        <v>0</v>
      </c>
    </row>
    <row r="353" spans="1:46" ht="39.6">
      <c r="A353" s="260"/>
      <c r="B353" s="87" t="s">
        <v>230</v>
      </c>
      <c r="C353" s="10" t="s">
        <v>85</v>
      </c>
      <c r="D353" s="5" t="s">
        <v>21</v>
      </c>
      <c r="E353" s="5" t="s">
        <v>100</v>
      </c>
      <c r="F353" s="100" t="s">
        <v>231</v>
      </c>
      <c r="G353" s="55"/>
      <c r="H353" s="60">
        <f>H354+H356+H358</f>
        <v>8341524.2300000004</v>
      </c>
      <c r="I353" s="60">
        <f t="shared" ref="I353:J353" si="980">I354+I356+I358</f>
        <v>8240292.5200000005</v>
      </c>
      <c r="J353" s="60">
        <f t="shared" si="980"/>
        <v>5047135.43</v>
      </c>
      <c r="K353" s="60">
        <f t="shared" ref="K353:M353" si="981">K354+K356+K358</f>
        <v>0</v>
      </c>
      <c r="L353" s="60">
        <f t="shared" si="981"/>
        <v>0</v>
      </c>
      <c r="M353" s="60">
        <f t="shared" si="981"/>
        <v>0</v>
      </c>
      <c r="N353" s="60">
        <f t="shared" si="805"/>
        <v>8341524.2300000004</v>
      </c>
      <c r="O353" s="60">
        <f t="shared" si="806"/>
        <v>8240292.5200000005</v>
      </c>
      <c r="P353" s="60">
        <f t="shared" si="807"/>
        <v>5047135.43</v>
      </c>
      <c r="Q353" s="60">
        <f t="shared" ref="Q353:S353" si="982">Q354+Q356+Q358</f>
        <v>81100</v>
      </c>
      <c r="R353" s="60">
        <f t="shared" si="982"/>
        <v>0</v>
      </c>
      <c r="S353" s="60">
        <f t="shared" si="982"/>
        <v>0</v>
      </c>
      <c r="T353" s="60">
        <f t="shared" si="911"/>
        <v>8422624.2300000004</v>
      </c>
      <c r="U353" s="60">
        <f t="shared" si="912"/>
        <v>8240292.5200000005</v>
      </c>
      <c r="V353" s="60">
        <f t="shared" si="913"/>
        <v>5047135.43</v>
      </c>
      <c r="W353" s="60">
        <f t="shared" ref="W353:Y353" si="983">W354+W356+W358</f>
        <v>-2551211.58</v>
      </c>
      <c r="X353" s="60">
        <f t="shared" si="983"/>
        <v>0</v>
      </c>
      <c r="Y353" s="60">
        <f t="shared" si="983"/>
        <v>0</v>
      </c>
      <c r="Z353" s="60">
        <f t="shared" si="915"/>
        <v>5871412.6500000004</v>
      </c>
      <c r="AA353" s="60">
        <f t="shared" si="916"/>
        <v>8240292.5200000005</v>
      </c>
      <c r="AB353" s="60">
        <f t="shared" si="917"/>
        <v>5047135.43</v>
      </c>
      <c r="AC353" s="60">
        <f t="shared" ref="AC353:AE353" si="984">AC354+AC356+AC358</f>
        <v>0</v>
      </c>
      <c r="AD353" s="60">
        <f t="shared" si="984"/>
        <v>0</v>
      </c>
      <c r="AE353" s="60">
        <f t="shared" si="984"/>
        <v>0</v>
      </c>
      <c r="AF353" s="60">
        <f t="shared" si="919"/>
        <v>5871412.6500000004</v>
      </c>
      <c r="AG353" s="60">
        <f t="shared" si="920"/>
        <v>8240292.5200000005</v>
      </c>
      <c r="AH353" s="60">
        <f t="shared" si="921"/>
        <v>5047135.43</v>
      </c>
      <c r="AI353" s="60">
        <f t="shared" ref="AI353:AK353" si="985">AI354+AI356+AI358</f>
        <v>543800</v>
      </c>
      <c r="AJ353" s="60">
        <f t="shared" si="985"/>
        <v>0</v>
      </c>
      <c r="AK353" s="60">
        <f t="shared" si="985"/>
        <v>0</v>
      </c>
      <c r="AL353" s="60">
        <f t="shared" si="923"/>
        <v>6415212.6500000004</v>
      </c>
      <c r="AM353" s="60">
        <f t="shared" si="924"/>
        <v>8240292.5200000005</v>
      </c>
      <c r="AN353" s="60">
        <f t="shared" si="925"/>
        <v>5047135.43</v>
      </c>
      <c r="AO353" s="60">
        <f t="shared" ref="AO353:AQ353" si="986">AO354+AO356+AO358</f>
        <v>0</v>
      </c>
      <c r="AP353" s="60">
        <f t="shared" si="986"/>
        <v>0</v>
      </c>
      <c r="AQ353" s="60">
        <f t="shared" si="986"/>
        <v>0</v>
      </c>
      <c r="AR353" s="60">
        <f t="shared" si="927"/>
        <v>6415212.6500000004</v>
      </c>
      <c r="AS353" s="60">
        <f t="shared" si="928"/>
        <v>8240292.5200000005</v>
      </c>
      <c r="AT353" s="60">
        <f t="shared" si="929"/>
        <v>5047135.43</v>
      </c>
    </row>
    <row r="354" spans="1:46" ht="39.6">
      <c r="A354" s="260"/>
      <c r="B354" s="82" t="s">
        <v>51</v>
      </c>
      <c r="C354" s="5" t="s">
        <v>85</v>
      </c>
      <c r="D354" s="5" t="s">
        <v>21</v>
      </c>
      <c r="E354" s="5" t="s">
        <v>100</v>
      </c>
      <c r="F354" s="100" t="s">
        <v>231</v>
      </c>
      <c r="G354" s="55" t="s">
        <v>49</v>
      </c>
      <c r="H354" s="60">
        <f>H355</f>
        <v>3214045</v>
      </c>
      <c r="I354" s="60">
        <f t="shared" ref="I354:M354" si="987">I355</f>
        <v>3245813.29</v>
      </c>
      <c r="J354" s="60">
        <f t="shared" si="987"/>
        <v>3247899.43</v>
      </c>
      <c r="K354" s="60">
        <f t="shared" si="987"/>
        <v>0</v>
      </c>
      <c r="L354" s="60">
        <f t="shared" si="987"/>
        <v>0</v>
      </c>
      <c r="M354" s="60">
        <f t="shared" si="987"/>
        <v>0</v>
      </c>
      <c r="N354" s="60">
        <f t="shared" si="805"/>
        <v>3214045</v>
      </c>
      <c r="O354" s="60">
        <f t="shared" si="806"/>
        <v>3245813.29</v>
      </c>
      <c r="P354" s="60">
        <f t="shared" si="807"/>
        <v>3247899.43</v>
      </c>
      <c r="Q354" s="60">
        <f t="shared" ref="Q354:S354" si="988">Q355</f>
        <v>10000</v>
      </c>
      <c r="R354" s="60">
        <f t="shared" si="988"/>
        <v>0</v>
      </c>
      <c r="S354" s="60">
        <f t="shared" si="988"/>
        <v>0</v>
      </c>
      <c r="T354" s="60">
        <f t="shared" si="911"/>
        <v>3224045</v>
      </c>
      <c r="U354" s="60">
        <f t="shared" si="912"/>
        <v>3245813.29</v>
      </c>
      <c r="V354" s="60">
        <f t="shared" si="913"/>
        <v>3247899.43</v>
      </c>
      <c r="W354" s="60">
        <f t="shared" ref="W354:Y354" si="989">W355</f>
        <v>0</v>
      </c>
      <c r="X354" s="60">
        <f t="shared" si="989"/>
        <v>0</v>
      </c>
      <c r="Y354" s="60">
        <f t="shared" si="989"/>
        <v>0</v>
      </c>
      <c r="Z354" s="60">
        <f t="shared" si="915"/>
        <v>3224045</v>
      </c>
      <c r="AA354" s="60">
        <f t="shared" si="916"/>
        <v>3245813.29</v>
      </c>
      <c r="AB354" s="60">
        <f t="shared" si="917"/>
        <v>3247899.43</v>
      </c>
      <c r="AC354" s="60">
        <f t="shared" ref="AC354:AE354" si="990">AC355</f>
        <v>0</v>
      </c>
      <c r="AD354" s="60">
        <f t="shared" si="990"/>
        <v>0</v>
      </c>
      <c r="AE354" s="60">
        <f t="shared" si="990"/>
        <v>0</v>
      </c>
      <c r="AF354" s="60">
        <f t="shared" si="919"/>
        <v>3224045</v>
      </c>
      <c r="AG354" s="60">
        <f t="shared" si="920"/>
        <v>3245813.29</v>
      </c>
      <c r="AH354" s="60">
        <f t="shared" si="921"/>
        <v>3247899.43</v>
      </c>
      <c r="AI354" s="60">
        <f t="shared" ref="AI354:AK354" si="991">AI355</f>
        <v>0</v>
      </c>
      <c r="AJ354" s="60">
        <f t="shared" si="991"/>
        <v>0</v>
      </c>
      <c r="AK354" s="60">
        <f t="shared" si="991"/>
        <v>0</v>
      </c>
      <c r="AL354" s="60">
        <f t="shared" si="923"/>
        <v>3224045</v>
      </c>
      <c r="AM354" s="60">
        <f t="shared" si="924"/>
        <v>3245813.29</v>
      </c>
      <c r="AN354" s="60">
        <f t="shared" si="925"/>
        <v>3247899.43</v>
      </c>
      <c r="AO354" s="60">
        <f t="shared" ref="AO354:AQ354" si="992">AO355</f>
        <v>0</v>
      </c>
      <c r="AP354" s="60">
        <f t="shared" si="992"/>
        <v>0</v>
      </c>
      <c r="AQ354" s="60">
        <f t="shared" si="992"/>
        <v>0</v>
      </c>
      <c r="AR354" s="60">
        <f t="shared" si="927"/>
        <v>3224045</v>
      </c>
      <c r="AS354" s="60">
        <f t="shared" si="928"/>
        <v>3245813.29</v>
      </c>
      <c r="AT354" s="60">
        <f t="shared" si="929"/>
        <v>3247899.43</v>
      </c>
    </row>
    <row r="355" spans="1:46">
      <c r="A355" s="260"/>
      <c r="B355" s="82" t="s">
        <v>64</v>
      </c>
      <c r="C355" s="5" t="s">
        <v>85</v>
      </c>
      <c r="D355" s="5" t="s">
        <v>21</v>
      </c>
      <c r="E355" s="5" t="s">
        <v>100</v>
      </c>
      <c r="F355" s="100" t="s">
        <v>231</v>
      </c>
      <c r="G355" s="55" t="s">
        <v>65</v>
      </c>
      <c r="H355" s="60">
        <v>3214045</v>
      </c>
      <c r="I355" s="60">
        <v>3245813.29</v>
      </c>
      <c r="J355" s="60">
        <v>3247899.43</v>
      </c>
      <c r="K355" s="60"/>
      <c r="L355" s="60"/>
      <c r="M355" s="60"/>
      <c r="N355" s="60">
        <f t="shared" si="805"/>
        <v>3214045</v>
      </c>
      <c r="O355" s="60">
        <f t="shared" si="806"/>
        <v>3245813.29</v>
      </c>
      <c r="P355" s="60">
        <f t="shared" si="807"/>
        <v>3247899.43</v>
      </c>
      <c r="Q355" s="60">
        <v>10000</v>
      </c>
      <c r="R355" s="60"/>
      <c r="S355" s="60"/>
      <c r="T355" s="60">
        <f t="shared" si="911"/>
        <v>3224045</v>
      </c>
      <c r="U355" s="60">
        <f t="shared" si="912"/>
        <v>3245813.29</v>
      </c>
      <c r="V355" s="60">
        <f t="shared" si="913"/>
        <v>3247899.43</v>
      </c>
      <c r="W355" s="60"/>
      <c r="X355" s="60"/>
      <c r="Y355" s="60"/>
      <c r="Z355" s="60">
        <f t="shared" si="915"/>
        <v>3224045</v>
      </c>
      <c r="AA355" s="60">
        <f t="shared" si="916"/>
        <v>3245813.29</v>
      </c>
      <c r="AB355" s="60">
        <f t="shared" si="917"/>
        <v>3247899.43</v>
      </c>
      <c r="AC355" s="60"/>
      <c r="AD355" s="60"/>
      <c r="AE355" s="60"/>
      <c r="AF355" s="60">
        <f t="shared" si="919"/>
        <v>3224045</v>
      </c>
      <c r="AG355" s="60">
        <f t="shared" si="920"/>
        <v>3245813.29</v>
      </c>
      <c r="AH355" s="60">
        <f t="shared" si="921"/>
        <v>3247899.43</v>
      </c>
      <c r="AI355" s="60"/>
      <c r="AJ355" s="60"/>
      <c r="AK355" s="60"/>
      <c r="AL355" s="60">
        <f t="shared" si="923"/>
        <v>3224045</v>
      </c>
      <c r="AM355" s="60">
        <f t="shared" si="924"/>
        <v>3245813.29</v>
      </c>
      <c r="AN355" s="60">
        <f t="shared" si="925"/>
        <v>3247899.43</v>
      </c>
      <c r="AO355" s="60"/>
      <c r="AP355" s="60"/>
      <c r="AQ355" s="60"/>
      <c r="AR355" s="60">
        <f t="shared" si="927"/>
        <v>3224045</v>
      </c>
      <c r="AS355" s="60">
        <f t="shared" si="928"/>
        <v>3245813.29</v>
      </c>
      <c r="AT355" s="60">
        <f t="shared" si="929"/>
        <v>3247899.43</v>
      </c>
    </row>
    <row r="356" spans="1:46" ht="26.4">
      <c r="A356" s="260"/>
      <c r="B356" s="82" t="s">
        <v>186</v>
      </c>
      <c r="C356" s="5" t="s">
        <v>85</v>
      </c>
      <c r="D356" s="5" t="s">
        <v>21</v>
      </c>
      <c r="E356" s="5" t="s">
        <v>100</v>
      </c>
      <c r="F356" s="100" t="s">
        <v>231</v>
      </c>
      <c r="G356" s="55" t="s">
        <v>32</v>
      </c>
      <c r="H356" s="60">
        <f>H357</f>
        <v>5108243.2300000004</v>
      </c>
      <c r="I356" s="60">
        <f t="shared" ref="I356:M356" si="993">I357</f>
        <v>4975243.2300000004</v>
      </c>
      <c r="J356" s="60">
        <f t="shared" si="993"/>
        <v>1780000</v>
      </c>
      <c r="K356" s="60">
        <f t="shared" si="993"/>
        <v>0</v>
      </c>
      <c r="L356" s="60">
        <f t="shared" si="993"/>
        <v>0</v>
      </c>
      <c r="M356" s="60">
        <f t="shared" si="993"/>
        <v>0</v>
      </c>
      <c r="N356" s="60">
        <f t="shared" si="805"/>
        <v>5108243.2300000004</v>
      </c>
      <c r="O356" s="60">
        <f t="shared" si="806"/>
        <v>4975243.2300000004</v>
      </c>
      <c r="P356" s="60">
        <f t="shared" si="807"/>
        <v>1780000</v>
      </c>
      <c r="Q356" s="60">
        <f t="shared" ref="Q356:S356" si="994">Q357</f>
        <v>63600</v>
      </c>
      <c r="R356" s="60">
        <f t="shared" si="994"/>
        <v>0</v>
      </c>
      <c r="S356" s="60">
        <f t="shared" si="994"/>
        <v>0</v>
      </c>
      <c r="T356" s="60">
        <f t="shared" si="911"/>
        <v>5171843.2300000004</v>
      </c>
      <c r="U356" s="60">
        <f t="shared" si="912"/>
        <v>4975243.2300000004</v>
      </c>
      <c r="V356" s="60">
        <f t="shared" si="913"/>
        <v>1780000</v>
      </c>
      <c r="W356" s="60">
        <f t="shared" ref="W356:Y356" si="995">W357</f>
        <v>-2559211.58</v>
      </c>
      <c r="X356" s="60">
        <f t="shared" si="995"/>
        <v>0</v>
      </c>
      <c r="Y356" s="60">
        <f t="shared" si="995"/>
        <v>0</v>
      </c>
      <c r="Z356" s="60">
        <f t="shared" si="915"/>
        <v>2612631.6500000004</v>
      </c>
      <c r="AA356" s="60">
        <f t="shared" si="916"/>
        <v>4975243.2300000004</v>
      </c>
      <c r="AB356" s="60">
        <f t="shared" si="917"/>
        <v>1780000</v>
      </c>
      <c r="AC356" s="60">
        <f t="shared" ref="AC356:AE356" si="996">AC357</f>
        <v>0</v>
      </c>
      <c r="AD356" s="60">
        <f t="shared" si="996"/>
        <v>0</v>
      </c>
      <c r="AE356" s="60">
        <f t="shared" si="996"/>
        <v>0</v>
      </c>
      <c r="AF356" s="60">
        <f t="shared" si="919"/>
        <v>2612631.6500000004</v>
      </c>
      <c r="AG356" s="60">
        <f t="shared" si="920"/>
        <v>4975243.2300000004</v>
      </c>
      <c r="AH356" s="60">
        <f t="shared" si="921"/>
        <v>1780000</v>
      </c>
      <c r="AI356" s="60">
        <f t="shared" ref="AI356:AK356" si="997">AI357</f>
        <v>543800</v>
      </c>
      <c r="AJ356" s="60">
        <f t="shared" si="997"/>
        <v>0</v>
      </c>
      <c r="AK356" s="60">
        <f t="shared" si="997"/>
        <v>0</v>
      </c>
      <c r="AL356" s="60">
        <f t="shared" si="923"/>
        <v>3156431.6500000004</v>
      </c>
      <c r="AM356" s="60">
        <f t="shared" si="924"/>
        <v>4975243.2300000004</v>
      </c>
      <c r="AN356" s="60">
        <f t="shared" si="925"/>
        <v>1780000</v>
      </c>
      <c r="AO356" s="60">
        <f t="shared" ref="AO356:AQ356" si="998">AO357</f>
        <v>0</v>
      </c>
      <c r="AP356" s="60">
        <f t="shared" si="998"/>
        <v>0</v>
      </c>
      <c r="AQ356" s="60">
        <f t="shared" si="998"/>
        <v>0</v>
      </c>
      <c r="AR356" s="60">
        <f t="shared" si="927"/>
        <v>3156431.6500000004</v>
      </c>
      <c r="AS356" s="60">
        <f t="shared" si="928"/>
        <v>4975243.2300000004</v>
      </c>
      <c r="AT356" s="60">
        <f t="shared" si="929"/>
        <v>1780000</v>
      </c>
    </row>
    <row r="357" spans="1:46" ht="26.4">
      <c r="A357" s="260"/>
      <c r="B357" s="86" t="s">
        <v>34</v>
      </c>
      <c r="C357" s="5" t="s">
        <v>85</v>
      </c>
      <c r="D357" s="5" t="s">
        <v>21</v>
      </c>
      <c r="E357" s="5" t="s">
        <v>100</v>
      </c>
      <c r="F357" s="100" t="s">
        <v>231</v>
      </c>
      <c r="G357" s="55" t="s">
        <v>33</v>
      </c>
      <c r="H357" s="60">
        <v>5108243.2300000004</v>
      </c>
      <c r="I357" s="60">
        <v>4975243.2300000004</v>
      </c>
      <c r="J357" s="60">
        <v>1780000</v>
      </c>
      <c r="K357" s="60"/>
      <c r="L357" s="60"/>
      <c r="M357" s="60"/>
      <c r="N357" s="60">
        <f t="shared" si="805"/>
        <v>5108243.2300000004</v>
      </c>
      <c r="O357" s="60">
        <f t="shared" si="806"/>
        <v>4975243.2300000004</v>
      </c>
      <c r="P357" s="60">
        <f t="shared" si="807"/>
        <v>1780000</v>
      </c>
      <c r="Q357" s="60">
        <v>63600</v>
      </c>
      <c r="R357" s="60"/>
      <c r="S357" s="60"/>
      <c r="T357" s="60">
        <f t="shared" si="911"/>
        <v>5171843.2300000004</v>
      </c>
      <c r="U357" s="60">
        <f t="shared" si="912"/>
        <v>4975243.2300000004</v>
      </c>
      <c r="V357" s="60">
        <f t="shared" si="913"/>
        <v>1780000</v>
      </c>
      <c r="W357" s="60">
        <v>-2559211.58</v>
      </c>
      <c r="X357" s="60"/>
      <c r="Y357" s="60"/>
      <c r="Z357" s="60">
        <f t="shared" si="915"/>
        <v>2612631.6500000004</v>
      </c>
      <c r="AA357" s="60">
        <f t="shared" si="916"/>
        <v>4975243.2300000004</v>
      </c>
      <c r="AB357" s="60">
        <f t="shared" si="917"/>
        <v>1780000</v>
      </c>
      <c r="AC357" s="60"/>
      <c r="AD357" s="60"/>
      <c r="AE357" s="60"/>
      <c r="AF357" s="60">
        <f t="shared" si="919"/>
        <v>2612631.6500000004</v>
      </c>
      <c r="AG357" s="60">
        <f t="shared" si="920"/>
        <v>4975243.2300000004</v>
      </c>
      <c r="AH357" s="60">
        <f t="shared" si="921"/>
        <v>1780000</v>
      </c>
      <c r="AI357" s="60">
        <v>543800</v>
      </c>
      <c r="AJ357" s="60"/>
      <c r="AK357" s="60"/>
      <c r="AL357" s="60">
        <f t="shared" si="923"/>
        <v>3156431.6500000004</v>
      </c>
      <c r="AM357" s="60">
        <f t="shared" si="924"/>
        <v>4975243.2300000004</v>
      </c>
      <c r="AN357" s="60">
        <f t="shared" si="925"/>
        <v>1780000</v>
      </c>
      <c r="AO357" s="60"/>
      <c r="AP357" s="60"/>
      <c r="AQ357" s="60"/>
      <c r="AR357" s="60">
        <f t="shared" si="927"/>
        <v>3156431.6500000004</v>
      </c>
      <c r="AS357" s="60">
        <f t="shared" si="928"/>
        <v>4975243.2300000004</v>
      </c>
      <c r="AT357" s="60">
        <f t="shared" si="929"/>
        <v>1780000</v>
      </c>
    </row>
    <row r="358" spans="1:46">
      <c r="A358" s="260"/>
      <c r="B358" s="71" t="s">
        <v>47</v>
      </c>
      <c r="C358" s="5" t="s">
        <v>85</v>
      </c>
      <c r="D358" s="5" t="s">
        <v>21</v>
      </c>
      <c r="E358" s="5" t="s">
        <v>100</v>
      </c>
      <c r="F358" s="100" t="s">
        <v>231</v>
      </c>
      <c r="G358" s="36" t="s">
        <v>45</v>
      </c>
      <c r="H358" s="60">
        <f>H359+H360</f>
        <v>19236</v>
      </c>
      <c r="I358" s="60">
        <f t="shared" ref="I358:M358" si="999">I359+I360</f>
        <v>19236</v>
      </c>
      <c r="J358" s="60">
        <f t="shared" si="999"/>
        <v>19236</v>
      </c>
      <c r="K358" s="60">
        <f t="shared" si="999"/>
        <v>0</v>
      </c>
      <c r="L358" s="60">
        <f t="shared" si="999"/>
        <v>0</v>
      </c>
      <c r="M358" s="60">
        <f t="shared" si="999"/>
        <v>0</v>
      </c>
      <c r="N358" s="60">
        <f t="shared" si="805"/>
        <v>19236</v>
      </c>
      <c r="O358" s="60">
        <f t="shared" si="806"/>
        <v>19236</v>
      </c>
      <c r="P358" s="60">
        <f t="shared" si="807"/>
        <v>19236</v>
      </c>
      <c r="Q358" s="60">
        <f t="shared" ref="Q358:S358" si="1000">Q359+Q360</f>
        <v>7500</v>
      </c>
      <c r="R358" s="60">
        <f t="shared" si="1000"/>
        <v>0</v>
      </c>
      <c r="S358" s="60">
        <f t="shared" si="1000"/>
        <v>0</v>
      </c>
      <c r="T358" s="60">
        <f t="shared" si="911"/>
        <v>26736</v>
      </c>
      <c r="U358" s="60">
        <f t="shared" si="912"/>
        <v>19236</v>
      </c>
      <c r="V358" s="60">
        <f t="shared" si="913"/>
        <v>19236</v>
      </c>
      <c r="W358" s="60">
        <f t="shared" ref="W358:Y358" si="1001">W359+W360</f>
        <v>8000</v>
      </c>
      <c r="X358" s="60">
        <f t="shared" si="1001"/>
        <v>0</v>
      </c>
      <c r="Y358" s="60">
        <f t="shared" si="1001"/>
        <v>0</v>
      </c>
      <c r="Z358" s="60">
        <f t="shared" si="915"/>
        <v>34736</v>
      </c>
      <c r="AA358" s="60">
        <f t="shared" si="916"/>
        <v>19236</v>
      </c>
      <c r="AB358" s="60">
        <f t="shared" si="917"/>
        <v>19236</v>
      </c>
      <c r="AC358" s="60">
        <f t="shared" ref="AC358:AE358" si="1002">AC359+AC360</f>
        <v>0</v>
      </c>
      <c r="AD358" s="60">
        <f t="shared" si="1002"/>
        <v>0</v>
      </c>
      <c r="AE358" s="60">
        <f t="shared" si="1002"/>
        <v>0</v>
      </c>
      <c r="AF358" s="60">
        <f t="shared" si="919"/>
        <v>34736</v>
      </c>
      <c r="AG358" s="60">
        <f t="shared" si="920"/>
        <v>19236</v>
      </c>
      <c r="AH358" s="60">
        <f t="shared" si="921"/>
        <v>19236</v>
      </c>
      <c r="AI358" s="60">
        <f t="shared" ref="AI358:AK358" si="1003">AI359+AI360</f>
        <v>0</v>
      </c>
      <c r="AJ358" s="60">
        <f t="shared" si="1003"/>
        <v>0</v>
      </c>
      <c r="AK358" s="60">
        <f t="shared" si="1003"/>
        <v>0</v>
      </c>
      <c r="AL358" s="60">
        <f t="shared" si="923"/>
        <v>34736</v>
      </c>
      <c r="AM358" s="60">
        <f t="shared" si="924"/>
        <v>19236</v>
      </c>
      <c r="AN358" s="60">
        <f t="shared" si="925"/>
        <v>19236</v>
      </c>
      <c r="AO358" s="60">
        <f t="shared" ref="AO358:AQ358" si="1004">AO359+AO360</f>
        <v>0</v>
      </c>
      <c r="AP358" s="60">
        <f t="shared" si="1004"/>
        <v>0</v>
      </c>
      <c r="AQ358" s="60">
        <f t="shared" si="1004"/>
        <v>0</v>
      </c>
      <c r="AR358" s="60">
        <f t="shared" si="927"/>
        <v>34736</v>
      </c>
      <c r="AS358" s="60">
        <f t="shared" si="928"/>
        <v>19236</v>
      </c>
      <c r="AT358" s="60">
        <f t="shared" si="929"/>
        <v>19236</v>
      </c>
    </row>
    <row r="359" spans="1:46" ht="25.5" hidden="1" customHeight="1">
      <c r="A359" s="260"/>
      <c r="B359" s="152" t="s">
        <v>48</v>
      </c>
      <c r="C359" s="5" t="s">
        <v>85</v>
      </c>
      <c r="D359" s="5" t="s">
        <v>21</v>
      </c>
      <c r="E359" s="5" t="s">
        <v>100</v>
      </c>
      <c r="F359" s="100" t="s">
        <v>231</v>
      </c>
      <c r="G359" s="36" t="s">
        <v>46</v>
      </c>
      <c r="H359" s="60"/>
      <c r="I359" s="60"/>
      <c r="J359" s="60"/>
      <c r="K359" s="60"/>
      <c r="L359" s="60"/>
      <c r="M359" s="60"/>
      <c r="N359" s="60">
        <f t="shared" si="805"/>
        <v>0</v>
      </c>
      <c r="O359" s="60">
        <f t="shared" si="806"/>
        <v>0</v>
      </c>
      <c r="P359" s="60">
        <f t="shared" si="807"/>
        <v>0</v>
      </c>
      <c r="Q359" s="60"/>
      <c r="R359" s="60"/>
      <c r="S359" s="60"/>
      <c r="T359" s="60">
        <f t="shared" si="911"/>
        <v>0</v>
      </c>
      <c r="U359" s="60">
        <f t="shared" si="912"/>
        <v>0</v>
      </c>
      <c r="V359" s="60">
        <f t="shared" si="913"/>
        <v>0</v>
      </c>
      <c r="W359" s="60"/>
      <c r="X359" s="60"/>
      <c r="Y359" s="60"/>
      <c r="Z359" s="60">
        <f t="shared" si="915"/>
        <v>0</v>
      </c>
      <c r="AA359" s="60">
        <f t="shared" si="916"/>
        <v>0</v>
      </c>
      <c r="AB359" s="60">
        <f t="shared" si="917"/>
        <v>0</v>
      </c>
      <c r="AC359" s="60"/>
      <c r="AD359" s="60"/>
      <c r="AE359" s="60"/>
      <c r="AF359" s="60">
        <f t="shared" si="919"/>
        <v>0</v>
      </c>
      <c r="AG359" s="60">
        <f t="shared" si="920"/>
        <v>0</v>
      </c>
      <c r="AH359" s="60">
        <f t="shared" si="921"/>
        <v>0</v>
      </c>
      <c r="AI359" s="60"/>
      <c r="AJ359" s="60"/>
      <c r="AK359" s="60"/>
      <c r="AL359" s="60">
        <f t="shared" si="923"/>
        <v>0</v>
      </c>
      <c r="AM359" s="60">
        <f t="shared" si="924"/>
        <v>0</v>
      </c>
      <c r="AN359" s="60">
        <f t="shared" si="925"/>
        <v>0</v>
      </c>
      <c r="AO359" s="60"/>
      <c r="AP359" s="60"/>
      <c r="AQ359" s="60"/>
      <c r="AR359" s="60">
        <f t="shared" si="927"/>
        <v>0</v>
      </c>
      <c r="AS359" s="60">
        <f t="shared" si="928"/>
        <v>0</v>
      </c>
      <c r="AT359" s="60">
        <f t="shared" si="929"/>
        <v>0</v>
      </c>
    </row>
    <row r="360" spans="1:46">
      <c r="A360" s="260"/>
      <c r="B360" s="139" t="s">
        <v>56</v>
      </c>
      <c r="C360" s="10" t="s">
        <v>85</v>
      </c>
      <c r="D360" s="5" t="s">
        <v>21</v>
      </c>
      <c r="E360" s="5" t="s">
        <v>100</v>
      </c>
      <c r="F360" s="100" t="s">
        <v>231</v>
      </c>
      <c r="G360" s="36" t="s">
        <v>57</v>
      </c>
      <c r="H360" s="60">
        <v>19236</v>
      </c>
      <c r="I360" s="60">
        <v>19236</v>
      </c>
      <c r="J360" s="60">
        <v>19236</v>
      </c>
      <c r="K360" s="60"/>
      <c r="L360" s="60"/>
      <c r="M360" s="60"/>
      <c r="N360" s="60">
        <f t="shared" si="805"/>
        <v>19236</v>
      </c>
      <c r="O360" s="60">
        <f t="shared" si="806"/>
        <v>19236</v>
      </c>
      <c r="P360" s="60">
        <f t="shared" si="807"/>
        <v>19236</v>
      </c>
      <c r="Q360" s="60">
        <v>7500</v>
      </c>
      <c r="R360" s="60"/>
      <c r="S360" s="60"/>
      <c r="T360" s="60">
        <f t="shared" si="911"/>
        <v>26736</v>
      </c>
      <c r="U360" s="60">
        <f t="shared" si="912"/>
        <v>19236</v>
      </c>
      <c r="V360" s="60">
        <f t="shared" si="913"/>
        <v>19236</v>
      </c>
      <c r="W360" s="60">
        <v>8000</v>
      </c>
      <c r="X360" s="60"/>
      <c r="Y360" s="60"/>
      <c r="Z360" s="60">
        <f t="shared" si="915"/>
        <v>34736</v>
      </c>
      <c r="AA360" s="60">
        <f t="shared" si="916"/>
        <v>19236</v>
      </c>
      <c r="AB360" s="60">
        <f t="shared" si="917"/>
        <v>19236</v>
      </c>
      <c r="AC360" s="60"/>
      <c r="AD360" s="60"/>
      <c r="AE360" s="60"/>
      <c r="AF360" s="60">
        <f t="shared" si="919"/>
        <v>34736</v>
      </c>
      <c r="AG360" s="60">
        <f t="shared" si="920"/>
        <v>19236</v>
      </c>
      <c r="AH360" s="60">
        <f t="shared" si="921"/>
        <v>19236</v>
      </c>
      <c r="AI360" s="60"/>
      <c r="AJ360" s="60"/>
      <c r="AK360" s="60"/>
      <c r="AL360" s="60">
        <f t="shared" si="923"/>
        <v>34736</v>
      </c>
      <c r="AM360" s="60">
        <f t="shared" si="924"/>
        <v>19236</v>
      </c>
      <c r="AN360" s="60">
        <f t="shared" si="925"/>
        <v>19236</v>
      </c>
      <c r="AO360" s="60"/>
      <c r="AP360" s="60"/>
      <c r="AQ360" s="60"/>
      <c r="AR360" s="60">
        <f t="shared" si="927"/>
        <v>34736</v>
      </c>
      <c r="AS360" s="60">
        <f t="shared" si="928"/>
        <v>19236</v>
      </c>
      <c r="AT360" s="60">
        <f t="shared" si="929"/>
        <v>19236</v>
      </c>
    </row>
    <row r="361" spans="1:46" ht="26.4">
      <c r="A361" s="260"/>
      <c r="B361" s="139" t="s">
        <v>398</v>
      </c>
      <c r="C361" s="35" t="s">
        <v>85</v>
      </c>
      <c r="D361" s="35" t="s">
        <v>21</v>
      </c>
      <c r="E361" s="35" t="s">
        <v>100</v>
      </c>
      <c r="F361" s="100" t="s">
        <v>397</v>
      </c>
      <c r="G361" s="36"/>
      <c r="H361" s="60">
        <f>H362</f>
        <v>0</v>
      </c>
      <c r="I361" s="60">
        <f t="shared" ref="I361:M362" si="1005">I362</f>
        <v>0</v>
      </c>
      <c r="J361" s="60">
        <f t="shared" si="1005"/>
        <v>0</v>
      </c>
      <c r="K361" s="60">
        <f t="shared" si="1005"/>
        <v>2815993.82</v>
      </c>
      <c r="L361" s="60">
        <f t="shared" si="1005"/>
        <v>0</v>
      </c>
      <c r="M361" s="60">
        <f t="shared" si="1005"/>
        <v>0</v>
      </c>
      <c r="N361" s="60">
        <f t="shared" ref="N361:N363" si="1006">H361+K361</f>
        <v>2815993.82</v>
      </c>
      <c r="O361" s="60">
        <f t="shared" ref="O361:O363" si="1007">I361+L361</f>
        <v>0</v>
      </c>
      <c r="P361" s="60">
        <f t="shared" ref="P361:P363" si="1008">J361+M361</f>
        <v>0</v>
      </c>
      <c r="Q361" s="60">
        <f t="shared" ref="Q361:S362" si="1009">Q362</f>
        <v>0</v>
      </c>
      <c r="R361" s="60">
        <f t="shared" si="1009"/>
        <v>2217813.31</v>
      </c>
      <c r="S361" s="60">
        <f t="shared" si="1009"/>
        <v>2217813.31</v>
      </c>
      <c r="T361" s="60">
        <f t="shared" si="911"/>
        <v>2815993.82</v>
      </c>
      <c r="U361" s="60">
        <f t="shared" si="912"/>
        <v>2217813.31</v>
      </c>
      <c r="V361" s="60">
        <f t="shared" si="913"/>
        <v>2217813.31</v>
      </c>
      <c r="W361" s="60">
        <f t="shared" ref="W361:Y362" si="1010">W362</f>
        <v>0</v>
      </c>
      <c r="X361" s="60">
        <f t="shared" si="1010"/>
        <v>0</v>
      </c>
      <c r="Y361" s="60">
        <f t="shared" si="1010"/>
        <v>0</v>
      </c>
      <c r="Z361" s="60">
        <f t="shared" si="915"/>
        <v>2815993.82</v>
      </c>
      <c r="AA361" s="60">
        <f t="shared" si="916"/>
        <v>2217813.31</v>
      </c>
      <c r="AB361" s="60">
        <f t="shared" si="917"/>
        <v>2217813.31</v>
      </c>
      <c r="AC361" s="60">
        <f t="shared" ref="AC361:AE362" si="1011">AC362</f>
        <v>0</v>
      </c>
      <c r="AD361" s="60">
        <f t="shared" si="1011"/>
        <v>0</v>
      </c>
      <c r="AE361" s="60">
        <f t="shared" si="1011"/>
        <v>0</v>
      </c>
      <c r="AF361" s="60">
        <f t="shared" si="919"/>
        <v>2815993.82</v>
      </c>
      <c r="AG361" s="60">
        <f t="shared" si="920"/>
        <v>2217813.31</v>
      </c>
      <c r="AH361" s="60">
        <f t="shared" si="921"/>
        <v>2217813.31</v>
      </c>
      <c r="AI361" s="60">
        <f t="shared" ref="AI361:AK362" si="1012">AI362</f>
        <v>0</v>
      </c>
      <c r="AJ361" s="60">
        <f t="shared" si="1012"/>
        <v>0</v>
      </c>
      <c r="AK361" s="60">
        <f t="shared" si="1012"/>
        <v>0</v>
      </c>
      <c r="AL361" s="60">
        <f t="shared" si="923"/>
        <v>2815993.82</v>
      </c>
      <c r="AM361" s="60">
        <f t="shared" si="924"/>
        <v>2217813.31</v>
      </c>
      <c r="AN361" s="60">
        <f t="shared" si="925"/>
        <v>2217813.31</v>
      </c>
      <c r="AO361" s="60">
        <f t="shared" ref="AO361:AQ362" si="1013">AO362</f>
        <v>0</v>
      </c>
      <c r="AP361" s="60">
        <f t="shared" si="1013"/>
        <v>0</v>
      </c>
      <c r="AQ361" s="60">
        <f t="shared" si="1013"/>
        <v>0</v>
      </c>
      <c r="AR361" s="60">
        <f t="shared" si="927"/>
        <v>2815993.82</v>
      </c>
      <c r="AS361" s="60">
        <f t="shared" si="928"/>
        <v>2217813.31</v>
      </c>
      <c r="AT361" s="60">
        <f t="shared" si="929"/>
        <v>2217813.31</v>
      </c>
    </row>
    <row r="362" spans="1:46" ht="26.4">
      <c r="A362" s="260"/>
      <c r="B362" s="82" t="s">
        <v>186</v>
      </c>
      <c r="C362" s="35" t="s">
        <v>85</v>
      </c>
      <c r="D362" s="35" t="s">
        <v>21</v>
      </c>
      <c r="E362" s="35" t="s">
        <v>100</v>
      </c>
      <c r="F362" s="100" t="s">
        <v>397</v>
      </c>
      <c r="G362" s="36" t="s">
        <v>32</v>
      </c>
      <c r="H362" s="60">
        <f>H363</f>
        <v>0</v>
      </c>
      <c r="I362" s="60">
        <f t="shared" si="1005"/>
        <v>0</v>
      </c>
      <c r="J362" s="60">
        <f t="shared" si="1005"/>
        <v>0</v>
      </c>
      <c r="K362" s="60">
        <f t="shared" si="1005"/>
        <v>2815993.82</v>
      </c>
      <c r="L362" s="60">
        <f t="shared" si="1005"/>
        <v>0</v>
      </c>
      <c r="M362" s="60">
        <f t="shared" si="1005"/>
        <v>0</v>
      </c>
      <c r="N362" s="60">
        <f t="shared" si="1006"/>
        <v>2815993.82</v>
      </c>
      <c r="O362" s="60">
        <f t="shared" si="1007"/>
        <v>0</v>
      </c>
      <c r="P362" s="60">
        <f t="shared" si="1008"/>
        <v>0</v>
      </c>
      <c r="Q362" s="60">
        <f t="shared" si="1009"/>
        <v>0</v>
      </c>
      <c r="R362" s="60">
        <f t="shared" si="1009"/>
        <v>2217813.31</v>
      </c>
      <c r="S362" s="60">
        <f t="shared" si="1009"/>
        <v>2217813.31</v>
      </c>
      <c r="T362" s="60">
        <f t="shared" si="911"/>
        <v>2815993.82</v>
      </c>
      <c r="U362" s="60">
        <f t="shared" si="912"/>
        <v>2217813.31</v>
      </c>
      <c r="V362" s="60">
        <f t="shared" si="913"/>
        <v>2217813.31</v>
      </c>
      <c r="W362" s="60">
        <f t="shared" si="1010"/>
        <v>0</v>
      </c>
      <c r="X362" s="60">
        <f t="shared" si="1010"/>
        <v>0</v>
      </c>
      <c r="Y362" s="60">
        <f t="shared" si="1010"/>
        <v>0</v>
      </c>
      <c r="Z362" s="60">
        <f t="shared" si="915"/>
        <v>2815993.82</v>
      </c>
      <c r="AA362" s="60">
        <f t="shared" si="916"/>
        <v>2217813.31</v>
      </c>
      <c r="AB362" s="60">
        <f t="shared" si="917"/>
        <v>2217813.31</v>
      </c>
      <c r="AC362" s="60">
        <f t="shared" si="1011"/>
        <v>0</v>
      </c>
      <c r="AD362" s="60">
        <f t="shared" si="1011"/>
        <v>0</v>
      </c>
      <c r="AE362" s="60">
        <f t="shared" si="1011"/>
        <v>0</v>
      </c>
      <c r="AF362" s="60">
        <f t="shared" si="919"/>
        <v>2815993.82</v>
      </c>
      <c r="AG362" s="60">
        <f t="shared" si="920"/>
        <v>2217813.31</v>
      </c>
      <c r="AH362" s="60">
        <f t="shared" si="921"/>
        <v>2217813.31</v>
      </c>
      <c r="AI362" s="60">
        <f t="shared" si="1012"/>
        <v>0</v>
      </c>
      <c r="AJ362" s="60">
        <f t="shared" si="1012"/>
        <v>0</v>
      </c>
      <c r="AK362" s="60">
        <f t="shared" si="1012"/>
        <v>0</v>
      </c>
      <c r="AL362" s="60">
        <f t="shared" si="923"/>
        <v>2815993.82</v>
      </c>
      <c r="AM362" s="60">
        <f t="shared" si="924"/>
        <v>2217813.31</v>
      </c>
      <c r="AN362" s="60">
        <f t="shared" si="925"/>
        <v>2217813.31</v>
      </c>
      <c r="AO362" s="60">
        <f t="shared" si="1013"/>
        <v>0</v>
      </c>
      <c r="AP362" s="60">
        <f t="shared" si="1013"/>
        <v>0</v>
      </c>
      <c r="AQ362" s="60">
        <f t="shared" si="1013"/>
        <v>0</v>
      </c>
      <c r="AR362" s="60">
        <f t="shared" si="927"/>
        <v>2815993.82</v>
      </c>
      <c r="AS362" s="60">
        <f t="shared" si="928"/>
        <v>2217813.31</v>
      </c>
      <c r="AT362" s="60">
        <f t="shared" si="929"/>
        <v>2217813.31</v>
      </c>
    </row>
    <row r="363" spans="1:46" ht="26.4">
      <c r="A363" s="260"/>
      <c r="B363" s="86" t="s">
        <v>34</v>
      </c>
      <c r="C363" s="35" t="s">
        <v>85</v>
      </c>
      <c r="D363" s="35" t="s">
        <v>21</v>
      </c>
      <c r="E363" s="35" t="s">
        <v>100</v>
      </c>
      <c r="F363" s="100" t="s">
        <v>397</v>
      </c>
      <c r="G363" s="36" t="s">
        <v>33</v>
      </c>
      <c r="H363" s="60"/>
      <c r="I363" s="60"/>
      <c r="J363" s="60"/>
      <c r="K363" s="60">
        <v>2815993.82</v>
      </c>
      <c r="L363" s="60"/>
      <c r="M363" s="60"/>
      <c r="N363" s="60">
        <f t="shared" si="1006"/>
        <v>2815993.82</v>
      </c>
      <c r="O363" s="60">
        <f t="shared" si="1007"/>
        <v>0</v>
      </c>
      <c r="P363" s="60">
        <f t="shared" si="1008"/>
        <v>0</v>
      </c>
      <c r="Q363" s="60"/>
      <c r="R363" s="60">
        <v>2217813.31</v>
      </c>
      <c r="S363" s="60">
        <v>2217813.31</v>
      </c>
      <c r="T363" s="60">
        <f t="shared" si="911"/>
        <v>2815993.82</v>
      </c>
      <c r="U363" s="60">
        <f t="shared" si="912"/>
        <v>2217813.31</v>
      </c>
      <c r="V363" s="60">
        <f t="shared" si="913"/>
        <v>2217813.31</v>
      </c>
      <c r="W363" s="60"/>
      <c r="X363" s="60"/>
      <c r="Y363" s="60"/>
      <c r="Z363" s="60">
        <f t="shared" si="915"/>
        <v>2815993.82</v>
      </c>
      <c r="AA363" s="60">
        <f t="shared" si="916"/>
        <v>2217813.31</v>
      </c>
      <c r="AB363" s="60">
        <f t="shared" si="917"/>
        <v>2217813.31</v>
      </c>
      <c r="AC363" s="60"/>
      <c r="AD363" s="60"/>
      <c r="AE363" s="60"/>
      <c r="AF363" s="60">
        <f t="shared" si="919"/>
        <v>2815993.82</v>
      </c>
      <c r="AG363" s="60">
        <f t="shared" si="920"/>
        <v>2217813.31</v>
      </c>
      <c r="AH363" s="60">
        <f t="shared" si="921"/>
        <v>2217813.31</v>
      </c>
      <c r="AI363" s="60"/>
      <c r="AJ363" s="60"/>
      <c r="AK363" s="60"/>
      <c r="AL363" s="60">
        <f t="shared" si="923"/>
        <v>2815993.82</v>
      </c>
      <c r="AM363" s="60">
        <f t="shared" si="924"/>
        <v>2217813.31</v>
      </c>
      <c r="AN363" s="60">
        <f t="shared" si="925"/>
        <v>2217813.31</v>
      </c>
      <c r="AO363" s="60"/>
      <c r="AP363" s="60"/>
      <c r="AQ363" s="60"/>
      <c r="AR363" s="60">
        <f t="shared" si="927"/>
        <v>2815993.82</v>
      </c>
      <c r="AS363" s="60">
        <f t="shared" si="928"/>
        <v>2217813.31</v>
      </c>
      <c r="AT363" s="60">
        <f t="shared" si="929"/>
        <v>2217813.31</v>
      </c>
    </row>
    <row r="364" spans="1:46" ht="26.4">
      <c r="A364" s="260"/>
      <c r="B364" s="179" t="s">
        <v>221</v>
      </c>
      <c r="C364" s="35" t="s">
        <v>85</v>
      </c>
      <c r="D364" s="35" t="s">
        <v>21</v>
      </c>
      <c r="E364" s="35" t="s">
        <v>100</v>
      </c>
      <c r="F364" s="100" t="s">
        <v>320</v>
      </c>
      <c r="G364" s="36"/>
      <c r="H364" s="64">
        <f>H365</f>
        <v>23128800</v>
      </c>
      <c r="I364" s="64">
        <f t="shared" ref="I364:M365" si="1014">I365</f>
        <v>0</v>
      </c>
      <c r="J364" s="64">
        <f t="shared" si="1014"/>
        <v>0</v>
      </c>
      <c r="K364" s="64">
        <f t="shared" si="1014"/>
        <v>-1197400</v>
      </c>
      <c r="L364" s="64">
        <f t="shared" si="1014"/>
        <v>0</v>
      </c>
      <c r="M364" s="64">
        <f t="shared" si="1014"/>
        <v>0</v>
      </c>
      <c r="N364" s="64">
        <f t="shared" ref="N364:P366" si="1015">H364+K364</f>
        <v>21931400</v>
      </c>
      <c r="O364" s="64">
        <f t="shared" si="1015"/>
        <v>0</v>
      </c>
      <c r="P364" s="64">
        <f t="shared" si="1015"/>
        <v>0</v>
      </c>
      <c r="Q364" s="64">
        <f t="shared" ref="Q364:S365" si="1016">Q365</f>
        <v>183500</v>
      </c>
      <c r="R364" s="64">
        <f t="shared" si="1016"/>
        <v>0</v>
      </c>
      <c r="S364" s="64">
        <f t="shared" si="1016"/>
        <v>0</v>
      </c>
      <c r="T364" s="64">
        <f t="shared" si="911"/>
        <v>22114900</v>
      </c>
      <c r="U364" s="64">
        <f t="shared" si="912"/>
        <v>0</v>
      </c>
      <c r="V364" s="64">
        <f t="shared" si="913"/>
        <v>0</v>
      </c>
      <c r="W364" s="64">
        <f t="shared" ref="W364:Y365" si="1017">W365</f>
        <v>0</v>
      </c>
      <c r="X364" s="64">
        <f t="shared" si="1017"/>
        <v>0</v>
      </c>
      <c r="Y364" s="64">
        <f t="shared" si="1017"/>
        <v>0</v>
      </c>
      <c r="Z364" s="64">
        <f t="shared" si="915"/>
        <v>22114900</v>
      </c>
      <c r="AA364" s="64">
        <f t="shared" si="916"/>
        <v>0</v>
      </c>
      <c r="AB364" s="64">
        <f t="shared" si="917"/>
        <v>0</v>
      </c>
      <c r="AC364" s="64">
        <f t="shared" ref="AC364:AE365" si="1018">AC365</f>
        <v>2869605.16</v>
      </c>
      <c r="AD364" s="64">
        <f t="shared" si="1018"/>
        <v>0</v>
      </c>
      <c r="AE364" s="64">
        <f t="shared" si="1018"/>
        <v>0</v>
      </c>
      <c r="AF364" s="64">
        <f t="shared" si="919"/>
        <v>24984505.16</v>
      </c>
      <c r="AG364" s="64">
        <f t="shared" si="920"/>
        <v>0</v>
      </c>
      <c r="AH364" s="64">
        <f t="shared" si="921"/>
        <v>0</v>
      </c>
      <c r="AI364" s="64">
        <f t="shared" ref="AI364:AK365" si="1019">AI365</f>
        <v>0</v>
      </c>
      <c r="AJ364" s="64">
        <f t="shared" si="1019"/>
        <v>0</v>
      </c>
      <c r="AK364" s="64">
        <f t="shared" si="1019"/>
        <v>0</v>
      </c>
      <c r="AL364" s="64">
        <f t="shared" si="923"/>
        <v>24984505.16</v>
      </c>
      <c r="AM364" s="64">
        <f t="shared" si="924"/>
        <v>0</v>
      </c>
      <c r="AN364" s="64">
        <f t="shared" si="925"/>
        <v>0</v>
      </c>
      <c r="AO364" s="64">
        <f t="shared" ref="AO364:AQ365" si="1020">AO365</f>
        <v>150000</v>
      </c>
      <c r="AP364" s="64">
        <f t="shared" si="1020"/>
        <v>0</v>
      </c>
      <c r="AQ364" s="64">
        <f t="shared" si="1020"/>
        <v>0</v>
      </c>
      <c r="AR364" s="64">
        <f t="shared" si="927"/>
        <v>25134505.16</v>
      </c>
      <c r="AS364" s="64">
        <f t="shared" si="928"/>
        <v>0</v>
      </c>
      <c r="AT364" s="64">
        <f t="shared" si="929"/>
        <v>0</v>
      </c>
    </row>
    <row r="365" spans="1:46" ht="26.4">
      <c r="A365" s="260"/>
      <c r="B365" s="82" t="s">
        <v>186</v>
      </c>
      <c r="C365" s="35" t="s">
        <v>85</v>
      </c>
      <c r="D365" s="35" t="s">
        <v>21</v>
      </c>
      <c r="E365" s="35" t="s">
        <v>100</v>
      </c>
      <c r="F365" s="100" t="s">
        <v>320</v>
      </c>
      <c r="G365" s="55" t="s">
        <v>32</v>
      </c>
      <c r="H365" s="64">
        <f>H366</f>
        <v>23128800</v>
      </c>
      <c r="I365" s="64">
        <f t="shared" si="1014"/>
        <v>0</v>
      </c>
      <c r="J365" s="64">
        <f t="shared" si="1014"/>
        <v>0</v>
      </c>
      <c r="K365" s="64">
        <f t="shared" si="1014"/>
        <v>-1197400</v>
      </c>
      <c r="L365" s="64">
        <f t="shared" si="1014"/>
        <v>0</v>
      </c>
      <c r="M365" s="64">
        <f t="shared" si="1014"/>
        <v>0</v>
      </c>
      <c r="N365" s="64">
        <f t="shared" si="1015"/>
        <v>21931400</v>
      </c>
      <c r="O365" s="64">
        <f t="shared" si="1015"/>
        <v>0</v>
      </c>
      <c r="P365" s="64">
        <f t="shared" si="1015"/>
        <v>0</v>
      </c>
      <c r="Q365" s="64">
        <f t="shared" si="1016"/>
        <v>183500</v>
      </c>
      <c r="R365" s="64">
        <f t="shared" si="1016"/>
        <v>0</v>
      </c>
      <c r="S365" s="64">
        <f t="shared" si="1016"/>
        <v>0</v>
      </c>
      <c r="T365" s="64">
        <f t="shared" si="911"/>
        <v>22114900</v>
      </c>
      <c r="U365" s="64">
        <f t="shared" si="912"/>
        <v>0</v>
      </c>
      <c r="V365" s="64">
        <f t="shared" si="913"/>
        <v>0</v>
      </c>
      <c r="W365" s="64">
        <f t="shared" si="1017"/>
        <v>0</v>
      </c>
      <c r="X365" s="64">
        <f t="shared" si="1017"/>
        <v>0</v>
      </c>
      <c r="Y365" s="64">
        <f t="shared" si="1017"/>
        <v>0</v>
      </c>
      <c r="Z365" s="64">
        <f t="shared" si="915"/>
        <v>22114900</v>
      </c>
      <c r="AA365" s="64">
        <f t="shared" si="916"/>
        <v>0</v>
      </c>
      <c r="AB365" s="64">
        <f t="shared" si="917"/>
        <v>0</v>
      </c>
      <c r="AC365" s="64">
        <f t="shared" si="1018"/>
        <v>2869605.16</v>
      </c>
      <c r="AD365" s="64">
        <f t="shared" si="1018"/>
        <v>0</v>
      </c>
      <c r="AE365" s="64">
        <f t="shared" si="1018"/>
        <v>0</v>
      </c>
      <c r="AF365" s="64">
        <f t="shared" si="919"/>
        <v>24984505.16</v>
      </c>
      <c r="AG365" s="64">
        <f t="shared" si="920"/>
        <v>0</v>
      </c>
      <c r="AH365" s="64">
        <f t="shared" si="921"/>
        <v>0</v>
      </c>
      <c r="AI365" s="64">
        <f t="shared" si="1019"/>
        <v>0</v>
      </c>
      <c r="AJ365" s="64">
        <f t="shared" si="1019"/>
        <v>0</v>
      </c>
      <c r="AK365" s="64">
        <f t="shared" si="1019"/>
        <v>0</v>
      </c>
      <c r="AL365" s="64">
        <f t="shared" si="923"/>
        <v>24984505.16</v>
      </c>
      <c r="AM365" s="64">
        <f t="shared" si="924"/>
        <v>0</v>
      </c>
      <c r="AN365" s="64">
        <f t="shared" si="925"/>
        <v>0</v>
      </c>
      <c r="AO365" s="64">
        <f t="shared" si="1020"/>
        <v>150000</v>
      </c>
      <c r="AP365" s="64">
        <f t="shared" si="1020"/>
        <v>0</v>
      </c>
      <c r="AQ365" s="64">
        <f t="shared" si="1020"/>
        <v>0</v>
      </c>
      <c r="AR365" s="64">
        <f t="shared" si="927"/>
        <v>25134505.16</v>
      </c>
      <c r="AS365" s="64">
        <f t="shared" si="928"/>
        <v>0</v>
      </c>
      <c r="AT365" s="64">
        <f t="shared" si="929"/>
        <v>0</v>
      </c>
    </row>
    <row r="366" spans="1:46" ht="26.4">
      <c r="A366" s="260"/>
      <c r="B366" s="86" t="s">
        <v>34</v>
      </c>
      <c r="C366" s="35" t="s">
        <v>85</v>
      </c>
      <c r="D366" s="35" t="s">
        <v>21</v>
      </c>
      <c r="E366" s="35" t="s">
        <v>100</v>
      </c>
      <c r="F366" s="100" t="s">
        <v>320</v>
      </c>
      <c r="G366" s="55" t="s">
        <v>33</v>
      </c>
      <c r="H366" s="64">
        <f>21607800+1521000</f>
        <v>23128800</v>
      </c>
      <c r="I366" s="64">
        <v>0</v>
      </c>
      <c r="J366" s="64">
        <v>0</v>
      </c>
      <c r="K366" s="64">
        <v>-1197400</v>
      </c>
      <c r="L366" s="64"/>
      <c r="M366" s="64"/>
      <c r="N366" s="64">
        <f t="shared" si="1015"/>
        <v>21931400</v>
      </c>
      <c r="O366" s="64">
        <f t="shared" si="1015"/>
        <v>0</v>
      </c>
      <c r="P366" s="64">
        <f t="shared" si="1015"/>
        <v>0</v>
      </c>
      <c r="Q366" s="64">
        <f>-21660-108000-320000+315160+1620000-1577000+275000</f>
        <v>183500</v>
      </c>
      <c r="R366" s="64"/>
      <c r="S366" s="64"/>
      <c r="T366" s="64">
        <f t="shared" si="911"/>
        <v>22114900</v>
      </c>
      <c r="U366" s="64">
        <f t="shared" si="912"/>
        <v>0</v>
      </c>
      <c r="V366" s="64">
        <f t="shared" si="913"/>
        <v>0</v>
      </c>
      <c r="W366" s="64"/>
      <c r="X366" s="64"/>
      <c r="Y366" s="64"/>
      <c r="Z366" s="64">
        <f t="shared" si="915"/>
        <v>22114900</v>
      </c>
      <c r="AA366" s="64">
        <f t="shared" si="916"/>
        <v>0</v>
      </c>
      <c r="AB366" s="64">
        <f t="shared" si="917"/>
        <v>0</v>
      </c>
      <c r="AC366" s="64">
        <f>2619605.16+250000</f>
        <v>2869605.16</v>
      </c>
      <c r="AD366" s="64"/>
      <c r="AE366" s="64"/>
      <c r="AF366" s="64">
        <f t="shared" si="919"/>
        <v>24984505.16</v>
      </c>
      <c r="AG366" s="64">
        <f t="shared" si="920"/>
        <v>0</v>
      </c>
      <c r="AH366" s="64">
        <f t="shared" si="921"/>
        <v>0</v>
      </c>
      <c r="AI366" s="64"/>
      <c r="AJ366" s="64"/>
      <c r="AK366" s="64"/>
      <c r="AL366" s="64">
        <f t="shared" si="923"/>
        <v>24984505.16</v>
      </c>
      <c r="AM366" s="64">
        <f t="shared" si="924"/>
        <v>0</v>
      </c>
      <c r="AN366" s="64">
        <f t="shared" si="925"/>
        <v>0</v>
      </c>
      <c r="AO366" s="64">
        <v>150000</v>
      </c>
      <c r="AP366" s="64"/>
      <c r="AQ366" s="64"/>
      <c r="AR366" s="64">
        <f t="shared" si="927"/>
        <v>25134505.16</v>
      </c>
      <c r="AS366" s="64">
        <f t="shared" si="928"/>
        <v>0</v>
      </c>
      <c r="AT366" s="64">
        <f t="shared" si="929"/>
        <v>0</v>
      </c>
    </row>
    <row r="367" spans="1:46" ht="26.4">
      <c r="A367" s="260"/>
      <c r="B367" s="186" t="s">
        <v>436</v>
      </c>
      <c r="C367" s="35" t="s">
        <v>85</v>
      </c>
      <c r="D367" s="35" t="s">
        <v>21</v>
      </c>
      <c r="E367" s="35" t="s">
        <v>100</v>
      </c>
      <c r="F367" s="100" t="s">
        <v>435</v>
      </c>
      <c r="G367" s="208"/>
      <c r="H367" s="64"/>
      <c r="I367" s="64"/>
      <c r="J367" s="64"/>
      <c r="K367" s="64"/>
      <c r="L367" s="64"/>
      <c r="M367" s="64"/>
      <c r="N367" s="64"/>
      <c r="O367" s="64"/>
      <c r="P367" s="64"/>
      <c r="Q367" s="64"/>
      <c r="R367" s="64"/>
      <c r="S367" s="64"/>
      <c r="T367" s="64"/>
      <c r="U367" s="64"/>
      <c r="V367" s="64"/>
      <c r="W367" s="64">
        <f>W368</f>
        <v>7170705.25</v>
      </c>
      <c r="X367" s="64">
        <f t="shared" ref="X367:Y368" si="1021">X368</f>
        <v>0</v>
      </c>
      <c r="Y367" s="64">
        <f t="shared" si="1021"/>
        <v>0</v>
      </c>
      <c r="Z367" s="64">
        <f t="shared" ref="Z367:Z369" si="1022">T367+W367</f>
        <v>7170705.25</v>
      </c>
      <c r="AA367" s="64">
        <f t="shared" ref="AA367:AA369" si="1023">U367+X367</f>
        <v>0</v>
      </c>
      <c r="AB367" s="64">
        <f t="shared" ref="AB367:AB369" si="1024">V367+Y367</f>
        <v>0</v>
      </c>
      <c r="AC367" s="64">
        <f>AC368</f>
        <v>0</v>
      </c>
      <c r="AD367" s="64">
        <f t="shared" ref="AD367:AE368" si="1025">AD368</f>
        <v>0</v>
      </c>
      <c r="AE367" s="64">
        <f t="shared" si="1025"/>
        <v>0</v>
      </c>
      <c r="AF367" s="64">
        <f t="shared" si="919"/>
        <v>7170705.25</v>
      </c>
      <c r="AG367" s="64">
        <f t="shared" si="920"/>
        <v>0</v>
      </c>
      <c r="AH367" s="64">
        <f t="shared" si="921"/>
        <v>0</v>
      </c>
      <c r="AI367" s="64">
        <f>AI368</f>
        <v>0</v>
      </c>
      <c r="AJ367" s="64">
        <f t="shared" ref="AJ367:AK368" si="1026">AJ368</f>
        <v>0</v>
      </c>
      <c r="AK367" s="64">
        <f t="shared" si="1026"/>
        <v>0</v>
      </c>
      <c r="AL367" s="64">
        <f t="shared" si="923"/>
        <v>7170705.25</v>
      </c>
      <c r="AM367" s="64">
        <f t="shared" si="924"/>
        <v>0</v>
      </c>
      <c r="AN367" s="64">
        <f t="shared" si="925"/>
        <v>0</v>
      </c>
      <c r="AO367" s="64">
        <f>AO368</f>
        <v>0</v>
      </c>
      <c r="AP367" s="64">
        <f t="shared" ref="AP367:AQ368" si="1027">AP368</f>
        <v>0</v>
      </c>
      <c r="AQ367" s="64">
        <f t="shared" si="1027"/>
        <v>0</v>
      </c>
      <c r="AR367" s="64">
        <f t="shared" si="927"/>
        <v>7170705.25</v>
      </c>
      <c r="AS367" s="64">
        <f t="shared" si="928"/>
        <v>0</v>
      </c>
      <c r="AT367" s="64">
        <f t="shared" si="929"/>
        <v>0</v>
      </c>
    </row>
    <row r="368" spans="1:46" ht="26.4">
      <c r="A368" s="260"/>
      <c r="B368" s="238" t="s">
        <v>186</v>
      </c>
      <c r="C368" s="35" t="s">
        <v>85</v>
      </c>
      <c r="D368" s="35" t="s">
        <v>21</v>
      </c>
      <c r="E368" s="35" t="s">
        <v>100</v>
      </c>
      <c r="F368" s="100" t="s">
        <v>435</v>
      </c>
      <c r="G368" s="208" t="s">
        <v>32</v>
      </c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  <c r="T368" s="64"/>
      <c r="U368" s="64"/>
      <c r="V368" s="64"/>
      <c r="W368" s="64">
        <f>W369</f>
        <v>7170705.25</v>
      </c>
      <c r="X368" s="64">
        <f t="shared" si="1021"/>
        <v>0</v>
      </c>
      <c r="Y368" s="64">
        <f t="shared" si="1021"/>
        <v>0</v>
      </c>
      <c r="Z368" s="64">
        <f t="shared" si="1022"/>
        <v>7170705.25</v>
      </c>
      <c r="AA368" s="64">
        <f t="shared" si="1023"/>
        <v>0</v>
      </c>
      <c r="AB368" s="64">
        <f t="shared" si="1024"/>
        <v>0</v>
      </c>
      <c r="AC368" s="64">
        <f>AC369</f>
        <v>0</v>
      </c>
      <c r="AD368" s="64">
        <f t="shared" si="1025"/>
        <v>0</v>
      </c>
      <c r="AE368" s="64">
        <f t="shared" si="1025"/>
        <v>0</v>
      </c>
      <c r="AF368" s="64">
        <f t="shared" si="919"/>
        <v>7170705.25</v>
      </c>
      <c r="AG368" s="64">
        <f t="shared" si="920"/>
        <v>0</v>
      </c>
      <c r="AH368" s="64">
        <f t="shared" si="921"/>
        <v>0</v>
      </c>
      <c r="AI368" s="64">
        <f>AI369</f>
        <v>0</v>
      </c>
      <c r="AJ368" s="64">
        <f t="shared" si="1026"/>
        <v>0</v>
      </c>
      <c r="AK368" s="64">
        <f t="shared" si="1026"/>
        <v>0</v>
      </c>
      <c r="AL368" s="64">
        <f t="shared" si="923"/>
        <v>7170705.25</v>
      </c>
      <c r="AM368" s="64">
        <f t="shared" si="924"/>
        <v>0</v>
      </c>
      <c r="AN368" s="64">
        <f t="shared" si="925"/>
        <v>0</v>
      </c>
      <c r="AO368" s="64">
        <f>AO369</f>
        <v>0</v>
      </c>
      <c r="AP368" s="64">
        <f t="shared" si="1027"/>
        <v>0</v>
      </c>
      <c r="AQ368" s="64">
        <f t="shared" si="1027"/>
        <v>0</v>
      </c>
      <c r="AR368" s="64">
        <f t="shared" si="927"/>
        <v>7170705.25</v>
      </c>
      <c r="AS368" s="64">
        <f t="shared" si="928"/>
        <v>0</v>
      </c>
      <c r="AT368" s="64">
        <f t="shared" si="929"/>
        <v>0</v>
      </c>
    </row>
    <row r="369" spans="1:46" ht="26.4">
      <c r="A369" s="260"/>
      <c r="B369" s="182" t="s">
        <v>34</v>
      </c>
      <c r="C369" s="35" t="s">
        <v>85</v>
      </c>
      <c r="D369" s="35" t="s">
        <v>21</v>
      </c>
      <c r="E369" s="35" t="s">
        <v>100</v>
      </c>
      <c r="F369" s="100" t="s">
        <v>435</v>
      </c>
      <c r="G369" s="208" t="s">
        <v>33</v>
      </c>
      <c r="H369" s="64"/>
      <c r="I369" s="64"/>
      <c r="J369" s="64"/>
      <c r="K369" s="64"/>
      <c r="L369" s="64"/>
      <c r="M369" s="64"/>
      <c r="N369" s="64"/>
      <c r="O369" s="64"/>
      <c r="P369" s="64"/>
      <c r="Q369" s="64"/>
      <c r="R369" s="64"/>
      <c r="S369" s="64"/>
      <c r="T369" s="64"/>
      <c r="U369" s="64"/>
      <c r="V369" s="64"/>
      <c r="W369" s="64">
        <v>7170705.25</v>
      </c>
      <c r="X369" s="64"/>
      <c r="Y369" s="64"/>
      <c r="Z369" s="64">
        <f t="shared" si="1022"/>
        <v>7170705.25</v>
      </c>
      <c r="AA369" s="64">
        <f t="shared" si="1023"/>
        <v>0</v>
      </c>
      <c r="AB369" s="64">
        <f t="shared" si="1024"/>
        <v>0</v>
      </c>
      <c r="AC369" s="64"/>
      <c r="AD369" s="64"/>
      <c r="AE369" s="64"/>
      <c r="AF369" s="64">
        <f t="shared" si="919"/>
        <v>7170705.25</v>
      </c>
      <c r="AG369" s="64">
        <f t="shared" si="920"/>
        <v>0</v>
      </c>
      <c r="AH369" s="64">
        <f t="shared" si="921"/>
        <v>0</v>
      </c>
      <c r="AI369" s="64"/>
      <c r="AJ369" s="64"/>
      <c r="AK369" s="64"/>
      <c r="AL369" s="64">
        <f t="shared" si="923"/>
        <v>7170705.25</v>
      </c>
      <c r="AM369" s="64">
        <f t="shared" si="924"/>
        <v>0</v>
      </c>
      <c r="AN369" s="64">
        <f t="shared" si="925"/>
        <v>0</v>
      </c>
      <c r="AO369" s="64"/>
      <c r="AP369" s="64"/>
      <c r="AQ369" s="64"/>
      <c r="AR369" s="64">
        <f t="shared" si="927"/>
        <v>7170705.25</v>
      </c>
      <c r="AS369" s="64">
        <f t="shared" si="928"/>
        <v>0</v>
      </c>
      <c r="AT369" s="64">
        <f t="shared" si="929"/>
        <v>0</v>
      </c>
    </row>
    <row r="370" spans="1:46" ht="26.4">
      <c r="A370" s="260"/>
      <c r="B370" s="237" t="s">
        <v>477</v>
      </c>
      <c r="C370" s="211" t="s">
        <v>85</v>
      </c>
      <c r="D370" s="211" t="s">
        <v>21</v>
      </c>
      <c r="E370" s="211" t="s">
        <v>100</v>
      </c>
      <c r="F370" s="231" t="s">
        <v>478</v>
      </c>
      <c r="G370" s="232"/>
      <c r="H370" s="64"/>
      <c r="I370" s="64"/>
      <c r="J370" s="64"/>
      <c r="K370" s="64"/>
      <c r="L370" s="64"/>
      <c r="M370" s="64"/>
      <c r="N370" s="64"/>
      <c r="O370" s="64"/>
      <c r="P370" s="64"/>
      <c r="Q370" s="64"/>
      <c r="R370" s="64"/>
      <c r="S370" s="64"/>
      <c r="T370" s="64"/>
      <c r="U370" s="64"/>
      <c r="V370" s="64"/>
      <c r="W370" s="64"/>
      <c r="X370" s="64"/>
      <c r="Y370" s="64"/>
      <c r="Z370" s="64"/>
      <c r="AA370" s="64"/>
      <c r="AB370" s="64"/>
      <c r="AC370" s="64"/>
      <c r="AD370" s="64"/>
      <c r="AE370" s="64"/>
      <c r="AF370" s="64"/>
      <c r="AG370" s="64"/>
      <c r="AH370" s="64"/>
      <c r="AI370" s="64"/>
      <c r="AJ370" s="64"/>
      <c r="AK370" s="64"/>
      <c r="AL370" s="64"/>
      <c r="AM370" s="64"/>
      <c r="AN370" s="64"/>
      <c r="AO370" s="64">
        <f>AO371</f>
        <v>0</v>
      </c>
      <c r="AP370" s="64">
        <f t="shared" ref="AP370:AQ371" si="1028">AP371</f>
        <v>87360281.5</v>
      </c>
      <c r="AQ370" s="64">
        <f t="shared" si="1028"/>
        <v>0</v>
      </c>
      <c r="AR370" s="64">
        <f t="shared" ref="AR370:AR372" si="1029">AL370+AO370</f>
        <v>0</v>
      </c>
      <c r="AS370" s="64">
        <f t="shared" ref="AS370:AS372" si="1030">AM370+AP370</f>
        <v>87360281.5</v>
      </c>
      <c r="AT370" s="64">
        <f t="shared" ref="AT370:AT372" si="1031">AN370+AQ370</f>
        <v>0</v>
      </c>
    </row>
    <row r="371" spans="1:46" ht="26.4">
      <c r="A371" s="260"/>
      <c r="B371" s="234" t="s">
        <v>186</v>
      </c>
      <c r="C371" s="211" t="s">
        <v>85</v>
      </c>
      <c r="D371" s="211" t="s">
        <v>21</v>
      </c>
      <c r="E371" s="211" t="s">
        <v>100</v>
      </c>
      <c r="F371" s="231" t="s">
        <v>478</v>
      </c>
      <c r="G371" s="232" t="s">
        <v>32</v>
      </c>
      <c r="H371" s="64"/>
      <c r="I371" s="64"/>
      <c r="J371" s="64"/>
      <c r="K371" s="64"/>
      <c r="L371" s="64"/>
      <c r="M371" s="64"/>
      <c r="N371" s="64"/>
      <c r="O371" s="64"/>
      <c r="P371" s="64"/>
      <c r="Q371" s="64"/>
      <c r="R371" s="64"/>
      <c r="S371" s="64"/>
      <c r="T371" s="64"/>
      <c r="U371" s="64"/>
      <c r="V371" s="64"/>
      <c r="W371" s="64"/>
      <c r="X371" s="64"/>
      <c r="Y371" s="64"/>
      <c r="Z371" s="64"/>
      <c r="AA371" s="64"/>
      <c r="AB371" s="64"/>
      <c r="AC371" s="64"/>
      <c r="AD371" s="64"/>
      <c r="AE371" s="64"/>
      <c r="AF371" s="64"/>
      <c r="AG371" s="64"/>
      <c r="AH371" s="64"/>
      <c r="AI371" s="64"/>
      <c r="AJ371" s="64"/>
      <c r="AK371" s="64"/>
      <c r="AL371" s="64"/>
      <c r="AM371" s="64"/>
      <c r="AN371" s="64"/>
      <c r="AO371" s="64">
        <f>AO372</f>
        <v>0</v>
      </c>
      <c r="AP371" s="64">
        <f t="shared" si="1028"/>
        <v>87360281.5</v>
      </c>
      <c r="AQ371" s="64">
        <f t="shared" si="1028"/>
        <v>0</v>
      </c>
      <c r="AR371" s="64">
        <f t="shared" si="1029"/>
        <v>0</v>
      </c>
      <c r="AS371" s="64">
        <f t="shared" si="1030"/>
        <v>87360281.5</v>
      </c>
      <c r="AT371" s="64">
        <f t="shared" si="1031"/>
        <v>0</v>
      </c>
    </row>
    <row r="372" spans="1:46" ht="26.4">
      <c r="A372" s="281"/>
      <c r="B372" s="235" t="s">
        <v>34</v>
      </c>
      <c r="C372" s="211" t="s">
        <v>85</v>
      </c>
      <c r="D372" s="211" t="s">
        <v>21</v>
      </c>
      <c r="E372" s="211" t="s">
        <v>100</v>
      </c>
      <c r="F372" s="231" t="s">
        <v>478</v>
      </c>
      <c r="G372" s="232" t="s">
        <v>33</v>
      </c>
      <c r="H372" s="64"/>
      <c r="I372" s="64"/>
      <c r="J372" s="64"/>
      <c r="K372" s="64"/>
      <c r="L372" s="64"/>
      <c r="M372" s="64"/>
      <c r="N372" s="64"/>
      <c r="O372" s="64"/>
      <c r="P372" s="64"/>
      <c r="Q372" s="64"/>
      <c r="R372" s="64"/>
      <c r="S372" s="64"/>
      <c r="T372" s="64"/>
      <c r="U372" s="64"/>
      <c r="V372" s="64"/>
      <c r="W372" s="64"/>
      <c r="X372" s="64"/>
      <c r="Y372" s="64"/>
      <c r="Z372" s="64"/>
      <c r="AA372" s="64"/>
      <c r="AB372" s="64"/>
      <c r="AC372" s="64"/>
      <c r="AD372" s="64"/>
      <c r="AE372" s="64"/>
      <c r="AF372" s="64"/>
      <c r="AG372" s="64"/>
      <c r="AH372" s="64"/>
      <c r="AI372" s="64"/>
      <c r="AJ372" s="64"/>
      <c r="AK372" s="64"/>
      <c r="AL372" s="64"/>
      <c r="AM372" s="64"/>
      <c r="AN372" s="64"/>
      <c r="AO372" s="64"/>
      <c r="AP372" s="64">
        <v>87360281.5</v>
      </c>
      <c r="AQ372" s="64"/>
      <c r="AR372" s="64">
        <f t="shared" si="1029"/>
        <v>0</v>
      </c>
      <c r="AS372" s="64">
        <f t="shared" si="1030"/>
        <v>87360281.5</v>
      </c>
      <c r="AT372" s="64">
        <f t="shared" si="1031"/>
        <v>0</v>
      </c>
    </row>
    <row r="373" spans="1:46">
      <c r="A373" s="105"/>
      <c r="B373" s="85"/>
      <c r="C373" s="4"/>
      <c r="D373" s="4"/>
      <c r="E373" s="4"/>
      <c r="F373" s="5"/>
      <c r="G373" s="1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X373" s="57"/>
      <c r="Y373" s="57"/>
      <c r="Z373" s="57"/>
      <c r="AA373" s="57"/>
      <c r="AB373" s="57"/>
      <c r="AC373" s="57"/>
      <c r="AD373" s="57"/>
      <c r="AE373" s="57"/>
      <c r="AF373" s="57"/>
      <c r="AG373" s="57"/>
      <c r="AH373" s="57"/>
      <c r="AI373" s="57"/>
      <c r="AJ373" s="57"/>
      <c r="AK373" s="57"/>
      <c r="AL373" s="57"/>
      <c r="AM373" s="57"/>
      <c r="AN373" s="57"/>
      <c r="AO373" s="57"/>
      <c r="AP373" s="57"/>
      <c r="AQ373" s="57"/>
      <c r="AR373" s="57"/>
      <c r="AS373" s="57"/>
      <c r="AT373" s="57"/>
    </row>
    <row r="374" spans="1:46" ht="41.4">
      <c r="A374" s="229" t="s">
        <v>6</v>
      </c>
      <c r="B374" s="153" t="s">
        <v>291</v>
      </c>
      <c r="C374" s="8" t="s">
        <v>28</v>
      </c>
      <c r="D374" s="8" t="s">
        <v>21</v>
      </c>
      <c r="E374" s="8" t="s">
        <v>100</v>
      </c>
      <c r="F374" s="7" t="s">
        <v>101</v>
      </c>
      <c r="G374" s="18"/>
      <c r="H374" s="58">
        <f t="shared" ref="H374:M374" si="1032">H386+H380+H383</f>
        <v>12826000</v>
      </c>
      <c r="I374" s="58">
        <f t="shared" si="1032"/>
        <v>200000</v>
      </c>
      <c r="J374" s="58">
        <f t="shared" si="1032"/>
        <v>200000</v>
      </c>
      <c r="K374" s="58">
        <f t="shared" si="1032"/>
        <v>-2590000</v>
      </c>
      <c r="L374" s="58">
        <f t="shared" si="1032"/>
        <v>0</v>
      </c>
      <c r="M374" s="58">
        <f t="shared" si="1032"/>
        <v>0</v>
      </c>
      <c r="N374" s="58">
        <f t="shared" si="805"/>
        <v>10236000</v>
      </c>
      <c r="O374" s="58">
        <f t="shared" si="806"/>
        <v>200000</v>
      </c>
      <c r="P374" s="58">
        <f t="shared" si="807"/>
        <v>200000</v>
      </c>
      <c r="Q374" s="58">
        <f>Q386+Q380+Q383+Q389</f>
        <v>969411.52</v>
      </c>
      <c r="R374" s="58">
        <f t="shared" ref="R374:S374" si="1033">R386+R380+R383+R389</f>
        <v>0</v>
      </c>
      <c r="S374" s="58">
        <f t="shared" si="1033"/>
        <v>0</v>
      </c>
      <c r="T374" s="58">
        <f t="shared" ref="T374:T388" si="1034">N374+Q374</f>
        <v>11205411.52</v>
      </c>
      <c r="U374" s="58">
        <f t="shared" ref="U374:U388" si="1035">O374+R374</f>
        <v>200000</v>
      </c>
      <c r="V374" s="58">
        <f t="shared" ref="V374:V388" si="1036">P374+S374</f>
        <v>200000</v>
      </c>
      <c r="W374" s="58">
        <f>W386+W380+W383+W389</f>
        <v>0</v>
      </c>
      <c r="X374" s="58">
        <f t="shared" ref="X374:Y374" si="1037">X386+X380+X383+X389</f>
        <v>0</v>
      </c>
      <c r="Y374" s="58">
        <f t="shared" si="1037"/>
        <v>0</v>
      </c>
      <c r="Z374" s="58">
        <f t="shared" ref="Z374:Z411" si="1038">T374+W374</f>
        <v>11205411.52</v>
      </c>
      <c r="AA374" s="58">
        <f t="shared" ref="AA374:AA411" si="1039">U374+X374</f>
        <v>200000</v>
      </c>
      <c r="AB374" s="58">
        <f t="shared" ref="AB374:AB411" si="1040">V374+Y374</f>
        <v>200000</v>
      </c>
      <c r="AC374" s="58">
        <f>AC386+AC380+AC383+AC389+AC375</f>
        <v>56760</v>
      </c>
      <c r="AD374" s="58">
        <f t="shared" ref="AD374:AE374" si="1041">AD386+AD380+AD383+AD389+AD375</f>
        <v>0</v>
      </c>
      <c r="AE374" s="58">
        <f t="shared" si="1041"/>
        <v>0</v>
      </c>
      <c r="AF374" s="58">
        <f t="shared" ref="AF374:AF411" si="1042">Z374+AC374</f>
        <v>11262171.52</v>
      </c>
      <c r="AG374" s="58">
        <f t="shared" ref="AG374:AG411" si="1043">AA374+AD374</f>
        <v>200000</v>
      </c>
      <c r="AH374" s="58">
        <f t="shared" ref="AH374:AH411" si="1044">AB374+AE374</f>
        <v>200000</v>
      </c>
      <c r="AI374" s="58">
        <f>AI386+AI380+AI383+AI389+AI375</f>
        <v>1502314.48</v>
      </c>
      <c r="AJ374" s="58">
        <f t="shared" ref="AJ374:AK374" si="1045">AJ386+AJ380+AJ383+AJ389+AJ375</f>
        <v>0</v>
      </c>
      <c r="AK374" s="58">
        <f t="shared" si="1045"/>
        <v>0</v>
      </c>
      <c r="AL374" s="58">
        <f t="shared" ref="AL374:AL411" si="1046">AF374+AI374</f>
        <v>12764486</v>
      </c>
      <c r="AM374" s="58">
        <f t="shared" ref="AM374:AM411" si="1047">AG374+AJ374</f>
        <v>200000</v>
      </c>
      <c r="AN374" s="58">
        <f t="shared" ref="AN374:AN411" si="1048">AH374+AK374</f>
        <v>200000</v>
      </c>
      <c r="AO374" s="58">
        <f>AO386+AO380+AO383+AO389+AO375</f>
        <v>364926.64</v>
      </c>
      <c r="AP374" s="58">
        <f t="shared" ref="AP374:AQ374" si="1049">AP386+AP380+AP383+AP389+AP375</f>
        <v>0</v>
      </c>
      <c r="AQ374" s="58">
        <f t="shared" si="1049"/>
        <v>0</v>
      </c>
      <c r="AR374" s="58">
        <f t="shared" ref="AR374:AR411" si="1050">AL374+AO374</f>
        <v>13129412.640000001</v>
      </c>
      <c r="AS374" s="58">
        <f t="shared" ref="AS374:AS411" si="1051">AM374+AP374</f>
        <v>200000</v>
      </c>
      <c r="AT374" s="58">
        <f t="shared" ref="AT374:AT411" si="1052">AN374+AQ374</f>
        <v>200000</v>
      </c>
    </row>
    <row r="375" spans="1:46">
      <c r="A375" s="285"/>
      <c r="B375" s="239" t="s">
        <v>450</v>
      </c>
      <c r="C375" s="213" t="s">
        <v>28</v>
      </c>
      <c r="D375" s="213" t="s">
        <v>21</v>
      </c>
      <c r="E375" s="213" t="s">
        <v>100</v>
      </c>
      <c r="F375" s="213" t="s">
        <v>451</v>
      </c>
      <c r="G375" s="214"/>
      <c r="H375" s="64"/>
      <c r="I375" s="64"/>
      <c r="J375" s="64"/>
      <c r="K375" s="64"/>
      <c r="L375" s="64"/>
      <c r="M375" s="64"/>
      <c r="N375" s="64"/>
      <c r="O375" s="64"/>
      <c r="P375" s="64"/>
      <c r="Q375" s="64"/>
      <c r="R375" s="64"/>
      <c r="S375" s="64"/>
      <c r="T375" s="64"/>
      <c r="U375" s="64"/>
      <c r="V375" s="64"/>
      <c r="W375" s="64"/>
      <c r="X375" s="64"/>
      <c r="Y375" s="64"/>
      <c r="Z375" s="64"/>
      <c r="AA375" s="64"/>
      <c r="AB375" s="64"/>
      <c r="AC375" s="64">
        <f>AC376+AC378</f>
        <v>332880</v>
      </c>
      <c r="AD375" s="64">
        <f t="shared" ref="AD375:AE375" si="1053">AD376+AD378</f>
        <v>0</v>
      </c>
      <c r="AE375" s="64">
        <f t="shared" si="1053"/>
        <v>0</v>
      </c>
      <c r="AF375" s="61">
        <f t="shared" ref="AF375:AF379" si="1054">Z375+AC375</f>
        <v>332880</v>
      </c>
      <c r="AG375" s="61">
        <f t="shared" ref="AG375:AG379" si="1055">AA375+AD375</f>
        <v>0</v>
      </c>
      <c r="AH375" s="61">
        <f t="shared" ref="AH375:AH379" si="1056">AB375+AE375</f>
        <v>0</v>
      </c>
      <c r="AI375" s="64">
        <f>AI376+AI378</f>
        <v>0</v>
      </c>
      <c r="AJ375" s="64">
        <f t="shared" ref="AJ375:AK375" si="1057">AJ376+AJ378</f>
        <v>0</v>
      </c>
      <c r="AK375" s="64">
        <f t="shared" si="1057"/>
        <v>0</v>
      </c>
      <c r="AL375" s="61">
        <f t="shared" si="1046"/>
        <v>332880</v>
      </c>
      <c r="AM375" s="61">
        <f t="shared" si="1047"/>
        <v>0</v>
      </c>
      <c r="AN375" s="61">
        <f t="shared" si="1048"/>
        <v>0</v>
      </c>
      <c r="AO375" s="64">
        <f>AO376+AO378</f>
        <v>0</v>
      </c>
      <c r="AP375" s="64">
        <f t="shared" ref="AP375:AQ375" si="1058">AP376+AP378</f>
        <v>0</v>
      </c>
      <c r="AQ375" s="64">
        <f t="shared" si="1058"/>
        <v>0</v>
      </c>
      <c r="AR375" s="61">
        <f t="shared" si="1050"/>
        <v>332880</v>
      </c>
      <c r="AS375" s="61">
        <f t="shared" si="1051"/>
        <v>0</v>
      </c>
      <c r="AT375" s="61">
        <f t="shared" si="1052"/>
        <v>0</v>
      </c>
    </row>
    <row r="376" spans="1:46" ht="26.4">
      <c r="A376" s="260"/>
      <c r="B376" s="237" t="s">
        <v>139</v>
      </c>
      <c r="C376" s="213" t="s">
        <v>28</v>
      </c>
      <c r="D376" s="213" t="s">
        <v>21</v>
      </c>
      <c r="E376" s="213" t="s">
        <v>100</v>
      </c>
      <c r="F376" s="213" t="s">
        <v>451</v>
      </c>
      <c r="G376" s="214" t="s">
        <v>137</v>
      </c>
      <c r="H376" s="64"/>
      <c r="I376" s="64"/>
      <c r="J376" s="64"/>
      <c r="K376" s="64"/>
      <c r="L376" s="64"/>
      <c r="M376" s="64"/>
      <c r="N376" s="64"/>
      <c r="O376" s="64"/>
      <c r="P376" s="64"/>
      <c r="Q376" s="64"/>
      <c r="R376" s="64"/>
      <c r="S376" s="64"/>
      <c r="T376" s="64"/>
      <c r="U376" s="64"/>
      <c r="V376" s="64"/>
      <c r="W376" s="64"/>
      <c r="X376" s="64"/>
      <c r="Y376" s="64"/>
      <c r="Z376" s="64"/>
      <c r="AA376" s="64"/>
      <c r="AB376" s="64"/>
      <c r="AC376" s="64">
        <f>AC377</f>
        <v>330000</v>
      </c>
      <c r="AD376" s="64">
        <f t="shared" ref="AD376:AE376" si="1059">AD377</f>
        <v>0</v>
      </c>
      <c r="AE376" s="64">
        <f t="shared" si="1059"/>
        <v>0</v>
      </c>
      <c r="AF376" s="61">
        <f t="shared" si="1054"/>
        <v>330000</v>
      </c>
      <c r="AG376" s="61">
        <f t="shared" si="1055"/>
        <v>0</v>
      </c>
      <c r="AH376" s="61">
        <f t="shared" si="1056"/>
        <v>0</v>
      </c>
      <c r="AI376" s="64">
        <f>AI377</f>
        <v>0</v>
      </c>
      <c r="AJ376" s="64">
        <f t="shared" ref="AJ376:AK376" si="1060">AJ377</f>
        <v>0</v>
      </c>
      <c r="AK376" s="64">
        <f t="shared" si="1060"/>
        <v>0</v>
      </c>
      <c r="AL376" s="61">
        <f t="shared" si="1046"/>
        <v>330000</v>
      </c>
      <c r="AM376" s="61">
        <f t="shared" si="1047"/>
        <v>0</v>
      </c>
      <c r="AN376" s="61">
        <f t="shared" si="1048"/>
        <v>0</v>
      </c>
      <c r="AO376" s="64">
        <f>AO377</f>
        <v>0</v>
      </c>
      <c r="AP376" s="64">
        <f t="shared" ref="AP376:AQ376" si="1061">AP377</f>
        <v>0</v>
      </c>
      <c r="AQ376" s="64">
        <f t="shared" si="1061"/>
        <v>0</v>
      </c>
      <c r="AR376" s="61">
        <f t="shared" si="1050"/>
        <v>330000</v>
      </c>
      <c r="AS376" s="61">
        <f t="shared" si="1051"/>
        <v>0</v>
      </c>
      <c r="AT376" s="61">
        <f t="shared" si="1052"/>
        <v>0</v>
      </c>
    </row>
    <row r="377" spans="1:46">
      <c r="A377" s="260"/>
      <c r="B377" s="240" t="s">
        <v>140</v>
      </c>
      <c r="C377" s="213" t="s">
        <v>28</v>
      </c>
      <c r="D377" s="213" t="s">
        <v>21</v>
      </c>
      <c r="E377" s="213" t="s">
        <v>100</v>
      </c>
      <c r="F377" s="213" t="s">
        <v>451</v>
      </c>
      <c r="G377" s="214" t="s">
        <v>138</v>
      </c>
      <c r="H377" s="64"/>
      <c r="I377" s="64"/>
      <c r="J377" s="64"/>
      <c r="K377" s="64"/>
      <c r="L377" s="64"/>
      <c r="M377" s="64"/>
      <c r="N377" s="64"/>
      <c r="O377" s="64"/>
      <c r="P377" s="64"/>
      <c r="Q377" s="64"/>
      <c r="R377" s="64"/>
      <c r="S377" s="64"/>
      <c r="T377" s="64"/>
      <c r="U377" s="64"/>
      <c r="V377" s="64"/>
      <c r="W377" s="64"/>
      <c r="X377" s="64"/>
      <c r="Y377" s="64"/>
      <c r="Z377" s="64"/>
      <c r="AA377" s="64"/>
      <c r="AB377" s="64"/>
      <c r="AC377" s="64">
        <v>330000</v>
      </c>
      <c r="AD377" s="64"/>
      <c r="AE377" s="64"/>
      <c r="AF377" s="61">
        <f t="shared" si="1054"/>
        <v>330000</v>
      </c>
      <c r="AG377" s="61">
        <f t="shared" si="1055"/>
        <v>0</v>
      </c>
      <c r="AH377" s="61">
        <f t="shared" si="1056"/>
        <v>0</v>
      </c>
      <c r="AI377" s="64"/>
      <c r="AJ377" s="64"/>
      <c r="AK377" s="64"/>
      <c r="AL377" s="61">
        <f t="shared" si="1046"/>
        <v>330000</v>
      </c>
      <c r="AM377" s="61">
        <f t="shared" si="1047"/>
        <v>0</v>
      </c>
      <c r="AN377" s="61">
        <f t="shared" si="1048"/>
        <v>0</v>
      </c>
      <c r="AO377" s="64"/>
      <c r="AP377" s="64"/>
      <c r="AQ377" s="64"/>
      <c r="AR377" s="61">
        <f t="shared" si="1050"/>
        <v>330000</v>
      </c>
      <c r="AS377" s="61">
        <f t="shared" si="1051"/>
        <v>0</v>
      </c>
      <c r="AT377" s="61">
        <f t="shared" si="1052"/>
        <v>0</v>
      </c>
    </row>
    <row r="378" spans="1:46">
      <c r="A378" s="260"/>
      <c r="B378" s="235" t="s">
        <v>47</v>
      </c>
      <c r="C378" s="213" t="s">
        <v>28</v>
      </c>
      <c r="D378" s="213" t="s">
        <v>21</v>
      </c>
      <c r="E378" s="213" t="s">
        <v>100</v>
      </c>
      <c r="F378" s="213" t="s">
        <v>451</v>
      </c>
      <c r="G378" s="214" t="s">
        <v>45</v>
      </c>
      <c r="H378" s="64"/>
      <c r="I378" s="64"/>
      <c r="J378" s="64"/>
      <c r="K378" s="64"/>
      <c r="L378" s="64"/>
      <c r="M378" s="64"/>
      <c r="N378" s="64"/>
      <c r="O378" s="64"/>
      <c r="P378" s="64"/>
      <c r="Q378" s="64"/>
      <c r="R378" s="64"/>
      <c r="S378" s="64"/>
      <c r="T378" s="64"/>
      <c r="U378" s="64"/>
      <c r="V378" s="64"/>
      <c r="W378" s="64"/>
      <c r="X378" s="64"/>
      <c r="Y378" s="64"/>
      <c r="Z378" s="64"/>
      <c r="AA378" s="64"/>
      <c r="AB378" s="64"/>
      <c r="AC378" s="64">
        <f>AC379</f>
        <v>2880</v>
      </c>
      <c r="AD378" s="64">
        <f t="shared" ref="AD378:AE378" si="1062">AD379</f>
        <v>0</v>
      </c>
      <c r="AE378" s="64">
        <f t="shared" si="1062"/>
        <v>0</v>
      </c>
      <c r="AF378" s="61">
        <f t="shared" si="1054"/>
        <v>2880</v>
      </c>
      <c r="AG378" s="61">
        <f t="shared" si="1055"/>
        <v>0</v>
      </c>
      <c r="AH378" s="61">
        <f t="shared" si="1056"/>
        <v>0</v>
      </c>
      <c r="AI378" s="64">
        <f>AI379</f>
        <v>0</v>
      </c>
      <c r="AJ378" s="64">
        <f t="shared" ref="AJ378:AK378" si="1063">AJ379</f>
        <v>0</v>
      </c>
      <c r="AK378" s="64">
        <f t="shared" si="1063"/>
        <v>0</v>
      </c>
      <c r="AL378" s="61">
        <f t="shared" si="1046"/>
        <v>2880</v>
      </c>
      <c r="AM378" s="61">
        <f t="shared" si="1047"/>
        <v>0</v>
      </c>
      <c r="AN378" s="61">
        <f t="shared" si="1048"/>
        <v>0</v>
      </c>
      <c r="AO378" s="64">
        <f>AO379</f>
        <v>0</v>
      </c>
      <c r="AP378" s="64">
        <f t="shared" ref="AP378:AQ378" si="1064">AP379</f>
        <v>0</v>
      </c>
      <c r="AQ378" s="64">
        <f t="shared" si="1064"/>
        <v>0</v>
      </c>
      <c r="AR378" s="61">
        <f t="shared" si="1050"/>
        <v>2880</v>
      </c>
      <c r="AS378" s="61">
        <f t="shared" si="1051"/>
        <v>0</v>
      </c>
      <c r="AT378" s="61">
        <f t="shared" si="1052"/>
        <v>0</v>
      </c>
    </row>
    <row r="379" spans="1:46">
      <c r="A379" s="260"/>
      <c r="B379" s="240" t="s">
        <v>393</v>
      </c>
      <c r="C379" s="213" t="s">
        <v>28</v>
      </c>
      <c r="D379" s="213" t="s">
        <v>21</v>
      </c>
      <c r="E379" s="213" t="s">
        <v>100</v>
      </c>
      <c r="F379" s="213" t="s">
        <v>451</v>
      </c>
      <c r="G379" s="214" t="s">
        <v>392</v>
      </c>
      <c r="H379" s="64"/>
      <c r="I379" s="64"/>
      <c r="J379" s="64"/>
      <c r="K379" s="64"/>
      <c r="L379" s="64"/>
      <c r="M379" s="64"/>
      <c r="N379" s="64"/>
      <c r="O379" s="64"/>
      <c r="P379" s="64"/>
      <c r="Q379" s="64"/>
      <c r="R379" s="64"/>
      <c r="S379" s="64"/>
      <c r="T379" s="64"/>
      <c r="U379" s="64"/>
      <c r="V379" s="64"/>
      <c r="W379" s="64"/>
      <c r="X379" s="64"/>
      <c r="Y379" s="64"/>
      <c r="Z379" s="64"/>
      <c r="AA379" s="64"/>
      <c r="AB379" s="64"/>
      <c r="AC379" s="64">
        <v>2880</v>
      </c>
      <c r="AD379" s="64"/>
      <c r="AE379" s="64"/>
      <c r="AF379" s="61">
        <f t="shared" si="1054"/>
        <v>2880</v>
      </c>
      <c r="AG379" s="61">
        <f t="shared" si="1055"/>
        <v>0</v>
      </c>
      <c r="AH379" s="61">
        <f t="shared" si="1056"/>
        <v>0</v>
      </c>
      <c r="AI379" s="64"/>
      <c r="AJ379" s="64"/>
      <c r="AK379" s="64"/>
      <c r="AL379" s="61">
        <f t="shared" si="1046"/>
        <v>2880</v>
      </c>
      <c r="AM379" s="61">
        <f t="shared" si="1047"/>
        <v>0</v>
      </c>
      <c r="AN379" s="61">
        <f t="shared" si="1048"/>
        <v>0</v>
      </c>
      <c r="AO379" s="64"/>
      <c r="AP379" s="64"/>
      <c r="AQ379" s="64"/>
      <c r="AR379" s="61">
        <f t="shared" si="1050"/>
        <v>2880</v>
      </c>
      <c r="AS379" s="61">
        <f t="shared" si="1051"/>
        <v>0</v>
      </c>
      <c r="AT379" s="61">
        <f t="shared" si="1052"/>
        <v>0</v>
      </c>
    </row>
    <row r="380" spans="1:46">
      <c r="A380" s="260"/>
      <c r="B380" s="102" t="s">
        <v>170</v>
      </c>
      <c r="C380" s="35" t="s">
        <v>28</v>
      </c>
      <c r="D380" s="35" t="s">
        <v>21</v>
      </c>
      <c r="E380" s="35" t="s">
        <v>100</v>
      </c>
      <c r="F380" s="35" t="s">
        <v>169</v>
      </c>
      <c r="G380" s="36"/>
      <c r="H380" s="61">
        <f>H381</f>
        <v>5000000</v>
      </c>
      <c r="I380" s="61">
        <f t="shared" ref="I380:M381" si="1065">I381</f>
        <v>0</v>
      </c>
      <c r="J380" s="61">
        <f t="shared" si="1065"/>
        <v>0</v>
      </c>
      <c r="K380" s="61">
        <f t="shared" si="1065"/>
        <v>0</v>
      </c>
      <c r="L380" s="61">
        <f t="shared" si="1065"/>
        <v>0</v>
      </c>
      <c r="M380" s="61">
        <f t="shared" si="1065"/>
        <v>0</v>
      </c>
      <c r="N380" s="61">
        <f t="shared" si="805"/>
        <v>5000000</v>
      </c>
      <c r="O380" s="61">
        <f t="shared" si="806"/>
        <v>0</v>
      </c>
      <c r="P380" s="61">
        <f t="shared" si="807"/>
        <v>0</v>
      </c>
      <c r="Q380" s="61">
        <f t="shared" ref="Q380:S381" si="1066">Q381</f>
        <v>0</v>
      </c>
      <c r="R380" s="61">
        <f t="shared" si="1066"/>
        <v>0</v>
      </c>
      <c r="S380" s="61">
        <f t="shared" si="1066"/>
        <v>0</v>
      </c>
      <c r="T380" s="61">
        <f t="shared" si="1034"/>
        <v>5000000</v>
      </c>
      <c r="U380" s="61">
        <f t="shared" si="1035"/>
        <v>0</v>
      </c>
      <c r="V380" s="61">
        <f t="shared" si="1036"/>
        <v>0</v>
      </c>
      <c r="W380" s="61">
        <f t="shared" ref="W380:Y381" si="1067">W381</f>
        <v>0</v>
      </c>
      <c r="X380" s="61">
        <f t="shared" si="1067"/>
        <v>0</v>
      </c>
      <c r="Y380" s="61">
        <f t="shared" si="1067"/>
        <v>0</v>
      </c>
      <c r="Z380" s="61">
        <f t="shared" si="1038"/>
        <v>5000000</v>
      </c>
      <c r="AA380" s="61">
        <f t="shared" si="1039"/>
        <v>0</v>
      </c>
      <c r="AB380" s="61">
        <f t="shared" si="1040"/>
        <v>0</v>
      </c>
      <c r="AC380" s="61">
        <f t="shared" ref="AC380:AE381" si="1068">AC381</f>
        <v>0</v>
      </c>
      <c r="AD380" s="61">
        <f t="shared" si="1068"/>
        <v>0</v>
      </c>
      <c r="AE380" s="61">
        <f t="shared" si="1068"/>
        <v>0</v>
      </c>
      <c r="AF380" s="61">
        <f t="shared" si="1042"/>
        <v>5000000</v>
      </c>
      <c r="AG380" s="61">
        <f t="shared" si="1043"/>
        <v>0</v>
      </c>
      <c r="AH380" s="61">
        <f t="shared" si="1044"/>
        <v>0</v>
      </c>
      <c r="AI380" s="61">
        <f t="shared" ref="AI380:AK381" si="1069">AI381</f>
        <v>0</v>
      </c>
      <c r="AJ380" s="61">
        <f t="shared" si="1069"/>
        <v>0</v>
      </c>
      <c r="AK380" s="61">
        <f t="shared" si="1069"/>
        <v>0</v>
      </c>
      <c r="AL380" s="61">
        <f t="shared" si="1046"/>
        <v>5000000</v>
      </c>
      <c r="AM380" s="61">
        <f t="shared" si="1047"/>
        <v>0</v>
      </c>
      <c r="AN380" s="61">
        <f t="shared" si="1048"/>
        <v>0</v>
      </c>
      <c r="AO380" s="61">
        <f t="shared" ref="AO380:AQ381" si="1070">AO381</f>
        <v>0</v>
      </c>
      <c r="AP380" s="61">
        <f t="shared" si="1070"/>
        <v>0</v>
      </c>
      <c r="AQ380" s="61">
        <f t="shared" si="1070"/>
        <v>0</v>
      </c>
      <c r="AR380" s="61">
        <f t="shared" si="1050"/>
        <v>5000000</v>
      </c>
      <c r="AS380" s="61">
        <f t="shared" si="1051"/>
        <v>0</v>
      </c>
      <c r="AT380" s="61">
        <f t="shared" si="1052"/>
        <v>0</v>
      </c>
    </row>
    <row r="381" spans="1:46" ht="26.4">
      <c r="A381" s="260"/>
      <c r="B381" s="74" t="s">
        <v>41</v>
      </c>
      <c r="C381" s="35" t="s">
        <v>28</v>
      </c>
      <c r="D381" s="35" t="s">
        <v>21</v>
      </c>
      <c r="E381" s="35" t="s">
        <v>100</v>
      </c>
      <c r="F381" s="35" t="s">
        <v>169</v>
      </c>
      <c r="G381" s="36" t="s">
        <v>39</v>
      </c>
      <c r="H381" s="61">
        <f>H382</f>
        <v>5000000</v>
      </c>
      <c r="I381" s="61">
        <f t="shared" si="1065"/>
        <v>0</v>
      </c>
      <c r="J381" s="61">
        <f t="shared" si="1065"/>
        <v>0</v>
      </c>
      <c r="K381" s="61">
        <f t="shared" si="1065"/>
        <v>0</v>
      </c>
      <c r="L381" s="61">
        <f t="shared" si="1065"/>
        <v>0</v>
      </c>
      <c r="M381" s="61">
        <f t="shared" si="1065"/>
        <v>0</v>
      </c>
      <c r="N381" s="61">
        <f t="shared" si="805"/>
        <v>5000000</v>
      </c>
      <c r="O381" s="61">
        <f t="shared" si="806"/>
        <v>0</v>
      </c>
      <c r="P381" s="61">
        <f t="shared" si="807"/>
        <v>0</v>
      </c>
      <c r="Q381" s="61">
        <f t="shared" si="1066"/>
        <v>0</v>
      </c>
      <c r="R381" s="61">
        <f t="shared" si="1066"/>
        <v>0</v>
      </c>
      <c r="S381" s="61">
        <f t="shared" si="1066"/>
        <v>0</v>
      </c>
      <c r="T381" s="61">
        <f t="shared" si="1034"/>
        <v>5000000</v>
      </c>
      <c r="U381" s="61">
        <f t="shared" si="1035"/>
        <v>0</v>
      </c>
      <c r="V381" s="61">
        <f t="shared" si="1036"/>
        <v>0</v>
      </c>
      <c r="W381" s="61">
        <f t="shared" si="1067"/>
        <v>0</v>
      </c>
      <c r="X381" s="61">
        <f t="shared" si="1067"/>
        <v>0</v>
      </c>
      <c r="Y381" s="61">
        <f t="shared" si="1067"/>
        <v>0</v>
      </c>
      <c r="Z381" s="61">
        <f t="shared" si="1038"/>
        <v>5000000</v>
      </c>
      <c r="AA381" s="61">
        <f t="shared" si="1039"/>
        <v>0</v>
      </c>
      <c r="AB381" s="61">
        <f t="shared" si="1040"/>
        <v>0</v>
      </c>
      <c r="AC381" s="61">
        <f t="shared" si="1068"/>
        <v>0</v>
      </c>
      <c r="AD381" s="61">
        <f t="shared" si="1068"/>
        <v>0</v>
      </c>
      <c r="AE381" s="61">
        <f t="shared" si="1068"/>
        <v>0</v>
      </c>
      <c r="AF381" s="61">
        <f t="shared" si="1042"/>
        <v>5000000</v>
      </c>
      <c r="AG381" s="61">
        <f t="shared" si="1043"/>
        <v>0</v>
      </c>
      <c r="AH381" s="61">
        <f t="shared" si="1044"/>
        <v>0</v>
      </c>
      <c r="AI381" s="61">
        <f t="shared" si="1069"/>
        <v>0</v>
      </c>
      <c r="AJ381" s="61">
        <f t="shared" si="1069"/>
        <v>0</v>
      </c>
      <c r="AK381" s="61">
        <f t="shared" si="1069"/>
        <v>0</v>
      </c>
      <c r="AL381" s="61">
        <f t="shared" si="1046"/>
        <v>5000000</v>
      </c>
      <c r="AM381" s="61">
        <f t="shared" si="1047"/>
        <v>0</v>
      </c>
      <c r="AN381" s="61">
        <f t="shared" si="1048"/>
        <v>0</v>
      </c>
      <c r="AO381" s="61">
        <f t="shared" si="1070"/>
        <v>0</v>
      </c>
      <c r="AP381" s="61">
        <f t="shared" si="1070"/>
        <v>0</v>
      </c>
      <c r="AQ381" s="61">
        <f t="shared" si="1070"/>
        <v>0</v>
      </c>
      <c r="AR381" s="61">
        <f t="shared" si="1050"/>
        <v>5000000</v>
      </c>
      <c r="AS381" s="61">
        <f t="shared" si="1051"/>
        <v>0</v>
      </c>
      <c r="AT381" s="61">
        <f t="shared" si="1052"/>
        <v>0</v>
      </c>
    </row>
    <row r="382" spans="1:46">
      <c r="A382" s="260"/>
      <c r="B382" s="102" t="s">
        <v>42</v>
      </c>
      <c r="C382" s="35" t="s">
        <v>28</v>
      </c>
      <c r="D382" s="35" t="s">
        <v>21</v>
      </c>
      <c r="E382" s="35" t="s">
        <v>100</v>
      </c>
      <c r="F382" s="35" t="s">
        <v>169</v>
      </c>
      <c r="G382" s="36" t="s">
        <v>40</v>
      </c>
      <c r="H382" s="61">
        <v>5000000</v>
      </c>
      <c r="I382" s="61"/>
      <c r="J382" s="61"/>
      <c r="K382" s="61"/>
      <c r="L382" s="61"/>
      <c r="M382" s="61"/>
      <c r="N382" s="61">
        <f t="shared" si="805"/>
        <v>5000000</v>
      </c>
      <c r="O382" s="61">
        <f t="shared" si="806"/>
        <v>0</v>
      </c>
      <c r="P382" s="61">
        <f t="shared" si="807"/>
        <v>0</v>
      </c>
      <c r="Q382" s="61"/>
      <c r="R382" s="61"/>
      <c r="S382" s="61"/>
      <c r="T382" s="61">
        <f t="shared" si="1034"/>
        <v>5000000</v>
      </c>
      <c r="U382" s="61">
        <f t="shared" si="1035"/>
        <v>0</v>
      </c>
      <c r="V382" s="61">
        <f t="shared" si="1036"/>
        <v>0</v>
      </c>
      <c r="W382" s="61"/>
      <c r="X382" s="61"/>
      <c r="Y382" s="61"/>
      <c r="Z382" s="61">
        <f t="shared" si="1038"/>
        <v>5000000</v>
      </c>
      <c r="AA382" s="61">
        <f t="shared" si="1039"/>
        <v>0</v>
      </c>
      <c r="AB382" s="61">
        <f t="shared" si="1040"/>
        <v>0</v>
      </c>
      <c r="AC382" s="61"/>
      <c r="AD382" s="61"/>
      <c r="AE382" s="61"/>
      <c r="AF382" s="61">
        <f t="shared" si="1042"/>
        <v>5000000</v>
      </c>
      <c r="AG382" s="61">
        <f t="shared" si="1043"/>
        <v>0</v>
      </c>
      <c r="AH382" s="61">
        <f t="shared" si="1044"/>
        <v>0</v>
      </c>
      <c r="AI382" s="61"/>
      <c r="AJ382" s="61"/>
      <c r="AK382" s="61"/>
      <c r="AL382" s="61">
        <f t="shared" si="1046"/>
        <v>5000000</v>
      </c>
      <c r="AM382" s="61">
        <f t="shared" si="1047"/>
        <v>0</v>
      </c>
      <c r="AN382" s="61">
        <f t="shared" si="1048"/>
        <v>0</v>
      </c>
      <c r="AO382" s="61"/>
      <c r="AP382" s="61"/>
      <c r="AQ382" s="61"/>
      <c r="AR382" s="61">
        <f t="shared" si="1050"/>
        <v>5000000</v>
      </c>
      <c r="AS382" s="61">
        <f t="shared" si="1051"/>
        <v>0</v>
      </c>
      <c r="AT382" s="61">
        <f t="shared" si="1052"/>
        <v>0</v>
      </c>
    </row>
    <row r="383" spans="1:46" ht="24.75" customHeight="1">
      <c r="A383" s="260"/>
      <c r="B383" s="74" t="s">
        <v>221</v>
      </c>
      <c r="C383" s="5" t="s">
        <v>28</v>
      </c>
      <c r="D383" s="5" t="s">
        <v>21</v>
      </c>
      <c r="E383" s="5" t="s">
        <v>100</v>
      </c>
      <c r="F383" s="73" t="s">
        <v>320</v>
      </c>
      <c r="G383" s="101"/>
      <c r="H383" s="61">
        <f>H384</f>
        <v>7626000</v>
      </c>
      <c r="I383" s="61">
        <f t="shared" ref="I383:M383" si="1071">I384</f>
        <v>0</v>
      </c>
      <c r="J383" s="61">
        <f t="shared" si="1071"/>
        <v>0</v>
      </c>
      <c r="K383" s="61">
        <f t="shared" si="1071"/>
        <v>-2590000</v>
      </c>
      <c r="L383" s="61">
        <f t="shared" si="1071"/>
        <v>0</v>
      </c>
      <c r="M383" s="61">
        <f t="shared" si="1071"/>
        <v>0</v>
      </c>
      <c r="N383" s="61">
        <f t="shared" ref="N383:P385" si="1072">H383+K383</f>
        <v>5036000</v>
      </c>
      <c r="O383" s="61">
        <f t="shared" si="1072"/>
        <v>0</v>
      </c>
      <c r="P383" s="61">
        <f t="shared" si="1072"/>
        <v>0</v>
      </c>
      <c r="Q383" s="61">
        <f t="shared" ref="Q383:S384" si="1073">Q384</f>
        <v>146060</v>
      </c>
      <c r="R383" s="61">
        <f t="shared" si="1073"/>
        <v>0</v>
      </c>
      <c r="S383" s="61">
        <f t="shared" si="1073"/>
        <v>0</v>
      </c>
      <c r="T383" s="61">
        <f t="shared" si="1034"/>
        <v>5182060</v>
      </c>
      <c r="U383" s="61">
        <f t="shared" si="1035"/>
        <v>0</v>
      </c>
      <c r="V383" s="61">
        <f t="shared" si="1036"/>
        <v>0</v>
      </c>
      <c r="W383" s="61">
        <f t="shared" ref="W383:Y384" si="1074">W384</f>
        <v>0</v>
      </c>
      <c r="X383" s="61">
        <f t="shared" si="1074"/>
        <v>0</v>
      </c>
      <c r="Y383" s="61">
        <f t="shared" si="1074"/>
        <v>0</v>
      </c>
      <c r="Z383" s="61">
        <f t="shared" si="1038"/>
        <v>5182060</v>
      </c>
      <c r="AA383" s="61">
        <f t="shared" si="1039"/>
        <v>0</v>
      </c>
      <c r="AB383" s="61">
        <f t="shared" si="1040"/>
        <v>0</v>
      </c>
      <c r="AC383" s="61">
        <f t="shared" ref="AC383:AE384" si="1075">AC384</f>
        <v>-276120</v>
      </c>
      <c r="AD383" s="61">
        <f t="shared" si="1075"/>
        <v>0</v>
      </c>
      <c r="AE383" s="61">
        <f t="shared" si="1075"/>
        <v>0</v>
      </c>
      <c r="AF383" s="61">
        <f t="shared" si="1042"/>
        <v>4905940</v>
      </c>
      <c r="AG383" s="61">
        <f t="shared" si="1043"/>
        <v>0</v>
      </c>
      <c r="AH383" s="61">
        <f t="shared" si="1044"/>
        <v>0</v>
      </c>
      <c r="AI383" s="61">
        <f t="shared" ref="AI383:AK384" si="1076">AI384</f>
        <v>0</v>
      </c>
      <c r="AJ383" s="61">
        <f t="shared" si="1076"/>
        <v>0</v>
      </c>
      <c r="AK383" s="61">
        <f t="shared" si="1076"/>
        <v>0</v>
      </c>
      <c r="AL383" s="61">
        <f t="shared" si="1046"/>
        <v>4905940</v>
      </c>
      <c r="AM383" s="61">
        <f t="shared" si="1047"/>
        <v>0</v>
      </c>
      <c r="AN383" s="61">
        <f t="shared" si="1048"/>
        <v>0</v>
      </c>
      <c r="AO383" s="61">
        <f t="shared" ref="AO383:AQ384" si="1077">AO384</f>
        <v>0</v>
      </c>
      <c r="AP383" s="61">
        <f t="shared" si="1077"/>
        <v>0</v>
      </c>
      <c r="AQ383" s="61">
        <f t="shared" si="1077"/>
        <v>0</v>
      </c>
      <c r="AR383" s="61">
        <f t="shared" si="1050"/>
        <v>4905940</v>
      </c>
      <c r="AS383" s="61">
        <f t="shared" si="1051"/>
        <v>0</v>
      </c>
      <c r="AT383" s="61">
        <f t="shared" si="1052"/>
        <v>0</v>
      </c>
    </row>
    <row r="384" spans="1:46" ht="25.5" customHeight="1">
      <c r="A384" s="260"/>
      <c r="B384" s="152" t="s">
        <v>186</v>
      </c>
      <c r="C384" s="5" t="s">
        <v>28</v>
      </c>
      <c r="D384" s="5" t="s">
        <v>21</v>
      </c>
      <c r="E384" s="5" t="s">
        <v>100</v>
      </c>
      <c r="F384" s="73" t="s">
        <v>320</v>
      </c>
      <c r="G384" s="101" t="s">
        <v>32</v>
      </c>
      <c r="H384" s="61">
        <f>H385</f>
        <v>7626000</v>
      </c>
      <c r="I384" s="61">
        <f t="shared" ref="I384:M384" si="1078">I385</f>
        <v>0</v>
      </c>
      <c r="J384" s="61">
        <f t="shared" si="1078"/>
        <v>0</v>
      </c>
      <c r="K384" s="61">
        <f t="shared" si="1078"/>
        <v>-2590000</v>
      </c>
      <c r="L384" s="61">
        <f t="shared" si="1078"/>
        <v>0</v>
      </c>
      <c r="M384" s="61">
        <f t="shared" si="1078"/>
        <v>0</v>
      </c>
      <c r="N384" s="61">
        <f t="shared" si="1072"/>
        <v>5036000</v>
      </c>
      <c r="O384" s="61">
        <f t="shared" si="1072"/>
        <v>0</v>
      </c>
      <c r="P384" s="61">
        <f t="shared" si="1072"/>
        <v>0</v>
      </c>
      <c r="Q384" s="61">
        <f t="shared" si="1073"/>
        <v>146060</v>
      </c>
      <c r="R384" s="61">
        <f t="shared" si="1073"/>
        <v>0</v>
      </c>
      <c r="S384" s="61">
        <f t="shared" si="1073"/>
        <v>0</v>
      </c>
      <c r="T384" s="61">
        <f t="shared" si="1034"/>
        <v>5182060</v>
      </c>
      <c r="U384" s="61">
        <f t="shared" si="1035"/>
        <v>0</v>
      </c>
      <c r="V384" s="61">
        <f t="shared" si="1036"/>
        <v>0</v>
      </c>
      <c r="W384" s="61">
        <f t="shared" si="1074"/>
        <v>0</v>
      </c>
      <c r="X384" s="61">
        <f t="shared" si="1074"/>
        <v>0</v>
      </c>
      <c r="Y384" s="61">
        <f t="shared" si="1074"/>
        <v>0</v>
      </c>
      <c r="Z384" s="61">
        <f t="shared" si="1038"/>
        <v>5182060</v>
      </c>
      <c r="AA384" s="61">
        <f t="shared" si="1039"/>
        <v>0</v>
      </c>
      <c r="AB384" s="61">
        <f t="shared" si="1040"/>
        <v>0</v>
      </c>
      <c r="AC384" s="61">
        <f t="shared" si="1075"/>
        <v>-276120</v>
      </c>
      <c r="AD384" s="61">
        <f t="shared" si="1075"/>
        <v>0</v>
      </c>
      <c r="AE384" s="61">
        <f t="shared" si="1075"/>
        <v>0</v>
      </c>
      <c r="AF384" s="61">
        <f t="shared" si="1042"/>
        <v>4905940</v>
      </c>
      <c r="AG384" s="61">
        <f t="shared" si="1043"/>
        <v>0</v>
      </c>
      <c r="AH384" s="61">
        <f t="shared" si="1044"/>
        <v>0</v>
      </c>
      <c r="AI384" s="61">
        <f t="shared" si="1076"/>
        <v>0</v>
      </c>
      <c r="AJ384" s="61">
        <f t="shared" si="1076"/>
        <v>0</v>
      </c>
      <c r="AK384" s="61">
        <f t="shared" si="1076"/>
        <v>0</v>
      </c>
      <c r="AL384" s="61">
        <f t="shared" si="1046"/>
        <v>4905940</v>
      </c>
      <c r="AM384" s="61">
        <f t="shared" si="1047"/>
        <v>0</v>
      </c>
      <c r="AN384" s="61">
        <f t="shared" si="1048"/>
        <v>0</v>
      </c>
      <c r="AO384" s="61">
        <f t="shared" si="1077"/>
        <v>0</v>
      </c>
      <c r="AP384" s="61">
        <f t="shared" si="1077"/>
        <v>0</v>
      </c>
      <c r="AQ384" s="61">
        <f t="shared" si="1077"/>
        <v>0</v>
      </c>
      <c r="AR384" s="61">
        <f t="shared" si="1050"/>
        <v>4905940</v>
      </c>
      <c r="AS384" s="61">
        <f t="shared" si="1051"/>
        <v>0</v>
      </c>
      <c r="AT384" s="61">
        <f t="shared" si="1052"/>
        <v>0</v>
      </c>
    </row>
    <row r="385" spans="1:46" ht="30.75" customHeight="1">
      <c r="A385" s="260"/>
      <c r="B385" s="71" t="s">
        <v>34</v>
      </c>
      <c r="C385" s="5" t="s">
        <v>28</v>
      </c>
      <c r="D385" s="5" t="s">
        <v>21</v>
      </c>
      <c r="E385" s="5" t="s">
        <v>100</v>
      </c>
      <c r="F385" s="73" t="s">
        <v>320</v>
      </c>
      <c r="G385" s="101" t="s">
        <v>33</v>
      </c>
      <c r="H385" s="60">
        <v>7626000</v>
      </c>
      <c r="I385" s="61"/>
      <c r="J385" s="61"/>
      <c r="K385" s="61">
        <v>-2590000</v>
      </c>
      <c r="L385" s="61"/>
      <c r="M385" s="61"/>
      <c r="N385" s="61">
        <f t="shared" si="1072"/>
        <v>5036000</v>
      </c>
      <c r="O385" s="61">
        <f t="shared" si="1072"/>
        <v>0</v>
      </c>
      <c r="P385" s="61">
        <f t="shared" si="1072"/>
        <v>0</v>
      </c>
      <c r="Q385" s="61">
        <f>-127960-803000+1077020</f>
        <v>146060</v>
      </c>
      <c r="R385" s="61"/>
      <c r="S385" s="61"/>
      <c r="T385" s="61">
        <f t="shared" si="1034"/>
        <v>5182060</v>
      </c>
      <c r="U385" s="61">
        <f t="shared" si="1035"/>
        <v>0</v>
      </c>
      <c r="V385" s="61">
        <f t="shared" si="1036"/>
        <v>0</v>
      </c>
      <c r="W385" s="61"/>
      <c r="X385" s="61"/>
      <c r="Y385" s="61"/>
      <c r="Z385" s="61">
        <f t="shared" si="1038"/>
        <v>5182060</v>
      </c>
      <c r="AA385" s="61">
        <f t="shared" si="1039"/>
        <v>0</v>
      </c>
      <c r="AB385" s="61">
        <f t="shared" si="1040"/>
        <v>0</v>
      </c>
      <c r="AC385" s="61">
        <v>-276120</v>
      </c>
      <c r="AD385" s="61"/>
      <c r="AE385" s="61"/>
      <c r="AF385" s="61">
        <f t="shared" si="1042"/>
        <v>4905940</v>
      </c>
      <c r="AG385" s="61">
        <f t="shared" si="1043"/>
        <v>0</v>
      </c>
      <c r="AH385" s="61">
        <f t="shared" si="1044"/>
        <v>0</v>
      </c>
      <c r="AI385" s="61"/>
      <c r="AJ385" s="61"/>
      <c r="AK385" s="61"/>
      <c r="AL385" s="61">
        <f t="shared" si="1046"/>
        <v>4905940</v>
      </c>
      <c r="AM385" s="61">
        <f t="shared" si="1047"/>
        <v>0</v>
      </c>
      <c r="AN385" s="61">
        <f t="shared" si="1048"/>
        <v>0</v>
      </c>
      <c r="AO385" s="61"/>
      <c r="AP385" s="61"/>
      <c r="AQ385" s="61"/>
      <c r="AR385" s="61">
        <f t="shared" si="1050"/>
        <v>4905940</v>
      </c>
      <c r="AS385" s="61">
        <f t="shared" si="1051"/>
        <v>0</v>
      </c>
      <c r="AT385" s="61">
        <f t="shared" si="1052"/>
        <v>0</v>
      </c>
    </row>
    <row r="386" spans="1:46">
      <c r="A386" s="260"/>
      <c r="B386" s="166" t="s">
        <v>234</v>
      </c>
      <c r="C386" s="5" t="s">
        <v>28</v>
      </c>
      <c r="D386" s="5" t="s">
        <v>21</v>
      </c>
      <c r="E386" s="5" t="s">
        <v>100</v>
      </c>
      <c r="F386" s="73" t="s">
        <v>196</v>
      </c>
      <c r="G386" s="17"/>
      <c r="H386" s="57">
        <f t="shared" ref="H386:M387" si="1079">H387</f>
        <v>200000</v>
      </c>
      <c r="I386" s="57">
        <f t="shared" si="1079"/>
        <v>200000</v>
      </c>
      <c r="J386" s="57">
        <f t="shared" si="1079"/>
        <v>200000</v>
      </c>
      <c r="K386" s="57">
        <f t="shared" si="1079"/>
        <v>0</v>
      </c>
      <c r="L386" s="57">
        <f t="shared" si="1079"/>
        <v>0</v>
      </c>
      <c r="M386" s="57">
        <f t="shared" si="1079"/>
        <v>0</v>
      </c>
      <c r="N386" s="57">
        <f t="shared" si="805"/>
        <v>200000</v>
      </c>
      <c r="O386" s="57">
        <f t="shared" si="806"/>
        <v>200000</v>
      </c>
      <c r="P386" s="57">
        <f t="shared" si="807"/>
        <v>200000</v>
      </c>
      <c r="Q386" s="57">
        <f t="shared" ref="Q386:S387" si="1080">Q387</f>
        <v>-200000</v>
      </c>
      <c r="R386" s="57">
        <f t="shared" si="1080"/>
        <v>-200000</v>
      </c>
      <c r="S386" s="57">
        <f t="shared" si="1080"/>
        <v>-200000</v>
      </c>
      <c r="T386" s="57">
        <f t="shared" si="1034"/>
        <v>0</v>
      </c>
      <c r="U386" s="57">
        <f t="shared" si="1035"/>
        <v>0</v>
      </c>
      <c r="V386" s="57">
        <f t="shared" si="1036"/>
        <v>0</v>
      </c>
      <c r="W386" s="57">
        <f t="shared" ref="W386:Y387" si="1081">W387</f>
        <v>0</v>
      </c>
      <c r="X386" s="57">
        <f t="shared" si="1081"/>
        <v>0</v>
      </c>
      <c r="Y386" s="57">
        <f t="shared" si="1081"/>
        <v>0</v>
      </c>
      <c r="Z386" s="57">
        <f t="shared" si="1038"/>
        <v>0</v>
      </c>
      <c r="AA386" s="57">
        <f t="shared" si="1039"/>
        <v>0</v>
      </c>
      <c r="AB386" s="57">
        <f t="shared" si="1040"/>
        <v>0</v>
      </c>
      <c r="AC386" s="57">
        <f t="shared" ref="AC386:AE387" si="1082">AC387</f>
        <v>0</v>
      </c>
      <c r="AD386" s="57">
        <f t="shared" si="1082"/>
        <v>0</v>
      </c>
      <c r="AE386" s="57">
        <f t="shared" si="1082"/>
        <v>0</v>
      </c>
      <c r="AF386" s="57">
        <f t="shared" si="1042"/>
        <v>0</v>
      </c>
      <c r="AG386" s="57">
        <f t="shared" si="1043"/>
        <v>0</v>
      </c>
      <c r="AH386" s="57">
        <f t="shared" si="1044"/>
        <v>0</v>
      </c>
      <c r="AI386" s="57">
        <f t="shared" ref="AI386:AK387" si="1083">AI387</f>
        <v>0</v>
      </c>
      <c r="AJ386" s="57">
        <f t="shared" si="1083"/>
        <v>0</v>
      </c>
      <c r="AK386" s="57">
        <f t="shared" si="1083"/>
        <v>0</v>
      </c>
      <c r="AL386" s="57">
        <f t="shared" si="1046"/>
        <v>0</v>
      </c>
      <c r="AM386" s="57">
        <f t="shared" si="1047"/>
        <v>0</v>
      </c>
      <c r="AN386" s="57">
        <f t="shared" si="1048"/>
        <v>0</v>
      </c>
      <c r="AO386" s="57">
        <f t="shared" ref="AO386:AQ387" si="1084">AO387</f>
        <v>0</v>
      </c>
      <c r="AP386" s="57">
        <f t="shared" si="1084"/>
        <v>0</v>
      </c>
      <c r="AQ386" s="57">
        <f t="shared" si="1084"/>
        <v>0</v>
      </c>
      <c r="AR386" s="57">
        <f t="shared" si="1050"/>
        <v>0</v>
      </c>
      <c r="AS386" s="57">
        <f t="shared" si="1051"/>
        <v>0</v>
      </c>
      <c r="AT386" s="57">
        <f t="shared" si="1052"/>
        <v>0</v>
      </c>
    </row>
    <row r="387" spans="1:46" ht="13.5" customHeight="1">
      <c r="A387" s="260"/>
      <c r="B387" s="26" t="s">
        <v>35</v>
      </c>
      <c r="C387" s="5" t="s">
        <v>28</v>
      </c>
      <c r="D387" s="5" t="s">
        <v>21</v>
      </c>
      <c r="E387" s="5" t="s">
        <v>100</v>
      </c>
      <c r="F387" s="73" t="s">
        <v>196</v>
      </c>
      <c r="G387" s="17" t="s">
        <v>36</v>
      </c>
      <c r="H387" s="57">
        <f t="shared" si="1079"/>
        <v>200000</v>
      </c>
      <c r="I387" s="57">
        <f t="shared" si="1079"/>
        <v>200000</v>
      </c>
      <c r="J387" s="57">
        <f t="shared" si="1079"/>
        <v>200000</v>
      </c>
      <c r="K387" s="57">
        <f t="shared" si="1079"/>
        <v>0</v>
      </c>
      <c r="L387" s="57">
        <f t="shared" si="1079"/>
        <v>0</v>
      </c>
      <c r="M387" s="57">
        <f t="shared" si="1079"/>
        <v>0</v>
      </c>
      <c r="N387" s="57">
        <f t="shared" si="805"/>
        <v>200000</v>
      </c>
      <c r="O387" s="57">
        <f t="shared" si="806"/>
        <v>200000</v>
      </c>
      <c r="P387" s="57">
        <f t="shared" si="807"/>
        <v>200000</v>
      </c>
      <c r="Q387" s="57">
        <f t="shared" si="1080"/>
        <v>-200000</v>
      </c>
      <c r="R387" s="57">
        <f t="shared" si="1080"/>
        <v>-200000</v>
      </c>
      <c r="S387" s="57">
        <f t="shared" si="1080"/>
        <v>-200000</v>
      </c>
      <c r="T387" s="57">
        <f t="shared" si="1034"/>
        <v>0</v>
      </c>
      <c r="U387" s="57">
        <f t="shared" si="1035"/>
        <v>0</v>
      </c>
      <c r="V387" s="57">
        <f t="shared" si="1036"/>
        <v>0</v>
      </c>
      <c r="W387" s="57">
        <f t="shared" si="1081"/>
        <v>0</v>
      </c>
      <c r="X387" s="57">
        <f t="shared" si="1081"/>
        <v>0</v>
      </c>
      <c r="Y387" s="57">
        <f t="shared" si="1081"/>
        <v>0</v>
      </c>
      <c r="Z387" s="57">
        <f t="shared" si="1038"/>
        <v>0</v>
      </c>
      <c r="AA387" s="57">
        <f t="shared" si="1039"/>
        <v>0</v>
      </c>
      <c r="AB387" s="57">
        <f t="shared" si="1040"/>
        <v>0</v>
      </c>
      <c r="AC387" s="57">
        <f t="shared" si="1082"/>
        <v>0</v>
      </c>
      <c r="AD387" s="57">
        <f t="shared" si="1082"/>
        <v>0</v>
      </c>
      <c r="AE387" s="57">
        <f t="shared" si="1082"/>
        <v>0</v>
      </c>
      <c r="AF387" s="57">
        <f t="shared" si="1042"/>
        <v>0</v>
      </c>
      <c r="AG387" s="57">
        <f t="shared" si="1043"/>
        <v>0</v>
      </c>
      <c r="AH387" s="57">
        <f t="shared" si="1044"/>
        <v>0</v>
      </c>
      <c r="AI387" s="57">
        <f t="shared" si="1083"/>
        <v>0</v>
      </c>
      <c r="AJ387" s="57">
        <f t="shared" si="1083"/>
        <v>0</v>
      </c>
      <c r="AK387" s="57">
        <f t="shared" si="1083"/>
        <v>0</v>
      </c>
      <c r="AL387" s="57">
        <f t="shared" si="1046"/>
        <v>0</v>
      </c>
      <c r="AM387" s="57">
        <f t="shared" si="1047"/>
        <v>0</v>
      </c>
      <c r="AN387" s="57">
        <f t="shared" si="1048"/>
        <v>0</v>
      </c>
      <c r="AO387" s="57">
        <f t="shared" si="1084"/>
        <v>0</v>
      </c>
      <c r="AP387" s="57">
        <f t="shared" si="1084"/>
        <v>0</v>
      </c>
      <c r="AQ387" s="57">
        <f t="shared" si="1084"/>
        <v>0</v>
      </c>
      <c r="AR387" s="57">
        <f t="shared" si="1050"/>
        <v>0</v>
      </c>
      <c r="AS387" s="57">
        <f t="shared" si="1051"/>
        <v>0</v>
      </c>
      <c r="AT387" s="57">
        <f t="shared" si="1052"/>
        <v>0</v>
      </c>
    </row>
    <row r="388" spans="1:46" ht="14.25" customHeight="1">
      <c r="A388" s="260"/>
      <c r="B388" s="26" t="s">
        <v>38</v>
      </c>
      <c r="C388" s="5" t="s">
        <v>28</v>
      </c>
      <c r="D388" s="5" t="s">
        <v>21</v>
      </c>
      <c r="E388" s="5" t="s">
        <v>100</v>
      </c>
      <c r="F388" s="73" t="s">
        <v>196</v>
      </c>
      <c r="G388" s="17" t="s">
        <v>37</v>
      </c>
      <c r="H388" s="61">
        <v>200000</v>
      </c>
      <c r="I388" s="61">
        <v>200000</v>
      </c>
      <c r="J388" s="61">
        <v>200000</v>
      </c>
      <c r="K388" s="61"/>
      <c r="L388" s="61"/>
      <c r="M388" s="61"/>
      <c r="N388" s="61">
        <f t="shared" si="805"/>
        <v>200000</v>
      </c>
      <c r="O388" s="61">
        <f t="shared" si="806"/>
        <v>200000</v>
      </c>
      <c r="P388" s="61">
        <f t="shared" si="807"/>
        <v>200000</v>
      </c>
      <c r="Q388" s="61">
        <v>-200000</v>
      </c>
      <c r="R388" s="61">
        <v>-200000</v>
      </c>
      <c r="S388" s="61">
        <v>-200000</v>
      </c>
      <c r="T388" s="61">
        <f t="shared" si="1034"/>
        <v>0</v>
      </c>
      <c r="U388" s="61">
        <f t="shared" si="1035"/>
        <v>0</v>
      </c>
      <c r="V388" s="61">
        <f t="shared" si="1036"/>
        <v>0</v>
      </c>
      <c r="W388" s="61"/>
      <c r="X388" s="61"/>
      <c r="Y388" s="61"/>
      <c r="Z388" s="61">
        <f t="shared" si="1038"/>
        <v>0</v>
      </c>
      <c r="AA388" s="61">
        <f t="shared" si="1039"/>
        <v>0</v>
      </c>
      <c r="AB388" s="61">
        <f t="shared" si="1040"/>
        <v>0</v>
      </c>
      <c r="AC388" s="61"/>
      <c r="AD388" s="61"/>
      <c r="AE388" s="61"/>
      <c r="AF388" s="61">
        <f t="shared" si="1042"/>
        <v>0</v>
      </c>
      <c r="AG388" s="61">
        <f t="shared" si="1043"/>
        <v>0</v>
      </c>
      <c r="AH388" s="61">
        <f t="shared" si="1044"/>
        <v>0</v>
      </c>
      <c r="AI388" s="61"/>
      <c r="AJ388" s="61"/>
      <c r="AK388" s="61"/>
      <c r="AL388" s="61">
        <f t="shared" si="1046"/>
        <v>0</v>
      </c>
      <c r="AM388" s="61">
        <f t="shared" si="1047"/>
        <v>0</v>
      </c>
      <c r="AN388" s="61">
        <f t="shared" si="1048"/>
        <v>0</v>
      </c>
      <c r="AO388" s="61"/>
      <c r="AP388" s="61"/>
      <c r="AQ388" s="61"/>
      <c r="AR388" s="61">
        <f t="shared" si="1050"/>
        <v>0</v>
      </c>
      <c r="AS388" s="61">
        <f t="shared" si="1051"/>
        <v>0</v>
      </c>
      <c r="AT388" s="61">
        <f t="shared" si="1052"/>
        <v>0</v>
      </c>
    </row>
    <row r="389" spans="1:46" ht="14.25" customHeight="1">
      <c r="A389" s="260"/>
      <c r="B389" s="166" t="s">
        <v>234</v>
      </c>
      <c r="C389" s="39" t="s">
        <v>28</v>
      </c>
      <c r="D389" s="39" t="s">
        <v>21</v>
      </c>
      <c r="E389" s="39" t="s">
        <v>100</v>
      </c>
      <c r="F389" s="73" t="s">
        <v>408</v>
      </c>
      <c r="G389" s="38"/>
      <c r="H389" s="61"/>
      <c r="I389" s="61"/>
      <c r="J389" s="61"/>
      <c r="K389" s="61"/>
      <c r="L389" s="61"/>
      <c r="M389" s="61"/>
      <c r="N389" s="61"/>
      <c r="O389" s="61"/>
      <c r="P389" s="61"/>
      <c r="Q389" s="61">
        <f>Q390</f>
        <v>1023351.52</v>
      </c>
      <c r="R389" s="61">
        <f t="shared" ref="R389:S390" si="1085">R390</f>
        <v>200000</v>
      </c>
      <c r="S389" s="61">
        <f t="shared" si="1085"/>
        <v>200000</v>
      </c>
      <c r="T389" s="61">
        <f t="shared" ref="T389:T392" si="1086">N389+Q389</f>
        <v>1023351.52</v>
      </c>
      <c r="U389" s="61">
        <f t="shared" ref="U389:U392" si="1087">O389+R389</f>
        <v>200000</v>
      </c>
      <c r="V389" s="61">
        <f t="shared" ref="V389:V392" si="1088">P389+S389</f>
        <v>200000</v>
      </c>
      <c r="W389" s="61">
        <f>W390</f>
        <v>0</v>
      </c>
      <c r="X389" s="61">
        <f t="shared" ref="X389:Y390" si="1089">X390</f>
        <v>0</v>
      </c>
      <c r="Y389" s="61">
        <f t="shared" si="1089"/>
        <v>0</v>
      </c>
      <c r="Z389" s="61">
        <f t="shared" si="1038"/>
        <v>1023351.52</v>
      </c>
      <c r="AA389" s="61">
        <f t="shared" si="1039"/>
        <v>200000</v>
      </c>
      <c r="AB389" s="61">
        <f t="shared" si="1040"/>
        <v>200000</v>
      </c>
      <c r="AC389" s="61">
        <f>AC390</f>
        <v>0</v>
      </c>
      <c r="AD389" s="61">
        <f t="shared" ref="AD389:AE390" si="1090">AD390</f>
        <v>0</v>
      </c>
      <c r="AE389" s="61">
        <f t="shared" si="1090"/>
        <v>0</v>
      </c>
      <c r="AF389" s="61">
        <f t="shared" si="1042"/>
        <v>1023351.52</v>
      </c>
      <c r="AG389" s="61">
        <f t="shared" si="1043"/>
        <v>200000</v>
      </c>
      <c r="AH389" s="61">
        <f t="shared" si="1044"/>
        <v>200000</v>
      </c>
      <c r="AI389" s="61">
        <f>AI390</f>
        <v>1502314.48</v>
      </c>
      <c r="AJ389" s="61">
        <f t="shared" ref="AJ389:AK390" si="1091">AJ390</f>
        <v>0</v>
      </c>
      <c r="AK389" s="61">
        <f t="shared" si="1091"/>
        <v>0</v>
      </c>
      <c r="AL389" s="61">
        <f t="shared" si="1046"/>
        <v>2525666</v>
      </c>
      <c r="AM389" s="61">
        <f t="shared" si="1047"/>
        <v>200000</v>
      </c>
      <c r="AN389" s="61">
        <f t="shared" si="1048"/>
        <v>200000</v>
      </c>
      <c r="AO389" s="61">
        <f>AO390</f>
        <v>364926.64</v>
      </c>
      <c r="AP389" s="61">
        <f t="shared" ref="AP389:AQ390" si="1092">AP390</f>
        <v>0</v>
      </c>
      <c r="AQ389" s="61">
        <f t="shared" si="1092"/>
        <v>0</v>
      </c>
      <c r="AR389" s="61">
        <f t="shared" si="1050"/>
        <v>2890592.64</v>
      </c>
      <c r="AS389" s="61">
        <f t="shared" si="1051"/>
        <v>200000</v>
      </c>
      <c r="AT389" s="61">
        <f t="shared" si="1052"/>
        <v>200000</v>
      </c>
    </row>
    <row r="390" spans="1:46" ht="14.25" customHeight="1">
      <c r="A390" s="260"/>
      <c r="B390" s="26" t="s">
        <v>35</v>
      </c>
      <c r="C390" s="39" t="s">
        <v>28</v>
      </c>
      <c r="D390" s="39" t="s">
        <v>21</v>
      </c>
      <c r="E390" s="39" t="s">
        <v>100</v>
      </c>
      <c r="F390" s="73" t="s">
        <v>408</v>
      </c>
      <c r="G390" s="101" t="s">
        <v>36</v>
      </c>
      <c r="H390" s="61"/>
      <c r="I390" s="61"/>
      <c r="J390" s="61"/>
      <c r="K390" s="61"/>
      <c r="L390" s="61"/>
      <c r="M390" s="61"/>
      <c r="N390" s="61"/>
      <c r="O390" s="61"/>
      <c r="P390" s="61"/>
      <c r="Q390" s="61">
        <f>Q391</f>
        <v>1023351.52</v>
      </c>
      <c r="R390" s="61">
        <f t="shared" si="1085"/>
        <v>200000</v>
      </c>
      <c r="S390" s="61">
        <f t="shared" si="1085"/>
        <v>200000</v>
      </c>
      <c r="T390" s="61">
        <f t="shared" si="1086"/>
        <v>1023351.52</v>
      </c>
      <c r="U390" s="61">
        <f t="shared" si="1087"/>
        <v>200000</v>
      </c>
      <c r="V390" s="61">
        <f t="shared" si="1088"/>
        <v>200000</v>
      </c>
      <c r="W390" s="61">
        <f>W391</f>
        <v>0</v>
      </c>
      <c r="X390" s="61">
        <f t="shared" si="1089"/>
        <v>0</v>
      </c>
      <c r="Y390" s="61">
        <f t="shared" si="1089"/>
        <v>0</v>
      </c>
      <c r="Z390" s="61">
        <f t="shared" si="1038"/>
        <v>1023351.52</v>
      </c>
      <c r="AA390" s="61">
        <f t="shared" si="1039"/>
        <v>200000</v>
      </c>
      <c r="AB390" s="61">
        <f t="shared" si="1040"/>
        <v>200000</v>
      </c>
      <c r="AC390" s="61">
        <f>AC391</f>
        <v>0</v>
      </c>
      <c r="AD390" s="61">
        <f t="shared" si="1090"/>
        <v>0</v>
      </c>
      <c r="AE390" s="61">
        <f t="shared" si="1090"/>
        <v>0</v>
      </c>
      <c r="AF390" s="61">
        <f t="shared" si="1042"/>
        <v>1023351.52</v>
      </c>
      <c r="AG390" s="61">
        <f t="shared" si="1043"/>
        <v>200000</v>
      </c>
      <c r="AH390" s="61">
        <f t="shared" si="1044"/>
        <v>200000</v>
      </c>
      <c r="AI390" s="61">
        <f>AI391</f>
        <v>1502314.48</v>
      </c>
      <c r="AJ390" s="61">
        <f t="shared" si="1091"/>
        <v>0</v>
      </c>
      <c r="AK390" s="61">
        <f t="shared" si="1091"/>
        <v>0</v>
      </c>
      <c r="AL390" s="61">
        <f t="shared" si="1046"/>
        <v>2525666</v>
      </c>
      <c r="AM390" s="61">
        <f t="shared" si="1047"/>
        <v>200000</v>
      </c>
      <c r="AN390" s="61">
        <f t="shared" si="1048"/>
        <v>200000</v>
      </c>
      <c r="AO390" s="61">
        <f>AO391</f>
        <v>364926.64</v>
      </c>
      <c r="AP390" s="61">
        <f t="shared" si="1092"/>
        <v>0</v>
      </c>
      <c r="AQ390" s="61">
        <f t="shared" si="1092"/>
        <v>0</v>
      </c>
      <c r="AR390" s="61">
        <f t="shared" si="1050"/>
        <v>2890592.64</v>
      </c>
      <c r="AS390" s="61">
        <f t="shared" si="1051"/>
        <v>200000</v>
      </c>
      <c r="AT390" s="61">
        <f t="shared" si="1052"/>
        <v>200000</v>
      </c>
    </row>
    <row r="391" spans="1:46" ht="14.25" customHeight="1">
      <c r="A391" s="281"/>
      <c r="B391" s="26" t="s">
        <v>38</v>
      </c>
      <c r="C391" s="39" t="s">
        <v>28</v>
      </c>
      <c r="D391" s="39" t="s">
        <v>21</v>
      </c>
      <c r="E391" s="39" t="s">
        <v>100</v>
      </c>
      <c r="F391" s="73" t="s">
        <v>408</v>
      </c>
      <c r="G391" s="101" t="s">
        <v>37</v>
      </c>
      <c r="H391" s="61"/>
      <c r="I391" s="61"/>
      <c r="J391" s="61"/>
      <c r="K391" s="61"/>
      <c r="L391" s="61"/>
      <c r="M391" s="61"/>
      <c r="N391" s="61"/>
      <c r="O391" s="61"/>
      <c r="P391" s="61"/>
      <c r="Q391" s="61">
        <v>1023351.52</v>
      </c>
      <c r="R391" s="61">
        <v>200000</v>
      </c>
      <c r="S391" s="61">
        <v>200000</v>
      </c>
      <c r="T391" s="61">
        <f t="shared" si="1086"/>
        <v>1023351.52</v>
      </c>
      <c r="U391" s="61">
        <f t="shared" si="1087"/>
        <v>200000</v>
      </c>
      <c r="V391" s="61">
        <f t="shared" si="1088"/>
        <v>200000</v>
      </c>
      <c r="W391" s="61"/>
      <c r="X391" s="61"/>
      <c r="Y391" s="61"/>
      <c r="Z391" s="61">
        <f t="shared" si="1038"/>
        <v>1023351.52</v>
      </c>
      <c r="AA391" s="61">
        <f t="shared" si="1039"/>
        <v>200000</v>
      </c>
      <c r="AB391" s="61">
        <f t="shared" si="1040"/>
        <v>200000</v>
      </c>
      <c r="AC391" s="61"/>
      <c r="AD391" s="61"/>
      <c r="AE391" s="61"/>
      <c r="AF391" s="61">
        <f t="shared" si="1042"/>
        <v>1023351.52</v>
      </c>
      <c r="AG391" s="61">
        <f t="shared" si="1043"/>
        <v>200000</v>
      </c>
      <c r="AH391" s="61">
        <f t="shared" si="1044"/>
        <v>200000</v>
      </c>
      <c r="AI391" s="61">
        <v>1502314.48</v>
      </c>
      <c r="AJ391" s="61"/>
      <c r="AK391" s="61"/>
      <c r="AL391" s="61">
        <f t="shared" si="1046"/>
        <v>2525666</v>
      </c>
      <c r="AM391" s="61">
        <f t="shared" si="1047"/>
        <v>200000</v>
      </c>
      <c r="AN391" s="61">
        <f t="shared" si="1048"/>
        <v>200000</v>
      </c>
      <c r="AO391" s="61">
        <v>364926.64</v>
      </c>
      <c r="AP391" s="61"/>
      <c r="AQ391" s="61"/>
      <c r="AR391" s="61">
        <f t="shared" si="1050"/>
        <v>2890592.64</v>
      </c>
      <c r="AS391" s="61">
        <f t="shared" si="1051"/>
        <v>200000</v>
      </c>
      <c r="AT391" s="61">
        <f t="shared" si="1052"/>
        <v>200000</v>
      </c>
    </row>
    <row r="392" spans="1:46">
      <c r="A392" s="105"/>
      <c r="B392" s="85"/>
      <c r="C392" s="5"/>
      <c r="D392" s="5"/>
      <c r="E392" s="5"/>
      <c r="F392" s="5"/>
      <c r="G392" s="1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61">
        <f t="shared" si="1086"/>
        <v>0</v>
      </c>
      <c r="U392" s="61">
        <f t="shared" si="1087"/>
        <v>0</v>
      </c>
      <c r="V392" s="61">
        <f t="shared" si="1088"/>
        <v>0</v>
      </c>
      <c r="W392" s="57"/>
      <c r="X392" s="57"/>
      <c r="Y392" s="57"/>
      <c r="Z392" s="61">
        <f t="shared" si="1038"/>
        <v>0</v>
      </c>
      <c r="AA392" s="61">
        <f t="shared" si="1039"/>
        <v>0</v>
      </c>
      <c r="AB392" s="61">
        <f t="shared" si="1040"/>
        <v>0</v>
      </c>
      <c r="AC392" s="57"/>
      <c r="AD392" s="57"/>
      <c r="AE392" s="57"/>
      <c r="AF392" s="61">
        <f t="shared" si="1042"/>
        <v>0</v>
      </c>
      <c r="AG392" s="61">
        <f t="shared" si="1043"/>
        <v>0</v>
      </c>
      <c r="AH392" s="61">
        <f t="shared" si="1044"/>
        <v>0</v>
      </c>
      <c r="AI392" s="57"/>
      <c r="AJ392" s="57"/>
      <c r="AK392" s="57"/>
      <c r="AL392" s="61">
        <f t="shared" si="1046"/>
        <v>0</v>
      </c>
      <c r="AM392" s="61">
        <f t="shared" si="1047"/>
        <v>0</v>
      </c>
      <c r="AN392" s="61">
        <f t="shared" si="1048"/>
        <v>0</v>
      </c>
      <c r="AO392" s="57"/>
      <c r="AP392" s="57"/>
      <c r="AQ392" s="57"/>
      <c r="AR392" s="61">
        <f t="shared" si="1050"/>
        <v>0</v>
      </c>
      <c r="AS392" s="61">
        <f t="shared" si="1051"/>
        <v>0</v>
      </c>
      <c r="AT392" s="61">
        <f t="shared" si="1052"/>
        <v>0</v>
      </c>
    </row>
    <row r="393" spans="1:46" ht="41.4">
      <c r="A393" s="177" t="s">
        <v>7</v>
      </c>
      <c r="B393" s="96" t="s">
        <v>292</v>
      </c>
      <c r="C393" s="20" t="s">
        <v>15</v>
      </c>
      <c r="D393" s="9" t="s">
        <v>21</v>
      </c>
      <c r="E393" s="9" t="s">
        <v>100</v>
      </c>
      <c r="F393" s="20" t="s">
        <v>101</v>
      </c>
      <c r="G393" s="17"/>
      <c r="H393" s="58">
        <f>H394+H399+H409</f>
        <v>2241600</v>
      </c>
      <c r="I393" s="58">
        <f t="shared" ref="I393:J393" si="1093">I394+I399+I409</f>
        <v>772400</v>
      </c>
      <c r="J393" s="58">
        <f t="shared" si="1093"/>
        <v>772400</v>
      </c>
      <c r="K393" s="58">
        <f t="shared" ref="K393:M393" si="1094">K394+K399+K409</f>
        <v>0</v>
      </c>
      <c r="L393" s="58">
        <f t="shared" si="1094"/>
        <v>0</v>
      </c>
      <c r="M393" s="58">
        <f t="shared" si="1094"/>
        <v>0</v>
      </c>
      <c r="N393" s="58">
        <f t="shared" si="805"/>
        <v>2241600</v>
      </c>
      <c r="O393" s="58">
        <f t="shared" si="806"/>
        <v>772400</v>
      </c>
      <c r="P393" s="58">
        <f t="shared" si="807"/>
        <v>772400</v>
      </c>
      <c r="Q393" s="58">
        <f>Q394+Q399+Q409+Q404</f>
        <v>143800</v>
      </c>
      <c r="R393" s="58">
        <f t="shared" ref="R393:S393" si="1095">R394+R399+R409+R404</f>
        <v>0</v>
      </c>
      <c r="S393" s="58">
        <f t="shared" si="1095"/>
        <v>0</v>
      </c>
      <c r="T393" s="58">
        <f t="shared" ref="T393:T411" si="1096">N393+Q393</f>
        <v>2385400</v>
      </c>
      <c r="U393" s="58">
        <f t="shared" ref="U393:U411" si="1097">O393+R393</f>
        <v>772400</v>
      </c>
      <c r="V393" s="58">
        <f t="shared" ref="V393:V411" si="1098">P393+S393</f>
        <v>772400</v>
      </c>
      <c r="W393" s="58">
        <f>W394+W399+W409+W404</f>
        <v>0</v>
      </c>
      <c r="X393" s="58">
        <f t="shared" ref="X393:Y393" si="1099">X394+X399+X409+X404</f>
        <v>0</v>
      </c>
      <c r="Y393" s="58">
        <f t="shared" si="1099"/>
        <v>0</v>
      </c>
      <c r="Z393" s="58">
        <f t="shared" si="1038"/>
        <v>2385400</v>
      </c>
      <c r="AA393" s="58">
        <f t="shared" si="1039"/>
        <v>772400</v>
      </c>
      <c r="AB393" s="58">
        <f t="shared" si="1040"/>
        <v>772400</v>
      </c>
      <c r="AC393" s="58">
        <f>AC394+AC399+AC409+AC404</f>
        <v>-1293000</v>
      </c>
      <c r="AD393" s="58">
        <f t="shared" ref="AD393:AE393" si="1100">AD394+AD399+AD409+AD404</f>
        <v>0</v>
      </c>
      <c r="AE393" s="58">
        <f t="shared" si="1100"/>
        <v>0</v>
      </c>
      <c r="AF393" s="58">
        <f t="shared" si="1042"/>
        <v>1092400</v>
      </c>
      <c r="AG393" s="58">
        <f t="shared" si="1043"/>
        <v>772400</v>
      </c>
      <c r="AH393" s="58">
        <f t="shared" si="1044"/>
        <v>772400</v>
      </c>
      <c r="AI393" s="58">
        <f>AI394+AI399+AI409+AI404</f>
        <v>0</v>
      </c>
      <c r="AJ393" s="58">
        <f t="shared" ref="AJ393:AK393" si="1101">AJ394+AJ399+AJ409+AJ404</f>
        <v>0</v>
      </c>
      <c r="AK393" s="58">
        <f t="shared" si="1101"/>
        <v>0</v>
      </c>
      <c r="AL393" s="58">
        <f t="shared" si="1046"/>
        <v>1092400</v>
      </c>
      <c r="AM393" s="58">
        <f t="shared" si="1047"/>
        <v>772400</v>
      </c>
      <c r="AN393" s="58">
        <f t="shared" si="1048"/>
        <v>772400</v>
      </c>
      <c r="AO393" s="58">
        <f>AO394+AO399+AO409+AO404</f>
        <v>0</v>
      </c>
      <c r="AP393" s="58">
        <f t="shared" ref="AP393:AQ393" si="1102">AP394+AP399+AP409+AP404</f>
        <v>0</v>
      </c>
      <c r="AQ393" s="58">
        <f t="shared" si="1102"/>
        <v>0</v>
      </c>
      <c r="AR393" s="58">
        <f t="shared" si="1050"/>
        <v>1092400</v>
      </c>
      <c r="AS393" s="58">
        <f t="shared" si="1051"/>
        <v>772400</v>
      </c>
      <c r="AT393" s="58">
        <f t="shared" si="1052"/>
        <v>772400</v>
      </c>
    </row>
    <row r="394" spans="1:46">
      <c r="A394" s="280"/>
      <c r="B394" s="56" t="s">
        <v>235</v>
      </c>
      <c r="C394" s="5" t="s">
        <v>15</v>
      </c>
      <c r="D394" s="5" t="s">
        <v>21</v>
      </c>
      <c r="E394" s="5" t="s">
        <v>100</v>
      </c>
      <c r="F394" s="5" t="s">
        <v>115</v>
      </c>
      <c r="G394" s="17"/>
      <c r="H394" s="57">
        <f>H395+H397</f>
        <v>507700</v>
      </c>
      <c r="I394" s="57">
        <f t="shared" ref="I394:J394" si="1103">I395+I397</f>
        <v>507700</v>
      </c>
      <c r="J394" s="57">
        <f t="shared" si="1103"/>
        <v>507700</v>
      </c>
      <c r="K394" s="57">
        <f t="shared" ref="K394:M394" si="1104">K395+K397</f>
        <v>0</v>
      </c>
      <c r="L394" s="57">
        <f t="shared" si="1104"/>
        <v>0</v>
      </c>
      <c r="M394" s="57">
        <f t="shared" si="1104"/>
        <v>0</v>
      </c>
      <c r="N394" s="57">
        <f t="shared" si="805"/>
        <v>507700</v>
      </c>
      <c r="O394" s="57">
        <f t="shared" si="806"/>
        <v>507700</v>
      </c>
      <c r="P394" s="57">
        <f t="shared" si="807"/>
        <v>507700</v>
      </c>
      <c r="Q394" s="57">
        <f t="shared" ref="Q394:S394" si="1105">Q395+Q397</f>
        <v>0</v>
      </c>
      <c r="R394" s="57">
        <f t="shared" si="1105"/>
        <v>0</v>
      </c>
      <c r="S394" s="57">
        <f t="shared" si="1105"/>
        <v>0</v>
      </c>
      <c r="T394" s="57">
        <f t="shared" si="1096"/>
        <v>507700</v>
      </c>
      <c r="U394" s="57">
        <f t="shared" si="1097"/>
        <v>507700</v>
      </c>
      <c r="V394" s="57">
        <f t="shared" si="1098"/>
        <v>507700</v>
      </c>
      <c r="W394" s="57">
        <f t="shared" ref="W394:Y394" si="1106">W395+W397</f>
        <v>0</v>
      </c>
      <c r="X394" s="57">
        <f t="shared" si="1106"/>
        <v>0</v>
      </c>
      <c r="Y394" s="57">
        <f t="shared" si="1106"/>
        <v>0</v>
      </c>
      <c r="Z394" s="57">
        <f t="shared" si="1038"/>
        <v>507700</v>
      </c>
      <c r="AA394" s="57">
        <f t="shared" si="1039"/>
        <v>507700</v>
      </c>
      <c r="AB394" s="57">
        <f t="shared" si="1040"/>
        <v>507700</v>
      </c>
      <c r="AC394" s="57">
        <f t="shared" ref="AC394:AE394" si="1107">AC395+AC397</f>
        <v>0</v>
      </c>
      <c r="AD394" s="57">
        <f t="shared" si="1107"/>
        <v>0</v>
      </c>
      <c r="AE394" s="57">
        <f t="shared" si="1107"/>
        <v>0</v>
      </c>
      <c r="AF394" s="57">
        <f t="shared" si="1042"/>
        <v>507700</v>
      </c>
      <c r="AG394" s="57">
        <f t="shared" si="1043"/>
        <v>507700</v>
      </c>
      <c r="AH394" s="57">
        <f t="shared" si="1044"/>
        <v>507700</v>
      </c>
      <c r="AI394" s="57">
        <f t="shared" ref="AI394:AK394" si="1108">AI395+AI397</f>
        <v>0</v>
      </c>
      <c r="AJ394" s="57">
        <f t="shared" si="1108"/>
        <v>0</v>
      </c>
      <c r="AK394" s="57">
        <f t="shared" si="1108"/>
        <v>0</v>
      </c>
      <c r="AL394" s="57">
        <f t="shared" si="1046"/>
        <v>507700</v>
      </c>
      <c r="AM394" s="57">
        <f t="shared" si="1047"/>
        <v>507700</v>
      </c>
      <c r="AN394" s="57">
        <f t="shared" si="1048"/>
        <v>507700</v>
      </c>
      <c r="AO394" s="57">
        <f t="shared" ref="AO394:AQ394" si="1109">AO395+AO397</f>
        <v>0</v>
      </c>
      <c r="AP394" s="57">
        <f t="shared" si="1109"/>
        <v>0</v>
      </c>
      <c r="AQ394" s="57">
        <f t="shared" si="1109"/>
        <v>0</v>
      </c>
      <c r="AR394" s="57">
        <f t="shared" si="1050"/>
        <v>507700</v>
      </c>
      <c r="AS394" s="57">
        <f t="shared" si="1051"/>
        <v>507700</v>
      </c>
      <c r="AT394" s="57">
        <f t="shared" si="1052"/>
        <v>507700</v>
      </c>
    </row>
    <row r="395" spans="1:46" ht="26.4">
      <c r="A395" s="260"/>
      <c r="B395" s="56" t="s">
        <v>186</v>
      </c>
      <c r="C395" s="5" t="s">
        <v>15</v>
      </c>
      <c r="D395" s="5" t="s">
        <v>21</v>
      </c>
      <c r="E395" s="5" t="s">
        <v>100</v>
      </c>
      <c r="F395" s="5" t="s">
        <v>115</v>
      </c>
      <c r="G395" s="17" t="s">
        <v>32</v>
      </c>
      <c r="H395" s="57">
        <f>H396</f>
        <v>422200</v>
      </c>
      <c r="I395" s="57">
        <f t="shared" ref="I395:M395" si="1110">I396</f>
        <v>422200</v>
      </c>
      <c r="J395" s="57">
        <f t="shared" si="1110"/>
        <v>422200</v>
      </c>
      <c r="K395" s="57">
        <f t="shared" si="1110"/>
        <v>0</v>
      </c>
      <c r="L395" s="57">
        <f t="shared" si="1110"/>
        <v>0</v>
      </c>
      <c r="M395" s="57">
        <f t="shared" si="1110"/>
        <v>0</v>
      </c>
      <c r="N395" s="57">
        <f t="shared" si="805"/>
        <v>422200</v>
      </c>
      <c r="O395" s="57">
        <f t="shared" si="806"/>
        <v>422200</v>
      </c>
      <c r="P395" s="57">
        <f t="shared" si="807"/>
        <v>422200</v>
      </c>
      <c r="Q395" s="57">
        <f t="shared" ref="Q395:S395" si="1111">Q396</f>
        <v>0</v>
      </c>
      <c r="R395" s="57">
        <f t="shared" si="1111"/>
        <v>0</v>
      </c>
      <c r="S395" s="57">
        <f t="shared" si="1111"/>
        <v>0</v>
      </c>
      <c r="T395" s="57">
        <f t="shared" si="1096"/>
        <v>422200</v>
      </c>
      <c r="U395" s="57">
        <f t="shared" si="1097"/>
        <v>422200</v>
      </c>
      <c r="V395" s="57">
        <f t="shared" si="1098"/>
        <v>422200</v>
      </c>
      <c r="W395" s="57">
        <f t="shared" ref="W395:Y395" si="1112">W396</f>
        <v>0</v>
      </c>
      <c r="X395" s="57">
        <f t="shared" si="1112"/>
        <v>0</v>
      </c>
      <c r="Y395" s="57">
        <f t="shared" si="1112"/>
        <v>0</v>
      </c>
      <c r="Z395" s="57">
        <f t="shared" si="1038"/>
        <v>422200</v>
      </c>
      <c r="AA395" s="57">
        <f t="shared" si="1039"/>
        <v>422200</v>
      </c>
      <c r="AB395" s="57">
        <f t="shared" si="1040"/>
        <v>422200</v>
      </c>
      <c r="AC395" s="57">
        <f t="shared" ref="AC395:AE395" si="1113">AC396</f>
        <v>0</v>
      </c>
      <c r="AD395" s="57">
        <f t="shared" si="1113"/>
        <v>0</v>
      </c>
      <c r="AE395" s="57">
        <f t="shared" si="1113"/>
        <v>0</v>
      </c>
      <c r="AF395" s="57">
        <f t="shared" si="1042"/>
        <v>422200</v>
      </c>
      <c r="AG395" s="57">
        <f t="shared" si="1043"/>
        <v>422200</v>
      </c>
      <c r="AH395" s="57">
        <f t="shared" si="1044"/>
        <v>422200</v>
      </c>
      <c r="AI395" s="57">
        <f t="shared" ref="AI395:AK395" si="1114">AI396</f>
        <v>-20000</v>
      </c>
      <c r="AJ395" s="57">
        <f t="shared" si="1114"/>
        <v>0</v>
      </c>
      <c r="AK395" s="57">
        <f t="shared" si="1114"/>
        <v>0</v>
      </c>
      <c r="AL395" s="57">
        <f t="shared" si="1046"/>
        <v>402200</v>
      </c>
      <c r="AM395" s="57">
        <f t="shared" si="1047"/>
        <v>422200</v>
      </c>
      <c r="AN395" s="57">
        <f t="shared" si="1048"/>
        <v>422200</v>
      </c>
      <c r="AO395" s="57">
        <f t="shared" ref="AO395:AQ395" si="1115">AO396</f>
        <v>-64000</v>
      </c>
      <c r="AP395" s="57">
        <f t="shared" si="1115"/>
        <v>0</v>
      </c>
      <c r="AQ395" s="57">
        <f t="shared" si="1115"/>
        <v>0</v>
      </c>
      <c r="AR395" s="57">
        <f t="shared" si="1050"/>
        <v>338200</v>
      </c>
      <c r="AS395" s="57">
        <f t="shared" si="1051"/>
        <v>422200</v>
      </c>
      <c r="AT395" s="57">
        <f t="shared" si="1052"/>
        <v>422200</v>
      </c>
    </row>
    <row r="396" spans="1:46" ht="26.4">
      <c r="A396" s="260"/>
      <c r="B396" s="28" t="s">
        <v>34</v>
      </c>
      <c r="C396" s="5" t="s">
        <v>15</v>
      </c>
      <c r="D396" s="5" t="s">
        <v>21</v>
      </c>
      <c r="E396" s="5" t="s">
        <v>100</v>
      </c>
      <c r="F396" s="5" t="s">
        <v>115</v>
      </c>
      <c r="G396" s="17" t="s">
        <v>33</v>
      </c>
      <c r="H396" s="60">
        <v>422200</v>
      </c>
      <c r="I396" s="60">
        <v>422200</v>
      </c>
      <c r="J396" s="60">
        <v>422200</v>
      </c>
      <c r="K396" s="60"/>
      <c r="L396" s="60"/>
      <c r="M396" s="60"/>
      <c r="N396" s="60">
        <f t="shared" ref="N396:N482" si="1116">H396+K396</f>
        <v>422200</v>
      </c>
      <c r="O396" s="60">
        <f t="shared" ref="O396:O482" si="1117">I396+L396</f>
        <v>422200</v>
      </c>
      <c r="P396" s="60">
        <f t="shared" ref="P396:P482" si="1118">J396+M396</f>
        <v>422200</v>
      </c>
      <c r="Q396" s="60"/>
      <c r="R396" s="60"/>
      <c r="S396" s="60"/>
      <c r="T396" s="60">
        <f t="shared" si="1096"/>
        <v>422200</v>
      </c>
      <c r="U396" s="60">
        <f t="shared" si="1097"/>
        <v>422200</v>
      </c>
      <c r="V396" s="60">
        <f t="shared" si="1098"/>
        <v>422200</v>
      </c>
      <c r="W396" s="60"/>
      <c r="X396" s="60"/>
      <c r="Y396" s="60"/>
      <c r="Z396" s="60">
        <f t="shared" si="1038"/>
        <v>422200</v>
      </c>
      <c r="AA396" s="60">
        <f t="shared" si="1039"/>
        <v>422200</v>
      </c>
      <c r="AB396" s="60">
        <f t="shared" si="1040"/>
        <v>422200</v>
      </c>
      <c r="AC396" s="60"/>
      <c r="AD396" s="60"/>
      <c r="AE396" s="60"/>
      <c r="AF396" s="60">
        <f t="shared" si="1042"/>
        <v>422200</v>
      </c>
      <c r="AG396" s="60">
        <f t="shared" si="1043"/>
        <v>422200</v>
      </c>
      <c r="AH396" s="60">
        <f t="shared" si="1044"/>
        <v>422200</v>
      </c>
      <c r="AI396" s="60">
        <v>-20000</v>
      </c>
      <c r="AJ396" s="60"/>
      <c r="AK396" s="60"/>
      <c r="AL396" s="60">
        <f t="shared" si="1046"/>
        <v>402200</v>
      </c>
      <c r="AM396" s="60">
        <f t="shared" si="1047"/>
        <v>422200</v>
      </c>
      <c r="AN396" s="60">
        <f t="shared" si="1048"/>
        <v>422200</v>
      </c>
      <c r="AO396" s="60">
        <v>-64000</v>
      </c>
      <c r="AP396" s="60"/>
      <c r="AQ396" s="60"/>
      <c r="AR396" s="60">
        <f t="shared" si="1050"/>
        <v>338200</v>
      </c>
      <c r="AS396" s="60">
        <f t="shared" si="1051"/>
        <v>422200</v>
      </c>
      <c r="AT396" s="60">
        <f t="shared" si="1052"/>
        <v>422200</v>
      </c>
    </row>
    <row r="397" spans="1:46">
      <c r="A397" s="260"/>
      <c r="B397" s="56" t="s">
        <v>35</v>
      </c>
      <c r="C397" s="5" t="s">
        <v>15</v>
      </c>
      <c r="D397" s="5" t="s">
        <v>21</v>
      </c>
      <c r="E397" s="5" t="s">
        <v>100</v>
      </c>
      <c r="F397" s="5" t="s">
        <v>115</v>
      </c>
      <c r="G397" s="55" t="s">
        <v>36</v>
      </c>
      <c r="H397" s="60">
        <f>H398</f>
        <v>85500</v>
      </c>
      <c r="I397" s="60">
        <f t="shared" ref="I397:M397" si="1119">I398</f>
        <v>85500</v>
      </c>
      <c r="J397" s="60">
        <f t="shared" si="1119"/>
        <v>85500</v>
      </c>
      <c r="K397" s="60">
        <f t="shared" si="1119"/>
        <v>0</v>
      </c>
      <c r="L397" s="60">
        <f t="shared" si="1119"/>
        <v>0</v>
      </c>
      <c r="M397" s="60">
        <f t="shared" si="1119"/>
        <v>0</v>
      </c>
      <c r="N397" s="60">
        <f t="shared" si="1116"/>
        <v>85500</v>
      </c>
      <c r="O397" s="60">
        <f t="shared" si="1117"/>
        <v>85500</v>
      </c>
      <c r="P397" s="60">
        <f t="shared" si="1118"/>
        <v>85500</v>
      </c>
      <c r="Q397" s="60">
        <f t="shared" ref="Q397:S397" si="1120">Q398</f>
        <v>0</v>
      </c>
      <c r="R397" s="60">
        <f t="shared" si="1120"/>
        <v>0</v>
      </c>
      <c r="S397" s="60">
        <f t="shared" si="1120"/>
        <v>0</v>
      </c>
      <c r="T397" s="60">
        <f t="shared" si="1096"/>
        <v>85500</v>
      </c>
      <c r="U397" s="60">
        <f t="shared" si="1097"/>
        <v>85500</v>
      </c>
      <c r="V397" s="60">
        <f t="shared" si="1098"/>
        <v>85500</v>
      </c>
      <c r="W397" s="60">
        <f t="shared" ref="W397:Y397" si="1121">W398</f>
        <v>0</v>
      </c>
      <c r="X397" s="60">
        <f t="shared" si="1121"/>
        <v>0</v>
      </c>
      <c r="Y397" s="60">
        <f t="shared" si="1121"/>
        <v>0</v>
      </c>
      <c r="Z397" s="60">
        <f t="shared" si="1038"/>
        <v>85500</v>
      </c>
      <c r="AA397" s="60">
        <f t="shared" si="1039"/>
        <v>85500</v>
      </c>
      <c r="AB397" s="60">
        <f t="shared" si="1040"/>
        <v>85500</v>
      </c>
      <c r="AC397" s="60">
        <f t="shared" ref="AC397:AE397" si="1122">AC398</f>
        <v>0</v>
      </c>
      <c r="AD397" s="60">
        <f t="shared" si="1122"/>
        <v>0</v>
      </c>
      <c r="AE397" s="60">
        <f t="shared" si="1122"/>
        <v>0</v>
      </c>
      <c r="AF397" s="60">
        <f t="shared" si="1042"/>
        <v>85500</v>
      </c>
      <c r="AG397" s="60">
        <f t="shared" si="1043"/>
        <v>85500</v>
      </c>
      <c r="AH397" s="60">
        <f t="shared" si="1044"/>
        <v>85500</v>
      </c>
      <c r="AI397" s="60">
        <f t="shared" ref="AI397:AK397" si="1123">AI398</f>
        <v>20000</v>
      </c>
      <c r="AJ397" s="60">
        <f t="shared" si="1123"/>
        <v>0</v>
      </c>
      <c r="AK397" s="60">
        <f t="shared" si="1123"/>
        <v>0</v>
      </c>
      <c r="AL397" s="60">
        <f t="shared" si="1046"/>
        <v>105500</v>
      </c>
      <c r="AM397" s="60">
        <f t="shared" si="1047"/>
        <v>85500</v>
      </c>
      <c r="AN397" s="60">
        <f t="shared" si="1048"/>
        <v>85500</v>
      </c>
      <c r="AO397" s="60">
        <f t="shared" ref="AO397:AQ397" si="1124">AO398</f>
        <v>64000</v>
      </c>
      <c r="AP397" s="60">
        <f t="shared" si="1124"/>
        <v>0</v>
      </c>
      <c r="AQ397" s="60">
        <f t="shared" si="1124"/>
        <v>0</v>
      </c>
      <c r="AR397" s="60">
        <f t="shared" si="1050"/>
        <v>169500</v>
      </c>
      <c r="AS397" s="60">
        <f t="shared" si="1051"/>
        <v>85500</v>
      </c>
      <c r="AT397" s="60">
        <f t="shared" si="1052"/>
        <v>85500</v>
      </c>
    </row>
    <row r="398" spans="1:46">
      <c r="A398" s="260"/>
      <c r="B398" s="56" t="s">
        <v>161</v>
      </c>
      <c r="C398" s="5" t="s">
        <v>15</v>
      </c>
      <c r="D398" s="5" t="s">
        <v>21</v>
      </c>
      <c r="E398" s="5" t="s">
        <v>100</v>
      </c>
      <c r="F398" s="5" t="s">
        <v>115</v>
      </c>
      <c r="G398" s="55" t="s">
        <v>162</v>
      </c>
      <c r="H398" s="60">
        <v>85500</v>
      </c>
      <c r="I398" s="60">
        <v>85500</v>
      </c>
      <c r="J398" s="60">
        <v>85500</v>
      </c>
      <c r="K398" s="60"/>
      <c r="L398" s="60"/>
      <c r="M398" s="60"/>
      <c r="N398" s="60">
        <f t="shared" si="1116"/>
        <v>85500</v>
      </c>
      <c r="O398" s="60">
        <f t="shared" si="1117"/>
        <v>85500</v>
      </c>
      <c r="P398" s="60">
        <f t="shared" si="1118"/>
        <v>85500</v>
      </c>
      <c r="Q398" s="60"/>
      <c r="R398" s="60"/>
      <c r="S398" s="60"/>
      <c r="T398" s="60">
        <f t="shared" si="1096"/>
        <v>85500</v>
      </c>
      <c r="U398" s="60">
        <f t="shared" si="1097"/>
        <v>85500</v>
      </c>
      <c r="V398" s="60">
        <f t="shared" si="1098"/>
        <v>85500</v>
      </c>
      <c r="W398" s="60"/>
      <c r="X398" s="60"/>
      <c r="Y398" s="60"/>
      <c r="Z398" s="60">
        <f t="shared" si="1038"/>
        <v>85500</v>
      </c>
      <c r="AA398" s="60">
        <f t="shared" si="1039"/>
        <v>85500</v>
      </c>
      <c r="AB398" s="60">
        <f t="shared" si="1040"/>
        <v>85500</v>
      </c>
      <c r="AC398" s="60"/>
      <c r="AD398" s="60"/>
      <c r="AE398" s="60"/>
      <c r="AF398" s="60">
        <f t="shared" si="1042"/>
        <v>85500</v>
      </c>
      <c r="AG398" s="60">
        <f t="shared" si="1043"/>
        <v>85500</v>
      </c>
      <c r="AH398" s="60">
        <f t="shared" si="1044"/>
        <v>85500</v>
      </c>
      <c r="AI398" s="60">
        <v>20000</v>
      </c>
      <c r="AJ398" s="60"/>
      <c r="AK398" s="60"/>
      <c r="AL398" s="60">
        <f t="shared" si="1046"/>
        <v>105500</v>
      </c>
      <c r="AM398" s="60">
        <f t="shared" si="1047"/>
        <v>85500</v>
      </c>
      <c r="AN398" s="60">
        <f t="shared" si="1048"/>
        <v>85500</v>
      </c>
      <c r="AO398" s="60">
        <v>64000</v>
      </c>
      <c r="AP398" s="60"/>
      <c r="AQ398" s="60"/>
      <c r="AR398" s="60">
        <f t="shared" si="1050"/>
        <v>169500</v>
      </c>
      <c r="AS398" s="60">
        <f t="shared" si="1051"/>
        <v>85500</v>
      </c>
      <c r="AT398" s="60">
        <f t="shared" si="1052"/>
        <v>85500</v>
      </c>
    </row>
    <row r="399" spans="1:46">
      <c r="A399" s="260"/>
      <c r="B399" s="56" t="s">
        <v>236</v>
      </c>
      <c r="C399" s="5" t="s">
        <v>15</v>
      </c>
      <c r="D399" s="5" t="s">
        <v>21</v>
      </c>
      <c r="E399" s="5" t="s">
        <v>100</v>
      </c>
      <c r="F399" s="5" t="s">
        <v>116</v>
      </c>
      <c r="G399" s="17"/>
      <c r="H399" s="57">
        <f>H400+H402</f>
        <v>264700</v>
      </c>
      <c r="I399" s="57">
        <f t="shared" ref="I399:J399" si="1125">I400+I402</f>
        <v>264700</v>
      </c>
      <c r="J399" s="57">
        <f t="shared" si="1125"/>
        <v>264700</v>
      </c>
      <c r="K399" s="57">
        <f t="shared" ref="K399:M399" si="1126">K400+K402</f>
        <v>0</v>
      </c>
      <c r="L399" s="57">
        <f t="shared" si="1126"/>
        <v>0</v>
      </c>
      <c r="M399" s="57">
        <f t="shared" si="1126"/>
        <v>0</v>
      </c>
      <c r="N399" s="57">
        <f t="shared" si="1116"/>
        <v>264700</v>
      </c>
      <c r="O399" s="57">
        <f t="shared" si="1117"/>
        <v>264700</v>
      </c>
      <c r="P399" s="57">
        <f t="shared" si="1118"/>
        <v>264700</v>
      </c>
      <c r="Q399" s="57">
        <f t="shared" ref="Q399:S399" si="1127">Q400+Q402</f>
        <v>0</v>
      </c>
      <c r="R399" s="57">
        <f t="shared" si="1127"/>
        <v>0</v>
      </c>
      <c r="S399" s="57">
        <f t="shared" si="1127"/>
        <v>0</v>
      </c>
      <c r="T399" s="57">
        <f t="shared" si="1096"/>
        <v>264700</v>
      </c>
      <c r="U399" s="57">
        <f t="shared" si="1097"/>
        <v>264700</v>
      </c>
      <c r="V399" s="57">
        <f t="shared" si="1098"/>
        <v>264700</v>
      </c>
      <c r="W399" s="57">
        <f t="shared" ref="W399:Y399" si="1128">W400+W402</f>
        <v>0</v>
      </c>
      <c r="X399" s="57">
        <f t="shared" si="1128"/>
        <v>0</v>
      </c>
      <c r="Y399" s="57">
        <f t="shared" si="1128"/>
        <v>0</v>
      </c>
      <c r="Z399" s="57">
        <f t="shared" si="1038"/>
        <v>264700</v>
      </c>
      <c r="AA399" s="57">
        <f t="shared" si="1039"/>
        <v>264700</v>
      </c>
      <c r="AB399" s="57">
        <f t="shared" si="1040"/>
        <v>264700</v>
      </c>
      <c r="AC399" s="57">
        <f t="shared" ref="AC399:AE399" si="1129">AC400+AC402</f>
        <v>0</v>
      </c>
      <c r="AD399" s="57">
        <f t="shared" si="1129"/>
        <v>0</v>
      </c>
      <c r="AE399" s="57">
        <f t="shared" si="1129"/>
        <v>0</v>
      </c>
      <c r="AF399" s="57">
        <f t="shared" si="1042"/>
        <v>264700</v>
      </c>
      <c r="AG399" s="57">
        <f t="shared" si="1043"/>
        <v>264700</v>
      </c>
      <c r="AH399" s="57">
        <f t="shared" si="1044"/>
        <v>264700</v>
      </c>
      <c r="AI399" s="57">
        <f t="shared" ref="AI399:AK399" si="1130">AI400+AI402</f>
        <v>0</v>
      </c>
      <c r="AJ399" s="57">
        <f t="shared" si="1130"/>
        <v>0</v>
      </c>
      <c r="AK399" s="57">
        <f t="shared" si="1130"/>
        <v>0</v>
      </c>
      <c r="AL399" s="57">
        <f t="shared" si="1046"/>
        <v>264700</v>
      </c>
      <c r="AM399" s="57">
        <f t="shared" si="1047"/>
        <v>264700</v>
      </c>
      <c r="AN399" s="57">
        <f t="shared" si="1048"/>
        <v>264700</v>
      </c>
      <c r="AO399" s="57">
        <f t="shared" ref="AO399:AQ399" si="1131">AO400+AO402</f>
        <v>0</v>
      </c>
      <c r="AP399" s="57">
        <f t="shared" si="1131"/>
        <v>0</v>
      </c>
      <c r="AQ399" s="57">
        <f t="shared" si="1131"/>
        <v>0</v>
      </c>
      <c r="AR399" s="57">
        <f t="shared" si="1050"/>
        <v>264700</v>
      </c>
      <c r="AS399" s="57">
        <f t="shared" si="1051"/>
        <v>264700</v>
      </c>
      <c r="AT399" s="57">
        <f t="shared" si="1052"/>
        <v>264700</v>
      </c>
    </row>
    <row r="400" spans="1:46" ht="26.4">
      <c r="A400" s="260"/>
      <c r="B400" s="56" t="s">
        <v>186</v>
      </c>
      <c r="C400" s="5" t="s">
        <v>15</v>
      </c>
      <c r="D400" s="5" t="s">
        <v>21</v>
      </c>
      <c r="E400" s="5" t="s">
        <v>100</v>
      </c>
      <c r="F400" s="5" t="s">
        <v>116</v>
      </c>
      <c r="G400" s="17" t="s">
        <v>32</v>
      </c>
      <c r="H400" s="57">
        <f>H401</f>
        <v>190700</v>
      </c>
      <c r="I400" s="57">
        <f t="shared" ref="I400:M400" si="1132">I401</f>
        <v>190700</v>
      </c>
      <c r="J400" s="57">
        <f t="shared" si="1132"/>
        <v>190700</v>
      </c>
      <c r="K400" s="57">
        <f t="shared" si="1132"/>
        <v>0</v>
      </c>
      <c r="L400" s="57">
        <f t="shared" si="1132"/>
        <v>0</v>
      </c>
      <c r="M400" s="57">
        <f t="shared" si="1132"/>
        <v>0</v>
      </c>
      <c r="N400" s="57">
        <f t="shared" si="1116"/>
        <v>190700</v>
      </c>
      <c r="O400" s="57">
        <f t="shared" si="1117"/>
        <v>190700</v>
      </c>
      <c r="P400" s="57">
        <f t="shared" si="1118"/>
        <v>190700</v>
      </c>
      <c r="Q400" s="57">
        <f t="shared" ref="Q400:S400" si="1133">Q401</f>
        <v>0</v>
      </c>
      <c r="R400" s="57">
        <f t="shared" si="1133"/>
        <v>0</v>
      </c>
      <c r="S400" s="57">
        <f t="shared" si="1133"/>
        <v>0</v>
      </c>
      <c r="T400" s="57">
        <f t="shared" si="1096"/>
        <v>190700</v>
      </c>
      <c r="U400" s="57">
        <f t="shared" si="1097"/>
        <v>190700</v>
      </c>
      <c r="V400" s="57">
        <f t="shared" si="1098"/>
        <v>190700</v>
      </c>
      <c r="W400" s="57">
        <f t="shared" ref="W400:Y400" si="1134">W401</f>
        <v>0</v>
      </c>
      <c r="X400" s="57">
        <f t="shared" si="1134"/>
        <v>0</v>
      </c>
      <c r="Y400" s="57">
        <f t="shared" si="1134"/>
        <v>0</v>
      </c>
      <c r="Z400" s="57">
        <f t="shared" si="1038"/>
        <v>190700</v>
      </c>
      <c r="AA400" s="57">
        <f t="shared" si="1039"/>
        <v>190700</v>
      </c>
      <c r="AB400" s="57">
        <f t="shared" si="1040"/>
        <v>190700</v>
      </c>
      <c r="AC400" s="57">
        <f t="shared" ref="AC400:AE400" si="1135">AC401</f>
        <v>0</v>
      </c>
      <c r="AD400" s="57">
        <f t="shared" si="1135"/>
        <v>0</v>
      </c>
      <c r="AE400" s="57">
        <f t="shared" si="1135"/>
        <v>0</v>
      </c>
      <c r="AF400" s="57">
        <f t="shared" si="1042"/>
        <v>190700</v>
      </c>
      <c r="AG400" s="57">
        <f t="shared" si="1043"/>
        <v>190700</v>
      </c>
      <c r="AH400" s="57">
        <f t="shared" si="1044"/>
        <v>190700</v>
      </c>
      <c r="AI400" s="57">
        <f t="shared" ref="AI400:AK400" si="1136">AI401</f>
        <v>0</v>
      </c>
      <c r="AJ400" s="57">
        <f t="shared" si="1136"/>
        <v>0</v>
      </c>
      <c r="AK400" s="57">
        <f t="shared" si="1136"/>
        <v>0</v>
      </c>
      <c r="AL400" s="57">
        <f t="shared" si="1046"/>
        <v>190700</v>
      </c>
      <c r="AM400" s="57">
        <f t="shared" si="1047"/>
        <v>190700</v>
      </c>
      <c r="AN400" s="57">
        <f t="shared" si="1048"/>
        <v>190700</v>
      </c>
      <c r="AO400" s="57">
        <f t="shared" ref="AO400:AQ400" si="1137">AO401</f>
        <v>0</v>
      </c>
      <c r="AP400" s="57">
        <f t="shared" si="1137"/>
        <v>0</v>
      </c>
      <c r="AQ400" s="57">
        <f t="shared" si="1137"/>
        <v>0</v>
      </c>
      <c r="AR400" s="57">
        <f t="shared" si="1050"/>
        <v>190700</v>
      </c>
      <c r="AS400" s="57">
        <f t="shared" si="1051"/>
        <v>190700</v>
      </c>
      <c r="AT400" s="57">
        <f t="shared" si="1052"/>
        <v>190700</v>
      </c>
    </row>
    <row r="401" spans="1:46" ht="26.4">
      <c r="A401" s="260"/>
      <c r="B401" s="28" t="s">
        <v>34</v>
      </c>
      <c r="C401" s="5" t="s">
        <v>15</v>
      </c>
      <c r="D401" s="5" t="s">
        <v>21</v>
      </c>
      <c r="E401" s="5" t="s">
        <v>100</v>
      </c>
      <c r="F401" s="5" t="s">
        <v>116</v>
      </c>
      <c r="G401" s="17" t="s">
        <v>33</v>
      </c>
      <c r="H401" s="60">
        <v>190700</v>
      </c>
      <c r="I401" s="60">
        <v>190700</v>
      </c>
      <c r="J401" s="60">
        <v>190700</v>
      </c>
      <c r="K401" s="60"/>
      <c r="L401" s="60"/>
      <c r="M401" s="60"/>
      <c r="N401" s="60">
        <f t="shared" si="1116"/>
        <v>190700</v>
      </c>
      <c r="O401" s="60">
        <f t="shared" si="1117"/>
        <v>190700</v>
      </c>
      <c r="P401" s="60">
        <f t="shared" si="1118"/>
        <v>190700</v>
      </c>
      <c r="Q401" s="60"/>
      <c r="R401" s="60"/>
      <c r="S401" s="60"/>
      <c r="T401" s="60">
        <f t="shared" si="1096"/>
        <v>190700</v>
      </c>
      <c r="U401" s="60">
        <f t="shared" si="1097"/>
        <v>190700</v>
      </c>
      <c r="V401" s="60">
        <f t="shared" si="1098"/>
        <v>190700</v>
      </c>
      <c r="W401" s="60"/>
      <c r="X401" s="60"/>
      <c r="Y401" s="60"/>
      <c r="Z401" s="60">
        <f t="shared" si="1038"/>
        <v>190700</v>
      </c>
      <c r="AA401" s="60">
        <f t="shared" si="1039"/>
        <v>190700</v>
      </c>
      <c r="AB401" s="60">
        <f t="shared" si="1040"/>
        <v>190700</v>
      </c>
      <c r="AC401" s="60"/>
      <c r="AD401" s="60"/>
      <c r="AE401" s="60"/>
      <c r="AF401" s="60">
        <f t="shared" si="1042"/>
        <v>190700</v>
      </c>
      <c r="AG401" s="60">
        <f t="shared" si="1043"/>
        <v>190700</v>
      </c>
      <c r="AH401" s="60">
        <f t="shared" si="1044"/>
        <v>190700</v>
      </c>
      <c r="AI401" s="60"/>
      <c r="AJ401" s="60"/>
      <c r="AK401" s="60"/>
      <c r="AL401" s="60">
        <f t="shared" si="1046"/>
        <v>190700</v>
      </c>
      <c r="AM401" s="60">
        <f t="shared" si="1047"/>
        <v>190700</v>
      </c>
      <c r="AN401" s="60">
        <f t="shared" si="1048"/>
        <v>190700</v>
      </c>
      <c r="AO401" s="60"/>
      <c r="AP401" s="60"/>
      <c r="AQ401" s="60"/>
      <c r="AR401" s="60">
        <f t="shared" si="1050"/>
        <v>190700</v>
      </c>
      <c r="AS401" s="60">
        <f t="shared" si="1051"/>
        <v>190700</v>
      </c>
      <c r="AT401" s="60">
        <f t="shared" si="1052"/>
        <v>190700</v>
      </c>
    </row>
    <row r="402" spans="1:46">
      <c r="A402" s="260"/>
      <c r="B402" s="82" t="s">
        <v>35</v>
      </c>
      <c r="C402" s="5" t="s">
        <v>15</v>
      </c>
      <c r="D402" s="5" t="s">
        <v>21</v>
      </c>
      <c r="E402" s="5" t="s">
        <v>100</v>
      </c>
      <c r="F402" s="5" t="s">
        <v>116</v>
      </c>
      <c r="G402" s="55" t="s">
        <v>36</v>
      </c>
      <c r="H402" s="60">
        <f>H403</f>
        <v>74000</v>
      </c>
      <c r="I402" s="60">
        <f t="shared" ref="I402:M402" si="1138">I403</f>
        <v>74000</v>
      </c>
      <c r="J402" s="60">
        <f t="shared" si="1138"/>
        <v>74000</v>
      </c>
      <c r="K402" s="60">
        <f t="shared" si="1138"/>
        <v>0</v>
      </c>
      <c r="L402" s="60">
        <f t="shared" si="1138"/>
        <v>0</v>
      </c>
      <c r="M402" s="60">
        <f t="shared" si="1138"/>
        <v>0</v>
      </c>
      <c r="N402" s="60">
        <f t="shared" si="1116"/>
        <v>74000</v>
      </c>
      <c r="O402" s="60">
        <f t="shared" si="1117"/>
        <v>74000</v>
      </c>
      <c r="P402" s="60">
        <f t="shared" si="1118"/>
        <v>74000</v>
      </c>
      <c r="Q402" s="60">
        <f t="shared" ref="Q402:S402" si="1139">Q403</f>
        <v>0</v>
      </c>
      <c r="R402" s="60">
        <f t="shared" si="1139"/>
        <v>0</v>
      </c>
      <c r="S402" s="60">
        <f t="shared" si="1139"/>
        <v>0</v>
      </c>
      <c r="T402" s="60">
        <f t="shared" si="1096"/>
        <v>74000</v>
      </c>
      <c r="U402" s="60">
        <f t="shared" si="1097"/>
        <v>74000</v>
      </c>
      <c r="V402" s="60">
        <f t="shared" si="1098"/>
        <v>74000</v>
      </c>
      <c r="W402" s="60">
        <f t="shared" ref="W402:Y402" si="1140">W403</f>
        <v>0</v>
      </c>
      <c r="X402" s="60">
        <f t="shared" si="1140"/>
        <v>0</v>
      </c>
      <c r="Y402" s="60">
        <f t="shared" si="1140"/>
        <v>0</v>
      </c>
      <c r="Z402" s="60">
        <f t="shared" si="1038"/>
        <v>74000</v>
      </c>
      <c r="AA402" s="60">
        <f t="shared" si="1039"/>
        <v>74000</v>
      </c>
      <c r="AB402" s="60">
        <f t="shared" si="1040"/>
        <v>74000</v>
      </c>
      <c r="AC402" s="60">
        <f t="shared" ref="AC402:AE402" si="1141">AC403</f>
        <v>0</v>
      </c>
      <c r="AD402" s="60">
        <f t="shared" si="1141"/>
        <v>0</v>
      </c>
      <c r="AE402" s="60">
        <f t="shared" si="1141"/>
        <v>0</v>
      </c>
      <c r="AF402" s="60">
        <f t="shared" si="1042"/>
        <v>74000</v>
      </c>
      <c r="AG402" s="60">
        <f t="shared" si="1043"/>
        <v>74000</v>
      </c>
      <c r="AH402" s="60">
        <f t="shared" si="1044"/>
        <v>74000</v>
      </c>
      <c r="AI402" s="60">
        <f t="shared" ref="AI402:AK402" si="1142">AI403</f>
        <v>0</v>
      </c>
      <c r="AJ402" s="60">
        <f t="shared" si="1142"/>
        <v>0</v>
      </c>
      <c r="AK402" s="60">
        <f t="shared" si="1142"/>
        <v>0</v>
      </c>
      <c r="AL402" s="60">
        <f t="shared" si="1046"/>
        <v>74000</v>
      </c>
      <c r="AM402" s="60">
        <f t="shared" si="1047"/>
        <v>74000</v>
      </c>
      <c r="AN402" s="60">
        <f t="shared" si="1048"/>
        <v>74000</v>
      </c>
      <c r="AO402" s="60">
        <f t="shared" ref="AO402:AQ402" si="1143">AO403</f>
        <v>0</v>
      </c>
      <c r="AP402" s="60">
        <f t="shared" si="1143"/>
        <v>0</v>
      </c>
      <c r="AQ402" s="60">
        <f t="shared" si="1143"/>
        <v>0</v>
      </c>
      <c r="AR402" s="60">
        <f t="shared" si="1050"/>
        <v>74000</v>
      </c>
      <c r="AS402" s="60">
        <f t="shared" si="1051"/>
        <v>74000</v>
      </c>
      <c r="AT402" s="60">
        <f t="shared" si="1052"/>
        <v>74000</v>
      </c>
    </row>
    <row r="403" spans="1:46">
      <c r="A403" s="260"/>
      <c r="B403" s="82" t="s">
        <v>161</v>
      </c>
      <c r="C403" s="5" t="s">
        <v>15</v>
      </c>
      <c r="D403" s="5" t="s">
        <v>21</v>
      </c>
      <c r="E403" s="5" t="s">
        <v>100</v>
      </c>
      <c r="F403" s="5" t="s">
        <v>116</v>
      </c>
      <c r="G403" s="55" t="s">
        <v>162</v>
      </c>
      <c r="H403" s="60">
        <v>74000</v>
      </c>
      <c r="I403" s="60">
        <v>74000</v>
      </c>
      <c r="J403" s="60">
        <v>74000</v>
      </c>
      <c r="K403" s="60"/>
      <c r="L403" s="60"/>
      <c r="M403" s="60"/>
      <c r="N403" s="60">
        <f t="shared" si="1116"/>
        <v>74000</v>
      </c>
      <c r="O403" s="60">
        <f t="shared" si="1117"/>
        <v>74000</v>
      </c>
      <c r="P403" s="60">
        <f t="shared" si="1118"/>
        <v>74000</v>
      </c>
      <c r="Q403" s="60"/>
      <c r="R403" s="60"/>
      <c r="S403" s="60"/>
      <c r="T403" s="60">
        <f t="shared" si="1096"/>
        <v>74000</v>
      </c>
      <c r="U403" s="60">
        <f t="shared" si="1097"/>
        <v>74000</v>
      </c>
      <c r="V403" s="60">
        <f t="shared" si="1098"/>
        <v>74000</v>
      </c>
      <c r="W403" s="60"/>
      <c r="X403" s="60"/>
      <c r="Y403" s="60"/>
      <c r="Z403" s="60">
        <f t="shared" si="1038"/>
        <v>74000</v>
      </c>
      <c r="AA403" s="60">
        <f t="shared" si="1039"/>
        <v>74000</v>
      </c>
      <c r="AB403" s="60">
        <f t="shared" si="1040"/>
        <v>74000</v>
      </c>
      <c r="AC403" s="60"/>
      <c r="AD403" s="60"/>
      <c r="AE403" s="60"/>
      <c r="AF403" s="60">
        <f t="shared" si="1042"/>
        <v>74000</v>
      </c>
      <c r="AG403" s="60">
        <f t="shared" si="1043"/>
        <v>74000</v>
      </c>
      <c r="AH403" s="60">
        <f t="shared" si="1044"/>
        <v>74000</v>
      </c>
      <c r="AI403" s="60"/>
      <c r="AJ403" s="60"/>
      <c r="AK403" s="60"/>
      <c r="AL403" s="60">
        <f t="shared" si="1046"/>
        <v>74000</v>
      </c>
      <c r="AM403" s="60">
        <f t="shared" si="1047"/>
        <v>74000</v>
      </c>
      <c r="AN403" s="60">
        <f t="shared" si="1048"/>
        <v>74000</v>
      </c>
      <c r="AO403" s="60"/>
      <c r="AP403" s="60"/>
      <c r="AQ403" s="60"/>
      <c r="AR403" s="60">
        <f t="shared" si="1050"/>
        <v>74000</v>
      </c>
      <c r="AS403" s="60">
        <f t="shared" si="1051"/>
        <v>74000</v>
      </c>
      <c r="AT403" s="60">
        <f t="shared" si="1052"/>
        <v>74000</v>
      </c>
    </row>
    <row r="404" spans="1:46">
      <c r="A404" s="260"/>
      <c r="B404" s="82" t="s">
        <v>170</v>
      </c>
      <c r="C404" s="5" t="s">
        <v>15</v>
      </c>
      <c r="D404" s="5" t="s">
        <v>21</v>
      </c>
      <c r="E404" s="5" t="s">
        <v>100</v>
      </c>
      <c r="F404" s="5" t="s">
        <v>169</v>
      </c>
      <c r="G404" s="208"/>
      <c r="H404" s="60"/>
      <c r="I404" s="60"/>
      <c r="J404" s="60"/>
      <c r="K404" s="60"/>
      <c r="L404" s="60"/>
      <c r="M404" s="60"/>
      <c r="N404" s="60"/>
      <c r="O404" s="60"/>
      <c r="P404" s="60"/>
      <c r="Q404" s="60">
        <f>Q405+Q407</f>
        <v>320000</v>
      </c>
      <c r="R404" s="60">
        <f t="shared" ref="R404:S404" si="1144">R405+R407</f>
        <v>0</v>
      </c>
      <c r="S404" s="60">
        <f t="shared" si="1144"/>
        <v>0</v>
      </c>
      <c r="T404" s="60">
        <f t="shared" ref="T404:T408" si="1145">N404+Q404</f>
        <v>320000</v>
      </c>
      <c r="U404" s="60">
        <f t="shared" ref="U404:U408" si="1146">O404+R404</f>
        <v>0</v>
      </c>
      <c r="V404" s="60">
        <f t="shared" ref="V404:V408" si="1147">P404+S404</f>
        <v>0</v>
      </c>
      <c r="W404" s="60">
        <f>W405+W407</f>
        <v>0</v>
      </c>
      <c r="X404" s="60">
        <f t="shared" ref="X404:Y404" si="1148">X405+X407</f>
        <v>0</v>
      </c>
      <c r="Y404" s="60">
        <f t="shared" si="1148"/>
        <v>0</v>
      </c>
      <c r="Z404" s="60">
        <f t="shared" si="1038"/>
        <v>320000</v>
      </c>
      <c r="AA404" s="60">
        <f t="shared" si="1039"/>
        <v>0</v>
      </c>
      <c r="AB404" s="60">
        <f t="shared" si="1040"/>
        <v>0</v>
      </c>
      <c r="AC404" s="60">
        <f>AC405+AC407</f>
        <v>0</v>
      </c>
      <c r="AD404" s="60">
        <f t="shared" ref="AD404:AE404" si="1149">AD405+AD407</f>
        <v>0</v>
      </c>
      <c r="AE404" s="60">
        <f t="shared" si="1149"/>
        <v>0</v>
      </c>
      <c r="AF404" s="60">
        <f t="shared" si="1042"/>
        <v>320000</v>
      </c>
      <c r="AG404" s="60">
        <f t="shared" si="1043"/>
        <v>0</v>
      </c>
      <c r="AH404" s="60">
        <f t="shared" si="1044"/>
        <v>0</v>
      </c>
      <c r="AI404" s="60">
        <f>AI405+AI407</f>
        <v>0</v>
      </c>
      <c r="AJ404" s="60">
        <f t="shared" ref="AJ404:AK404" si="1150">AJ405+AJ407</f>
        <v>0</v>
      </c>
      <c r="AK404" s="60">
        <f t="shared" si="1150"/>
        <v>0</v>
      </c>
      <c r="AL404" s="60">
        <f t="shared" si="1046"/>
        <v>320000</v>
      </c>
      <c r="AM404" s="60">
        <f t="shared" si="1047"/>
        <v>0</v>
      </c>
      <c r="AN404" s="60">
        <f t="shared" si="1048"/>
        <v>0</v>
      </c>
      <c r="AO404" s="60">
        <f>AO405+AO407</f>
        <v>0</v>
      </c>
      <c r="AP404" s="60">
        <f t="shared" ref="AP404:AQ404" si="1151">AP405+AP407</f>
        <v>0</v>
      </c>
      <c r="AQ404" s="60">
        <f t="shared" si="1151"/>
        <v>0</v>
      </c>
      <c r="AR404" s="60">
        <f t="shared" si="1050"/>
        <v>320000</v>
      </c>
      <c r="AS404" s="60">
        <f t="shared" si="1051"/>
        <v>0</v>
      </c>
      <c r="AT404" s="60">
        <f t="shared" si="1052"/>
        <v>0</v>
      </c>
    </row>
    <row r="405" spans="1:46" ht="26.4">
      <c r="A405" s="260"/>
      <c r="B405" s="82" t="s">
        <v>186</v>
      </c>
      <c r="C405" s="5" t="s">
        <v>15</v>
      </c>
      <c r="D405" s="5" t="s">
        <v>21</v>
      </c>
      <c r="E405" s="5" t="s">
        <v>100</v>
      </c>
      <c r="F405" s="5" t="s">
        <v>169</v>
      </c>
      <c r="G405" s="208" t="s">
        <v>32</v>
      </c>
      <c r="H405" s="60"/>
      <c r="I405" s="60"/>
      <c r="J405" s="60"/>
      <c r="K405" s="60"/>
      <c r="L405" s="60"/>
      <c r="M405" s="60"/>
      <c r="N405" s="60"/>
      <c r="O405" s="60"/>
      <c r="P405" s="60"/>
      <c r="Q405" s="60">
        <f>Q406</f>
        <v>290000</v>
      </c>
      <c r="R405" s="60">
        <f t="shared" ref="R405:S405" si="1152">R406</f>
        <v>0</v>
      </c>
      <c r="S405" s="60">
        <f t="shared" si="1152"/>
        <v>0</v>
      </c>
      <c r="T405" s="60">
        <f t="shared" si="1145"/>
        <v>290000</v>
      </c>
      <c r="U405" s="60">
        <f t="shared" si="1146"/>
        <v>0</v>
      </c>
      <c r="V405" s="60">
        <f t="shared" si="1147"/>
        <v>0</v>
      </c>
      <c r="W405" s="60">
        <f>W406</f>
        <v>30000</v>
      </c>
      <c r="X405" s="60">
        <f t="shared" ref="X405:Y405" si="1153">X406</f>
        <v>0</v>
      </c>
      <c r="Y405" s="60">
        <f t="shared" si="1153"/>
        <v>0</v>
      </c>
      <c r="Z405" s="60">
        <f t="shared" si="1038"/>
        <v>320000</v>
      </c>
      <c r="AA405" s="60">
        <f t="shared" si="1039"/>
        <v>0</v>
      </c>
      <c r="AB405" s="60">
        <f t="shared" si="1040"/>
        <v>0</v>
      </c>
      <c r="AC405" s="60">
        <f>AC406</f>
        <v>0</v>
      </c>
      <c r="AD405" s="60">
        <f t="shared" ref="AD405:AE405" si="1154">AD406</f>
        <v>0</v>
      </c>
      <c r="AE405" s="60">
        <f t="shared" si="1154"/>
        <v>0</v>
      </c>
      <c r="AF405" s="60">
        <f t="shared" si="1042"/>
        <v>320000</v>
      </c>
      <c r="AG405" s="60">
        <f t="shared" si="1043"/>
        <v>0</v>
      </c>
      <c r="AH405" s="60">
        <f t="shared" si="1044"/>
        <v>0</v>
      </c>
      <c r="AI405" s="60">
        <f>AI406</f>
        <v>0</v>
      </c>
      <c r="AJ405" s="60">
        <f t="shared" ref="AJ405:AK405" si="1155">AJ406</f>
        <v>0</v>
      </c>
      <c r="AK405" s="60">
        <f t="shared" si="1155"/>
        <v>0</v>
      </c>
      <c r="AL405" s="60">
        <f t="shared" si="1046"/>
        <v>320000</v>
      </c>
      <c r="AM405" s="60">
        <f t="shared" si="1047"/>
        <v>0</v>
      </c>
      <c r="AN405" s="60">
        <f t="shared" si="1048"/>
        <v>0</v>
      </c>
      <c r="AO405" s="60">
        <f>AO406</f>
        <v>0</v>
      </c>
      <c r="AP405" s="60">
        <f t="shared" ref="AP405:AQ405" si="1156">AP406</f>
        <v>0</v>
      </c>
      <c r="AQ405" s="60">
        <f t="shared" si="1156"/>
        <v>0</v>
      </c>
      <c r="AR405" s="60">
        <f t="shared" si="1050"/>
        <v>320000</v>
      </c>
      <c r="AS405" s="60">
        <f t="shared" si="1051"/>
        <v>0</v>
      </c>
      <c r="AT405" s="60">
        <f t="shared" si="1052"/>
        <v>0</v>
      </c>
    </row>
    <row r="406" spans="1:46" ht="26.4">
      <c r="A406" s="260"/>
      <c r="B406" s="82" t="s">
        <v>34</v>
      </c>
      <c r="C406" s="5" t="s">
        <v>15</v>
      </c>
      <c r="D406" s="5" t="s">
        <v>21</v>
      </c>
      <c r="E406" s="5" t="s">
        <v>100</v>
      </c>
      <c r="F406" s="5" t="s">
        <v>169</v>
      </c>
      <c r="G406" s="208" t="s">
        <v>33</v>
      </c>
      <c r="H406" s="60"/>
      <c r="I406" s="60"/>
      <c r="J406" s="60"/>
      <c r="K406" s="60"/>
      <c r="L406" s="60"/>
      <c r="M406" s="60"/>
      <c r="N406" s="60"/>
      <c r="O406" s="60"/>
      <c r="P406" s="60"/>
      <c r="Q406" s="60">
        <f>270000+20000</f>
        <v>290000</v>
      </c>
      <c r="R406" s="60"/>
      <c r="S406" s="60"/>
      <c r="T406" s="60">
        <f t="shared" si="1145"/>
        <v>290000</v>
      </c>
      <c r="U406" s="60">
        <f t="shared" si="1146"/>
        <v>0</v>
      </c>
      <c r="V406" s="60">
        <f t="shared" si="1147"/>
        <v>0</v>
      </c>
      <c r="W406" s="60">
        <v>30000</v>
      </c>
      <c r="X406" s="60"/>
      <c r="Y406" s="60"/>
      <c r="Z406" s="60">
        <f t="shared" si="1038"/>
        <v>320000</v>
      </c>
      <c r="AA406" s="60">
        <f t="shared" si="1039"/>
        <v>0</v>
      </c>
      <c r="AB406" s="60">
        <f t="shared" si="1040"/>
        <v>0</v>
      </c>
      <c r="AC406" s="60"/>
      <c r="AD406" s="60"/>
      <c r="AE406" s="60"/>
      <c r="AF406" s="60">
        <f t="shared" si="1042"/>
        <v>320000</v>
      </c>
      <c r="AG406" s="60">
        <f t="shared" si="1043"/>
        <v>0</v>
      </c>
      <c r="AH406" s="60">
        <f t="shared" si="1044"/>
        <v>0</v>
      </c>
      <c r="AI406" s="60"/>
      <c r="AJ406" s="60"/>
      <c r="AK406" s="60"/>
      <c r="AL406" s="60">
        <f t="shared" si="1046"/>
        <v>320000</v>
      </c>
      <c r="AM406" s="60">
        <f t="shared" si="1047"/>
        <v>0</v>
      </c>
      <c r="AN406" s="60">
        <f t="shared" si="1048"/>
        <v>0</v>
      </c>
      <c r="AO406" s="60"/>
      <c r="AP406" s="60"/>
      <c r="AQ406" s="60"/>
      <c r="AR406" s="60">
        <f t="shared" si="1050"/>
        <v>320000</v>
      </c>
      <c r="AS406" s="60">
        <f t="shared" si="1051"/>
        <v>0</v>
      </c>
      <c r="AT406" s="60">
        <f t="shared" si="1052"/>
        <v>0</v>
      </c>
    </row>
    <row r="407" spans="1:46">
      <c r="A407" s="260"/>
      <c r="B407" s="82" t="s">
        <v>35</v>
      </c>
      <c r="C407" s="5" t="s">
        <v>15</v>
      </c>
      <c r="D407" s="5" t="s">
        <v>21</v>
      </c>
      <c r="E407" s="5" t="s">
        <v>100</v>
      </c>
      <c r="F407" s="5" t="s">
        <v>169</v>
      </c>
      <c r="G407" s="208" t="s">
        <v>36</v>
      </c>
      <c r="H407" s="60"/>
      <c r="I407" s="60"/>
      <c r="J407" s="60"/>
      <c r="K407" s="60"/>
      <c r="L407" s="60"/>
      <c r="M407" s="60"/>
      <c r="N407" s="60"/>
      <c r="O407" s="60"/>
      <c r="P407" s="60"/>
      <c r="Q407" s="60">
        <f>Q408</f>
        <v>30000</v>
      </c>
      <c r="R407" s="60">
        <f t="shared" ref="R407:S407" si="1157">R408</f>
        <v>0</v>
      </c>
      <c r="S407" s="60">
        <f t="shared" si="1157"/>
        <v>0</v>
      </c>
      <c r="T407" s="60">
        <f t="shared" si="1145"/>
        <v>30000</v>
      </c>
      <c r="U407" s="60">
        <f t="shared" si="1146"/>
        <v>0</v>
      </c>
      <c r="V407" s="60">
        <f t="shared" si="1147"/>
        <v>0</v>
      </c>
      <c r="W407" s="60">
        <f>W408</f>
        <v>-30000</v>
      </c>
      <c r="X407" s="60">
        <f t="shared" ref="X407:Y407" si="1158">X408</f>
        <v>0</v>
      </c>
      <c r="Y407" s="60">
        <f t="shared" si="1158"/>
        <v>0</v>
      </c>
      <c r="Z407" s="60">
        <f t="shared" si="1038"/>
        <v>0</v>
      </c>
      <c r="AA407" s="60">
        <f t="shared" si="1039"/>
        <v>0</v>
      </c>
      <c r="AB407" s="60">
        <f t="shared" si="1040"/>
        <v>0</v>
      </c>
      <c r="AC407" s="60">
        <f>AC408</f>
        <v>0</v>
      </c>
      <c r="AD407" s="60">
        <f t="shared" ref="AD407:AE407" si="1159">AD408</f>
        <v>0</v>
      </c>
      <c r="AE407" s="60">
        <f t="shared" si="1159"/>
        <v>0</v>
      </c>
      <c r="AF407" s="60">
        <f t="shared" si="1042"/>
        <v>0</v>
      </c>
      <c r="AG407" s="60">
        <f t="shared" si="1043"/>
        <v>0</v>
      </c>
      <c r="AH407" s="60">
        <f t="shared" si="1044"/>
        <v>0</v>
      </c>
      <c r="AI407" s="60">
        <f>AI408</f>
        <v>0</v>
      </c>
      <c r="AJ407" s="60">
        <f t="shared" ref="AJ407:AK407" si="1160">AJ408</f>
        <v>0</v>
      </c>
      <c r="AK407" s="60">
        <f t="shared" si="1160"/>
        <v>0</v>
      </c>
      <c r="AL407" s="60">
        <f t="shared" si="1046"/>
        <v>0</v>
      </c>
      <c r="AM407" s="60">
        <f t="shared" si="1047"/>
        <v>0</v>
      </c>
      <c r="AN407" s="60">
        <f t="shared" si="1048"/>
        <v>0</v>
      </c>
      <c r="AO407" s="60">
        <f>AO408</f>
        <v>0</v>
      </c>
      <c r="AP407" s="60">
        <f t="shared" ref="AP407:AQ407" si="1161">AP408</f>
        <v>0</v>
      </c>
      <c r="AQ407" s="60">
        <f t="shared" si="1161"/>
        <v>0</v>
      </c>
      <c r="AR407" s="60">
        <f t="shared" si="1050"/>
        <v>0</v>
      </c>
      <c r="AS407" s="60">
        <f t="shared" si="1051"/>
        <v>0</v>
      </c>
      <c r="AT407" s="60">
        <f t="shared" si="1052"/>
        <v>0</v>
      </c>
    </row>
    <row r="408" spans="1:46">
      <c r="A408" s="260"/>
      <c r="B408" s="82" t="s">
        <v>161</v>
      </c>
      <c r="C408" s="5" t="s">
        <v>15</v>
      </c>
      <c r="D408" s="5" t="s">
        <v>21</v>
      </c>
      <c r="E408" s="5" t="s">
        <v>100</v>
      </c>
      <c r="F408" s="5" t="s">
        <v>169</v>
      </c>
      <c r="G408" s="208" t="s">
        <v>162</v>
      </c>
      <c r="H408" s="60"/>
      <c r="I408" s="60"/>
      <c r="J408" s="60"/>
      <c r="K408" s="60"/>
      <c r="L408" s="60"/>
      <c r="M408" s="60"/>
      <c r="N408" s="60"/>
      <c r="O408" s="60"/>
      <c r="P408" s="60"/>
      <c r="Q408" s="60">
        <v>30000</v>
      </c>
      <c r="R408" s="60"/>
      <c r="S408" s="60"/>
      <c r="T408" s="60">
        <f t="shared" si="1145"/>
        <v>30000</v>
      </c>
      <c r="U408" s="60">
        <f t="shared" si="1146"/>
        <v>0</v>
      </c>
      <c r="V408" s="60">
        <f t="shared" si="1147"/>
        <v>0</v>
      </c>
      <c r="W408" s="60">
        <v>-30000</v>
      </c>
      <c r="X408" s="60"/>
      <c r="Y408" s="60"/>
      <c r="Z408" s="60">
        <f t="shared" si="1038"/>
        <v>0</v>
      </c>
      <c r="AA408" s="60">
        <f t="shared" si="1039"/>
        <v>0</v>
      </c>
      <c r="AB408" s="60">
        <f t="shared" si="1040"/>
        <v>0</v>
      </c>
      <c r="AC408" s="60"/>
      <c r="AD408" s="60"/>
      <c r="AE408" s="60"/>
      <c r="AF408" s="60">
        <f t="shared" si="1042"/>
        <v>0</v>
      </c>
      <c r="AG408" s="60">
        <f t="shared" si="1043"/>
        <v>0</v>
      </c>
      <c r="AH408" s="60">
        <f t="shared" si="1044"/>
        <v>0</v>
      </c>
      <c r="AI408" s="60"/>
      <c r="AJ408" s="60"/>
      <c r="AK408" s="60"/>
      <c r="AL408" s="60">
        <f t="shared" si="1046"/>
        <v>0</v>
      </c>
      <c r="AM408" s="60">
        <f t="shared" si="1047"/>
        <v>0</v>
      </c>
      <c r="AN408" s="60">
        <f t="shared" si="1048"/>
        <v>0</v>
      </c>
      <c r="AO408" s="60"/>
      <c r="AP408" s="60"/>
      <c r="AQ408" s="60"/>
      <c r="AR408" s="60">
        <f t="shared" si="1050"/>
        <v>0</v>
      </c>
      <c r="AS408" s="60">
        <f t="shared" si="1051"/>
        <v>0</v>
      </c>
      <c r="AT408" s="60">
        <f t="shared" si="1052"/>
        <v>0</v>
      </c>
    </row>
    <row r="409" spans="1:46" ht="26.4">
      <c r="A409" s="260"/>
      <c r="B409" s="179" t="s">
        <v>221</v>
      </c>
      <c r="C409" s="54" t="s">
        <v>15</v>
      </c>
      <c r="D409" s="5" t="s">
        <v>21</v>
      </c>
      <c r="E409" s="5" t="s">
        <v>100</v>
      </c>
      <c r="F409" s="73" t="s">
        <v>320</v>
      </c>
      <c r="G409" s="101"/>
      <c r="H409" s="60">
        <f>H410</f>
        <v>1469200</v>
      </c>
      <c r="I409" s="60">
        <f t="shared" ref="I409:M410" si="1162">I410</f>
        <v>0</v>
      </c>
      <c r="J409" s="60">
        <f t="shared" si="1162"/>
        <v>0</v>
      </c>
      <c r="K409" s="60">
        <f t="shared" si="1162"/>
        <v>0</v>
      </c>
      <c r="L409" s="60">
        <f t="shared" si="1162"/>
        <v>0</v>
      </c>
      <c r="M409" s="60">
        <f t="shared" si="1162"/>
        <v>0</v>
      </c>
      <c r="N409" s="60">
        <f t="shared" si="1116"/>
        <v>1469200</v>
      </c>
      <c r="O409" s="60">
        <f t="shared" si="1117"/>
        <v>0</v>
      </c>
      <c r="P409" s="60">
        <f t="shared" si="1118"/>
        <v>0</v>
      </c>
      <c r="Q409" s="60">
        <f t="shared" ref="Q409:S410" si="1163">Q410</f>
        <v>-176200</v>
      </c>
      <c r="R409" s="60">
        <f t="shared" si="1163"/>
        <v>0</v>
      </c>
      <c r="S409" s="60">
        <f t="shared" si="1163"/>
        <v>0</v>
      </c>
      <c r="T409" s="60">
        <f t="shared" si="1096"/>
        <v>1293000</v>
      </c>
      <c r="U409" s="60">
        <f t="shared" si="1097"/>
        <v>0</v>
      </c>
      <c r="V409" s="60">
        <f t="shared" si="1098"/>
        <v>0</v>
      </c>
      <c r="W409" s="60">
        <f t="shared" ref="W409:Y410" si="1164">W410</f>
        <v>0</v>
      </c>
      <c r="X409" s="60">
        <f t="shared" si="1164"/>
        <v>0</v>
      </c>
      <c r="Y409" s="60">
        <f t="shared" si="1164"/>
        <v>0</v>
      </c>
      <c r="Z409" s="60">
        <f t="shared" si="1038"/>
        <v>1293000</v>
      </c>
      <c r="AA409" s="60">
        <f t="shared" si="1039"/>
        <v>0</v>
      </c>
      <c r="AB409" s="60">
        <f t="shared" si="1040"/>
        <v>0</v>
      </c>
      <c r="AC409" s="60">
        <f t="shared" ref="AC409:AE410" si="1165">AC410</f>
        <v>-1293000</v>
      </c>
      <c r="AD409" s="60">
        <f t="shared" si="1165"/>
        <v>0</v>
      </c>
      <c r="AE409" s="60">
        <f t="shared" si="1165"/>
        <v>0</v>
      </c>
      <c r="AF409" s="60">
        <f t="shared" si="1042"/>
        <v>0</v>
      </c>
      <c r="AG409" s="60">
        <f t="shared" si="1043"/>
        <v>0</v>
      </c>
      <c r="AH409" s="60">
        <f t="shared" si="1044"/>
        <v>0</v>
      </c>
      <c r="AI409" s="60">
        <f t="shared" ref="AI409:AK410" si="1166">AI410</f>
        <v>0</v>
      </c>
      <c r="AJ409" s="60">
        <f t="shared" si="1166"/>
        <v>0</v>
      </c>
      <c r="AK409" s="60">
        <f t="shared" si="1166"/>
        <v>0</v>
      </c>
      <c r="AL409" s="60">
        <f t="shared" si="1046"/>
        <v>0</v>
      </c>
      <c r="AM409" s="60">
        <f t="shared" si="1047"/>
        <v>0</v>
      </c>
      <c r="AN409" s="60">
        <f t="shared" si="1048"/>
        <v>0</v>
      </c>
      <c r="AO409" s="60">
        <f t="shared" ref="AO409:AQ410" si="1167">AO410</f>
        <v>0</v>
      </c>
      <c r="AP409" s="60">
        <f t="shared" si="1167"/>
        <v>0</v>
      </c>
      <c r="AQ409" s="60">
        <f t="shared" si="1167"/>
        <v>0</v>
      </c>
      <c r="AR409" s="60">
        <f t="shared" si="1050"/>
        <v>0</v>
      </c>
      <c r="AS409" s="60">
        <f t="shared" si="1051"/>
        <v>0</v>
      </c>
      <c r="AT409" s="60">
        <f t="shared" si="1052"/>
        <v>0</v>
      </c>
    </row>
    <row r="410" spans="1:46" ht="26.4">
      <c r="A410" s="260"/>
      <c r="B410" s="123" t="s">
        <v>186</v>
      </c>
      <c r="C410" s="100" t="s">
        <v>15</v>
      </c>
      <c r="D410" s="5" t="s">
        <v>21</v>
      </c>
      <c r="E410" s="5" t="s">
        <v>100</v>
      </c>
      <c r="F410" s="73" t="s">
        <v>320</v>
      </c>
      <c r="G410" s="101" t="s">
        <v>32</v>
      </c>
      <c r="H410" s="60">
        <f>H411</f>
        <v>1469200</v>
      </c>
      <c r="I410" s="60">
        <f t="shared" si="1162"/>
        <v>0</v>
      </c>
      <c r="J410" s="60">
        <f t="shared" si="1162"/>
        <v>0</v>
      </c>
      <c r="K410" s="60">
        <f t="shared" si="1162"/>
        <v>0</v>
      </c>
      <c r="L410" s="60">
        <f t="shared" si="1162"/>
        <v>0</v>
      </c>
      <c r="M410" s="60">
        <f t="shared" si="1162"/>
        <v>0</v>
      </c>
      <c r="N410" s="60">
        <f t="shared" si="1116"/>
        <v>1469200</v>
      </c>
      <c r="O410" s="60">
        <f t="shared" si="1117"/>
        <v>0</v>
      </c>
      <c r="P410" s="60">
        <f t="shared" si="1118"/>
        <v>0</v>
      </c>
      <c r="Q410" s="60">
        <f t="shared" si="1163"/>
        <v>-176200</v>
      </c>
      <c r="R410" s="60">
        <f t="shared" si="1163"/>
        <v>0</v>
      </c>
      <c r="S410" s="60">
        <f t="shared" si="1163"/>
        <v>0</v>
      </c>
      <c r="T410" s="60">
        <f t="shared" si="1096"/>
        <v>1293000</v>
      </c>
      <c r="U410" s="60">
        <f t="shared" si="1097"/>
        <v>0</v>
      </c>
      <c r="V410" s="60">
        <f t="shared" si="1098"/>
        <v>0</v>
      </c>
      <c r="W410" s="60">
        <f t="shared" si="1164"/>
        <v>0</v>
      </c>
      <c r="X410" s="60">
        <f t="shared" si="1164"/>
        <v>0</v>
      </c>
      <c r="Y410" s="60">
        <f t="shared" si="1164"/>
        <v>0</v>
      </c>
      <c r="Z410" s="60">
        <f t="shared" si="1038"/>
        <v>1293000</v>
      </c>
      <c r="AA410" s="60">
        <f t="shared" si="1039"/>
        <v>0</v>
      </c>
      <c r="AB410" s="60">
        <f t="shared" si="1040"/>
        <v>0</v>
      </c>
      <c r="AC410" s="60">
        <f t="shared" si="1165"/>
        <v>-1293000</v>
      </c>
      <c r="AD410" s="60">
        <f t="shared" si="1165"/>
        <v>0</v>
      </c>
      <c r="AE410" s="60">
        <f t="shared" si="1165"/>
        <v>0</v>
      </c>
      <c r="AF410" s="60">
        <f t="shared" si="1042"/>
        <v>0</v>
      </c>
      <c r="AG410" s="60">
        <f t="shared" si="1043"/>
        <v>0</v>
      </c>
      <c r="AH410" s="60">
        <f t="shared" si="1044"/>
        <v>0</v>
      </c>
      <c r="AI410" s="60">
        <f t="shared" si="1166"/>
        <v>0</v>
      </c>
      <c r="AJ410" s="60">
        <f t="shared" si="1166"/>
        <v>0</v>
      </c>
      <c r="AK410" s="60">
        <f t="shared" si="1166"/>
        <v>0</v>
      </c>
      <c r="AL410" s="60">
        <f t="shared" si="1046"/>
        <v>0</v>
      </c>
      <c r="AM410" s="60">
        <f t="shared" si="1047"/>
        <v>0</v>
      </c>
      <c r="AN410" s="60">
        <f t="shared" si="1048"/>
        <v>0</v>
      </c>
      <c r="AO410" s="60">
        <f t="shared" si="1167"/>
        <v>0</v>
      </c>
      <c r="AP410" s="60">
        <f t="shared" si="1167"/>
        <v>0</v>
      </c>
      <c r="AQ410" s="60">
        <f t="shared" si="1167"/>
        <v>0</v>
      </c>
      <c r="AR410" s="60">
        <f t="shared" si="1050"/>
        <v>0</v>
      </c>
      <c r="AS410" s="60">
        <f t="shared" si="1051"/>
        <v>0</v>
      </c>
      <c r="AT410" s="60">
        <f t="shared" si="1052"/>
        <v>0</v>
      </c>
    </row>
    <row r="411" spans="1:46" ht="26.4">
      <c r="A411" s="281"/>
      <c r="B411" s="71" t="s">
        <v>34</v>
      </c>
      <c r="C411" s="54" t="s">
        <v>15</v>
      </c>
      <c r="D411" s="5" t="s">
        <v>21</v>
      </c>
      <c r="E411" s="5" t="s">
        <v>100</v>
      </c>
      <c r="F411" s="73" t="s">
        <v>320</v>
      </c>
      <c r="G411" s="101" t="s">
        <v>33</v>
      </c>
      <c r="H411" s="60">
        <v>1469200</v>
      </c>
      <c r="I411" s="60"/>
      <c r="J411" s="60"/>
      <c r="K411" s="60"/>
      <c r="L411" s="60"/>
      <c r="M411" s="60"/>
      <c r="N411" s="60">
        <f t="shared" si="1116"/>
        <v>1469200</v>
      </c>
      <c r="O411" s="60">
        <f t="shared" si="1117"/>
        <v>0</v>
      </c>
      <c r="P411" s="60">
        <f t="shared" si="1118"/>
        <v>0</v>
      </c>
      <c r="Q411" s="60">
        <v>-176200</v>
      </c>
      <c r="R411" s="60"/>
      <c r="S411" s="60"/>
      <c r="T411" s="60">
        <f t="shared" si="1096"/>
        <v>1293000</v>
      </c>
      <c r="U411" s="60">
        <f t="shared" si="1097"/>
        <v>0</v>
      </c>
      <c r="V411" s="60">
        <f t="shared" si="1098"/>
        <v>0</v>
      </c>
      <c r="W411" s="60"/>
      <c r="X411" s="60"/>
      <c r="Y411" s="60"/>
      <c r="Z411" s="60">
        <f t="shared" si="1038"/>
        <v>1293000</v>
      </c>
      <c r="AA411" s="60">
        <f t="shared" si="1039"/>
        <v>0</v>
      </c>
      <c r="AB411" s="60">
        <f t="shared" si="1040"/>
        <v>0</v>
      </c>
      <c r="AC411" s="60">
        <v>-1293000</v>
      </c>
      <c r="AD411" s="60"/>
      <c r="AE411" s="60"/>
      <c r="AF411" s="60">
        <f t="shared" si="1042"/>
        <v>0</v>
      </c>
      <c r="AG411" s="60">
        <f t="shared" si="1043"/>
        <v>0</v>
      </c>
      <c r="AH411" s="60">
        <f t="shared" si="1044"/>
        <v>0</v>
      </c>
      <c r="AI411" s="60"/>
      <c r="AJ411" s="60"/>
      <c r="AK411" s="60"/>
      <c r="AL411" s="60">
        <f t="shared" si="1046"/>
        <v>0</v>
      </c>
      <c r="AM411" s="60">
        <f t="shared" si="1047"/>
        <v>0</v>
      </c>
      <c r="AN411" s="60">
        <f t="shared" si="1048"/>
        <v>0</v>
      </c>
      <c r="AO411" s="60"/>
      <c r="AP411" s="60"/>
      <c r="AQ411" s="60"/>
      <c r="AR411" s="60">
        <f t="shared" si="1050"/>
        <v>0</v>
      </c>
      <c r="AS411" s="60">
        <f t="shared" si="1051"/>
        <v>0</v>
      </c>
      <c r="AT411" s="60">
        <f t="shared" si="1052"/>
        <v>0</v>
      </c>
    </row>
    <row r="412" spans="1:46">
      <c r="A412" s="176"/>
      <c r="B412" s="4"/>
      <c r="C412" s="4"/>
      <c r="D412" s="4"/>
      <c r="E412" s="4"/>
      <c r="F412" s="5"/>
      <c r="G412" s="1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7"/>
      <c r="V412" s="57"/>
      <c r="W412" s="57"/>
      <c r="X412" s="57"/>
      <c r="Y412" s="57"/>
      <c r="Z412" s="57"/>
      <c r="AA412" s="57"/>
      <c r="AB412" s="57"/>
      <c r="AC412" s="57"/>
      <c r="AD412" s="57"/>
      <c r="AE412" s="57"/>
      <c r="AF412" s="57"/>
      <c r="AG412" s="57"/>
      <c r="AH412" s="57"/>
      <c r="AI412" s="57"/>
      <c r="AJ412" s="57"/>
      <c r="AK412" s="57"/>
      <c r="AL412" s="57"/>
      <c r="AM412" s="57"/>
      <c r="AN412" s="57"/>
      <c r="AO412" s="57"/>
      <c r="AP412" s="57"/>
      <c r="AQ412" s="57"/>
      <c r="AR412" s="57"/>
      <c r="AS412" s="57"/>
      <c r="AT412" s="57"/>
    </row>
    <row r="413" spans="1:46" ht="41.4">
      <c r="A413" s="84">
        <v>8</v>
      </c>
      <c r="B413" s="151" t="s">
        <v>293</v>
      </c>
      <c r="C413" s="7" t="s">
        <v>151</v>
      </c>
      <c r="D413" s="7" t="s">
        <v>21</v>
      </c>
      <c r="E413" s="7" t="s">
        <v>100</v>
      </c>
      <c r="F413" s="7" t="s">
        <v>101</v>
      </c>
      <c r="G413" s="16"/>
      <c r="H413" s="59">
        <f t="shared" ref="H413:M413" si="1168">H414+H445+H435</f>
        <v>2225019</v>
      </c>
      <c r="I413" s="59">
        <f t="shared" si="1168"/>
        <v>365000</v>
      </c>
      <c r="J413" s="59">
        <f t="shared" si="1168"/>
        <v>365000</v>
      </c>
      <c r="K413" s="59">
        <f t="shared" si="1168"/>
        <v>2090120.77</v>
      </c>
      <c r="L413" s="59">
        <f t="shared" si="1168"/>
        <v>0</v>
      </c>
      <c r="M413" s="59">
        <f t="shared" si="1168"/>
        <v>0</v>
      </c>
      <c r="N413" s="59">
        <f t="shared" si="1116"/>
        <v>4315139.7699999996</v>
      </c>
      <c r="O413" s="59">
        <f t="shared" si="1117"/>
        <v>365000</v>
      </c>
      <c r="P413" s="59">
        <f t="shared" si="1118"/>
        <v>365000</v>
      </c>
      <c r="Q413" s="59">
        <f>Q414+Q445+Q435+Q452</f>
        <v>8111782.8399999999</v>
      </c>
      <c r="R413" s="59">
        <f t="shared" ref="R413:S413" si="1169">R414+R445+R435+R452</f>
        <v>0</v>
      </c>
      <c r="S413" s="59">
        <f t="shared" si="1169"/>
        <v>0</v>
      </c>
      <c r="T413" s="59">
        <f t="shared" ref="T413:T451" si="1170">N413+Q413</f>
        <v>12426922.609999999</v>
      </c>
      <c r="U413" s="59">
        <f t="shared" ref="U413:U451" si="1171">O413+R413</f>
        <v>365000</v>
      </c>
      <c r="V413" s="59">
        <f t="shared" ref="V413:V451" si="1172">P413+S413</f>
        <v>365000</v>
      </c>
      <c r="W413" s="59">
        <f>W414+W445+W435+W452</f>
        <v>190190190.19</v>
      </c>
      <c r="X413" s="59">
        <f t="shared" ref="X413:Y413" si="1173">X414+X445+X435+X452</f>
        <v>0</v>
      </c>
      <c r="Y413" s="59">
        <f t="shared" si="1173"/>
        <v>0</v>
      </c>
      <c r="Z413" s="59">
        <f t="shared" ref="Z413:Z455" si="1174">T413+W413</f>
        <v>202617112.80000001</v>
      </c>
      <c r="AA413" s="59">
        <f t="shared" ref="AA413:AA455" si="1175">U413+X413</f>
        <v>365000</v>
      </c>
      <c r="AB413" s="59">
        <f t="shared" ref="AB413:AB455" si="1176">V413+Y413</f>
        <v>365000</v>
      </c>
      <c r="AC413" s="59">
        <f>AC414+AC445+AC435+AC452</f>
        <v>461056.1</v>
      </c>
      <c r="AD413" s="59">
        <f t="shared" ref="AD413:AE413" si="1177">AD414+AD445+AD435+AD452</f>
        <v>0</v>
      </c>
      <c r="AE413" s="59">
        <f t="shared" si="1177"/>
        <v>0</v>
      </c>
      <c r="AF413" s="59">
        <f t="shared" ref="AF413:AF455" si="1178">Z413+AC413</f>
        <v>203078168.90000001</v>
      </c>
      <c r="AG413" s="59">
        <f t="shared" ref="AG413:AG455" si="1179">AA413+AD413</f>
        <v>365000</v>
      </c>
      <c r="AH413" s="59">
        <f t="shared" ref="AH413:AH455" si="1180">AB413+AE413</f>
        <v>365000</v>
      </c>
      <c r="AI413" s="59">
        <f>AI414+AI445+AI435+AI452</f>
        <v>-155000</v>
      </c>
      <c r="AJ413" s="59">
        <f t="shared" ref="AJ413:AK413" si="1181">AJ414+AJ445+AJ435+AJ452</f>
        <v>0</v>
      </c>
      <c r="AK413" s="59">
        <f t="shared" si="1181"/>
        <v>0</v>
      </c>
      <c r="AL413" s="59">
        <f t="shared" ref="AL413:AL455" si="1182">AF413+AI413</f>
        <v>202923168.90000001</v>
      </c>
      <c r="AM413" s="59">
        <f t="shared" ref="AM413:AM455" si="1183">AG413+AJ413</f>
        <v>365000</v>
      </c>
      <c r="AN413" s="59">
        <f t="shared" ref="AN413:AN455" si="1184">AH413+AK413</f>
        <v>365000</v>
      </c>
      <c r="AO413" s="59">
        <f>AO414+AO445+AO435+AO452</f>
        <v>-176801944.93000001</v>
      </c>
      <c r="AP413" s="59">
        <f t="shared" ref="AP413:AQ413" si="1185">AP414+AP445+AP435+AP452</f>
        <v>176360522.02000001</v>
      </c>
      <c r="AQ413" s="59">
        <f t="shared" si="1185"/>
        <v>0</v>
      </c>
      <c r="AR413" s="59">
        <f t="shared" ref="AR413:AR455" si="1186">AL413+AO413</f>
        <v>26121223.969999999</v>
      </c>
      <c r="AS413" s="59">
        <f t="shared" ref="AS413:AS455" si="1187">AM413+AP413</f>
        <v>176725522.02000001</v>
      </c>
      <c r="AT413" s="59">
        <f t="shared" ref="AT413:AT455" si="1188">AN413+AQ413</f>
        <v>365000</v>
      </c>
    </row>
    <row r="414" spans="1:46">
      <c r="A414" s="83" t="s">
        <v>155</v>
      </c>
      <c r="B414" s="75" t="s">
        <v>152</v>
      </c>
      <c r="C414" s="6" t="s">
        <v>151</v>
      </c>
      <c r="D414" s="6" t="s">
        <v>3</v>
      </c>
      <c r="E414" s="6" t="s">
        <v>100</v>
      </c>
      <c r="F414" s="6" t="s">
        <v>101</v>
      </c>
      <c r="G414" s="18"/>
      <c r="H414" s="58">
        <f t="shared" ref="H414:M414" si="1189">H418+H421+H428</f>
        <v>1080019</v>
      </c>
      <c r="I414" s="58">
        <f t="shared" si="1189"/>
        <v>0</v>
      </c>
      <c r="J414" s="58">
        <f t="shared" si="1189"/>
        <v>0</v>
      </c>
      <c r="K414" s="58">
        <f t="shared" si="1189"/>
        <v>79104.41</v>
      </c>
      <c r="L414" s="58">
        <f t="shared" si="1189"/>
        <v>0</v>
      </c>
      <c r="M414" s="58">
        <f t="shared" si="1189"/>
        <v>0</v>
      </c>
      <c r="N414" s="58">
        <f t="shared" si="1116"/>
        <v>1159123.4099999999</v>
      </c>
      <c r="O414" s="58">
        <f t="shared" si="1117"/>
        <v>0</v>
      </c>
      <c r="P414" s="58">
        <f t="shared" si="1118"/>
        <v>0</v>
      </c>
      <c r="Q414" s="58">
        <f>Q418+Q421+Q428+Q415</f>
        <v>6780602.8399999999</v>
      </c>
      <c r="R414" s="58">
        <f>R418+R421+R428+R415</f>
        <v>0</v>
      </c>
      <c r="S414" s="58">
        <f>S418+S421+S428+S415</f>
        <v>0</v>
      </c>
      <c r="T414" s="58">
        <f t="shared" si="1170"/>
        <v>7939726.25</v>
      </c>
      <c r="U414" s="58">
        <f t="shared" si="1171"/>
        <v>0</v>
      </c>
      <c r="V414" s="58">
        <f t="shared" si="1172"/>
        <v>0</v>
      </c>
      <c r="W414" s="58">
        <f>W418+W421+W428+W415</f>
        <v>0</v>
      </c>
      <c r="X414" s="58">
        <f>X418+X421+X428+X415</f>
        <v>0</v>
      </c>
      <c r="Y414" s="58">
        <f>Y418+Y421+Y428+Y415</f>
        <v>0</v>
      </c>
      <c r="Z414" s="58">
        <f t="shared" si="1174"/>
        <v>7939726.25</v>
      </c>
      <c r="AA414" s="58">
        <f t="shared" si="1175"/>
        <v>0</v>
      </c>
      <c r="AB414" s="58">
        <f t="shared" si="1176"/>
        <v>0</v>
      </c>
      <c r="AC414" s="58">
        <f>AC418+AC421+AC428+AC415</f>
        <v>-879.1</v>
      </c>
      <c r="AD414" s="58">
        <f>AD418+AD421+AD428+AD415</f>
        <v>0</v>
      </c>
      <c r="AE414" s="58">
        <f>AE418+AE421+AE428+AE415</f>
        <v>0</v>
      </c>
      <c r="AF414" s="58">
        <f t="shared" si="1178"/>
        <v>7938847.1500000004</v>
      </c>
      <c r="AG414" s="58">
        <f t="shared" si="1179"/>
        <v>0</v>
      </c>
      <c r="AH414" s="58">
        <f t="shared" si="1180"/>
        <v>0</v>
      </c>
      <c r="AI414" s="58">
        <f>AI418+AI421+AI428+AI415</f>
        <v>0</v>
      </c>
      <c r="AJ414" s="58">
        <f>AJ418+AJ421+AJ428+AJ415</f>
        <v>0</v>
      </c>
      <c r="AK414" s="58">
        <f>AK418+AK421+AK428+AK415</f>
        <v>0</v>
      </c>
      <c r="AL414" s="58">
        <f t="shared" si="1182"/>
        <v>7938847.1500000004</v>
      </c>
      <c r="AM414" s="58">
        <f t="shared" si="1183"/>
        <v>0</v>
      </c>
      <c r="AN414" s="58">
        <f t="shared" si="1184"/>
        <v>0</v>
      </c>
      <c r="AO414" s="58">
        <f>AO418+AO421+AO428+AO415</f>
        <v>-414000</v>
      </c>
      <c r="AP414" s="58">
        <f>AP418+AP421+AP428+AP415</f>
        <v>0</v>
      </c>
      <c r="AQ414" s="58">
        <f>AQ418+AQ421+AQ428+AQ415</f>
        <v>0</v>
      </c>
      <c r="AR414" s="58">
        <f t="shared" si="1186"/>
        <v>7524847.1500000004</v>
      </c>
      <c r="AS414" s="58">
        <f t="shared" si="1187"/>
        <v>0</v>
      </c>
      <c r="AT414" s="58">
        <f t="shared" si="1188"/>
        <v>0</v>
      </c>
    </row>
    <row r="415" spans="1:46">
      <c r="A415" s="282"/>
      <c r="B415" s="74" t="s">
        <v>409</v>
      </c>
      <c r="C415" s="73" t="s">
        <v>151</v>
      </c>
      <c r="D415" s="73" t="s">
        <v>3</v>
      </c>
      <c r="E415" s="73" t="s">
        <v>100</v>
      </c>
      <c r="F415" s="73" t="s">
        <v>410</v>
      </c>
      <c r="G415" s="101"/>
      <c r="H415" s="64"/>
      <c r="I415" s="64"/>
      <c r="J415" s="64"/>
      <c r="K415" s="64"/>
      <c r="L415" s="64"/>
      <c r="M415" s="64"/>
      <c r="N415" s="64"/>
      <c r="O415" s="64"/>
      <c r="P415" s="64"/>
      <c r="Q415" s="64">
        <f>Q416</f>
        <v>5089351.84</v>
      </c>
      <c r="R415" s="64">
        <f t="shared" ref="R415:S416" si="1190">R416</f>
        <v>0</v>
      </c>
      <c r="S415" s="64">
        <f t="shared" si="1190"/>
        <v>0</v>
      </c>
      <c r="T415" s="57">
        <f t="shared" ref="T415:T417" si="1191">N415+Q415</f>
        <v>5089351.84</v>
      </c>
      <c r="U415" s="57">
        <f t="shared" ref="U415:U417" si="1192">O415+R415</f>
        <v>0</v>
      </c>
      <c r="V415" s="57">
        <f t="shared" ref="V415:V417" si="1193">P415+S415</f>
        <v>0</v>
      </c>
      <c r="W415" s="64">
        <f>W416</f>
        <v>0</v>
      </c>
      <c r="X415" s="64">
        <f t="shared" ref="X415:Y416" si="1194">X416</f>
        <v>0</v>
      </c>
      <c r="Y415" s="64">
        <f t="shared" si="1194"/>
        <v>0</v>
      </c>
      <c r="Z415" s="57">
        <f t="shared" si="1174"/>
        <v>5089351.84</v>
      </c>
      <c r="AA415" s="57">
        <f t="shared" si="1175"/>
        <v>0</v>
      </c>
      <c r="AB415" s="57">
        <f t="shared" si="1176"/>
        <v>0</v>
      </c>
      <c r="AC415" s="64">
        <f>AC416</f>
        <v>0</v>
      </c>
      <c r="AD415" s="64">
        <f t="shared" ref="AD415:AE416" si="1195">AD416</f>
        <v>0</v>
      </c>
      <c r="AE415" s="64">
        <f t="shared" si="1195"/>
        <v>0</v>
      </c>
      <c r="AF415" s="57">
        <f t="shared" si="1178"/>
        <v>5089351.84</v>
      </c>
      <c r="AG415" s="57">
        <f t="shared" si="1179"/>
        <v>0</v>
      </c>
      <c r="AH415" s="57">
        <f t="shared" si="1180"/>
        <v>0</v>
      </c>
      <c r="AI415" s="64">
        <f>AI416</f>
        <v>0</v>
      </c>
      <c r="AJ415" s="64">
        <f t="shared" ref="AJ415:AK416" si="1196">AJ416</f>
        <v>0</v>
      </c>
      <c r="AK415" s="64">
        <f t="shared" si="1196"/>
        <v>0</v>
      </c>
      <c r="AL415" s="57">
        <f t="shared" si="1182"/>
        <v>5089351.84</v>
      </c>
      <c r="AM415" s="57">
        <f t="shared" si="1183"/>
        <v>0</v>
      </c>
      <c r="AN415" s="57">
        <f t="shared" si="1184"/>
        <v>0</v>
      </c>
      <c r="AO415" s="64">
        <f>AO416</f>
        <v>0</v>
      </c>
      <c r="AP415" s="64">
        <f t="shared" ref="AP415:AQ416" si="1197">AP416</f>
        <v>0</v>
      </c>
      <c r="AQ415" s="64">
        <f t="shared" si="1197"/>
        <v>0</v>
      </c>
      <c r="AR415" s="57">
        <f t="shared" si="1186"/>
        <v>5089351.84</v>
      </c>
      <c r="AS415" s="57">
        <f t="shared" si="1187"/>
        <v>0</v>
      </c>
      <c r="AT415" s="57">
        <f t="shared" si="1188"/>
        <v>0</v>
      </c>
    </row>
    <row r="416" spans="1:46" ht="26.4">
      <c r="A416" s="260"/>
      <c r="B416" s="74" t="s">
        <v>186</v>
      </c>
      <c r="C416" s="73" t="s">
        <v>151</v>
      </c>
      <c r="D416" s="73" t="s">
        <v>3</v>
      </c>
      <c r="E416" s="73" t="s">
        <v>100</v>
      </c>
      <c r="F416" s="73" t="s">
        <v>410</v>
      </c>
      <c r="G416" s="101" t="s">
        <v>32</v>
      </c>
      <c r="H416" s="64"/>
      <c r="I416" s="64"/>
      <c r="J416" s="64"/>
      <c r="K416" s="64"/>
      <c r="L416" s="64"/>
      <c r="M416" s="64"/>
      <c r="N416" s="64"/>
      <c r="O416" s="64"/>
      <c r="P416" s="64"/>
      <c r="Q416" s="64">
        <f>Q417</f>
        <v>5089351.84</v>
      </c>
      <c r="R416" s="64">
        <f t="shared" si="1190"/>
        <v>0</v>
      </c>
      <c r="S416" s="64">
        <f t="shared" si="1190"/>
        <v>0</v>
      </c>
      <c r="T416" s="57">
        <f t="shared" si="1191"/>
        <v>5089351.84</v>
      </c>
      <c r="U416" s="57">
        <f t="shared" si="1192"/>
        <v>0</v>
      </c>
      <c r="V416" s="57">
        <f t="shared" si="1193"/>
        <v>0</v>
      </c>
      <c r="W416" s="64">
        <f>W417</f>
        <v>0</v>
      </c>
      <c r="X416" s="64">
        <f t="shared" si="1194"/>
        <v>0</v>
      </c>
      <c r="Y416" s="64">
        <f t="shared" si="1194"/>
        <v>0</v>
      </c>
      <c r="Z416" s="57">
        <f t="shared" si="1174"/>
        <v>5089351.84</v>
      </c>
      <c r="AA416" s="57">
        <f t="shared" si="1175"/>
        <v>0</v>
      </c>
      <c r="AB416" s="57">
        <f t="shared" si="1176"/>
        <v>0</v>
      </c>
      <c r="AC416" s="64">
        <f>AC417</f>
        <v>0</v>
      </c>
      <c r="AD416" s="64">
        <f t="shared" si="1195"/>
        <v>0</v>
      </c>
      <c r="AE416" s="64">
        <f t="shared" si="1195"/>
        <v>0</v>
      </c>
      <c r="AF416" s="57">
        <f t="shared" si="1178"/>
        <v>5089351.84</v>
      </c>
      <c r="AG416" s="57">
        <f t="shared" si="1179"/>
        <v>0</v>
      </c>
      <c r="AH416" s="57">
        <f t="shared" si="1180"/>
        <v>0</v>
      </c>
      <c r="AI416" s="64">
        <f>AI417</f>
        <v>0</v>
      </c>
      <c r="AJ416" s="64">
        <f t="shared" si="1196"/>
        <v>0</v>
      </c>
      <c r="AK416" s="64">
        <f t="shared" si="1196"/>
        <v>0</v>
      </c>
      <c r="AL416" s="57">
        <f t="shared" si="1182"/>
        <v>5089351.84</v>
      </c>
      <c r="AM416" s="57">
        <f t="shared" si="1183"/>
        <v>0</v>
      </c>
      <c r="AN416" s="57">
        <f t="shared" si="1184"/>
        <v>0</v>
      </c>
      <c r="AO416" s="64">
        <f>AO417</f>
        <v>0</v>
      </c>
      <c r="AP416" s="64">
        <f t="shared" si="1197"/>
        <v>0</v>
      </c>
      <c r="AQ416" s="64">
        <f t="shared" si="1197"/>
        <v>0</v>
      </c>
      <c r="AR416" s="57">
        <f t="shared" si="1186"/>
        <v>5089351.84</v>
      </c>
      <c r="AS416" s="57">
        <f t="shared" si="1187"/>
        <v>0</v>
      </c>
      <c r="AT416" s="57">
        <f t="shared" si="1188"/>
        <v>0</v>
      </c>
    </row>
    <row r="417" spans="1:46" ht="26.4">
      <c r="A417" s="260"/>
      <c r="B417" s="74" t="s">
        <v>34</v>
      </c>
      <c r="C417" s="73" t="s">
        <v>151</v>
      </c>
      <c r="D417" s="73" t="s">
        <v>3</v>
      </c>
      <c r="E417" s="73" t="s">
        <v>100</v>
      </c>
      <c r="F417" s="73" t="s">
        <v>410</v>
      </c>
      <c r="G417" s="101" t="s">
        <v>33</v>
      </c>
      <c r="H417" s="64"/>
      <c r="I417" s="64"/>
      <c r="J417" s="64"/>
      <c r="K417" s="64"/>
      <c r="L417" s="64"/>
      <c r="M417" s="64"/>
      <c r="N417" s="64"/>
      <c r="O417" s="64"/>
      <c r="P417" s="64"/>
      <c r="Q417" s="60">
        <v>5089351.84</v>
      </c>
      <c r="R417" s="64"/>
      <c r="S417" s="64"/>
      <c r="T417" s="57">
        <f t="shared" si="1191"/>
        <v>5089351.84</v>
      </c>
      <c r="U417" s="57">
        <f t="shared" si="1192"/>
        <v>0</v>
      </c>
      <c r="V417" s="57">
        <f t="shared" si="1193"/>
        <v>0</v>
      </c>
      <c r="W417" s="60"/>
      <c r="X417" s="64"/>
      <c r="Y417" s="64"/>
      <c r="Z417" s="57">
        <f t="shared" si="1174"/>
        <v>5089351.84</v>
      </c>
      <c r="AA417" s="57">
        <f t="shared" si="1175"/>
        <v>0</v>
      </c>
      <c r="AB417" s="57">
        <f t="shared" si="1176"/>
        <v>0</v>
      </c>
      <c r="AC417" s="60"/>
      <c r="AD417" s="64"/>
      <c r="AE417" s="64"/>
      <c r="AF417" s="57">
        <f t="shared" si="1178"/>
        <v>5089351.84</v>
      </c>
      <c r="AG417" s="57">
        <f t="shared" si="1179"/>
        <v>0</v>
      </c>
      <c r="AH417" s="57">
        <f t="shared" si="1180"/>
        <v>0</v>
      </c>
      <c r="AI417" s="60"/>
      <c r="AJ417" s="64"/>
      <c r="AK417" s="64"/>
      <c r="AL417" s="57">
        <f t="shared" si="1182"/>
        <v>5089351.84</v>
      </c>
      <c r="AM417" s="57">
        <f t="shared" si="1183"/>
        <v>0</v>
      </c>
      <c r="AN417" s="57">
        <f t="shared" si="1184"/>
        <v>0</v>
      </c>
      <c r="AO417" s="60"/>
      <c r="AP417" s="64"/>
      <c r="AQ417" s="64"/>
      <c r="AR417" s="57">
        <f t="shared" si="1186"/>
        <v>5089351.84</v>
      </c>
      <c r="AS417" s="57">
        <f t="shared" si="1187"/>
        <v>0</v>
      </c>
      <c r="AT417" s="57">
        <f t="shared" si="1188"/>
        <v>0</v>
      </c>
    </row>
    <row r="418" spans="1:46">
      <c r="A418" s="260"/>
      <c r="B418" s="74" t="s">
        <v>170</v>
      </c>
      <c r="C418" s="73" t="s">
        <v>151</v>
      </c>
      <c r="D418" s="73" t="s">
        <v>3</v>
      </c>
      <c r="E418" s="73" t="s">
        <v>100</v>
      </c>
      <c r="F418" s="73" t="s">
        <v>169</v>
      </c>
      <c r="G418" s="101"/>
      <c r="H418" s="57">
        <f>H419</f>
        <v>0</v>
      </c>
      <c r="I418" s="57">
        <f t="shared" ref="I418:M419" si="1198">I419</f>
        <v>0</v>
      </c>
      <c r="J418" s="57">
        <f t="shared" si="1198"/>
        <v>0</v>
      </c>
      <c r="K418" s="57">
        <f t="shared" si="1198"/>
        <v>79104.41</v>
      </c>
      <c r="L418" s="57">
        <f t="shared" si="1198"/>
        <v>0</v>
      </c>
      <c r="M418" s="57">
        <f t="shared" si="1198"/>
        <v>0</v>
      </c>
      <c r="N418" s="57">
        <f t="shared" si="1116"/>
        <v>79104.41</v>
      </c>
      <c r="O418" s="57">
        <f t="shared" si="1117"/>
        <v>0</v>
      </c>
      <c r="P418" s="57">
        <f t="shared" si="1118"/>
        <v>0</v>
      </c>
      <c r="Q418" s="57">
        <f t="shared" ref="Q418:S419" si="1199">Q419</f>
        <v>0</v>
      </c>
      <c r="R418" s="57">
        <f t="shared" si="1199"/>
        <v>0</v>
      </c>
      <c r="S418" s="57">
        <f t="shared" si="1199"/>
        <v>0</v>
      </c>
      <c r="T418" s="57">
        <f t="shared" si="1170"/>
        <v>79104.41</v>
      </c>
      <c r="U418" s="57">
        <f t="shared" si="1171"/>
        <v>0</v>
      </c>
      <c r="V418" s="57">
        <f t="shared" si="1172"/>
        <v>0</v>
      </c>
      <c r="W418" s="57">
        <f t="shared" ref="W418:Y419" si="1200">W419</f>
        <v>0</v>
      </c>
      <c r="X418" s="57">
        <f t="shared" si="1200"/>
        <v>0</v>
      </c>
      <c r="Y418" s="57">
        <f t="shared" si="1200"/>
        <v>0</v>
      </c>
      <c r="Z418" s="57">
        <f t="shared" si="1174"/>
        <v>79104.41</v>
      </c>
      <c r="AA418" s="57">
        <f t="shared" si="1175"/>
        <v>0</v>
      </c>
      <c r="AB418" s="57">
        <f t="shared" si="1176"/>
        <v>0</v>
      </c>
      <c r="AC418" s="57">
        <f t="shared" ref="AC418:AE419" si="1201">AC419</f>
        <v>0</v>
      </c>
      <c r="AD418" s="57">
        <f t="shared" si="1201"/>
        <v>0</v>
      </c>
      <c r="AE418" s="57">
        <f t="shared" si="1201"/>
        <v>0</v>
      </c>
      <c r="AF418" s="57">
        <f t="shared" si="1178"/>
        <v>79104.41</v>
      </c>
      <c r="AG418" s="57">
        <f t="shared" si="1179"/>
        <v>0</v>
      </c>
      <c r="AH418" s="57">
        <f t="shared" si="1180"/>
        <v>0</v>
      </c>
      <c r="AI418" s="57">
        <f t="shared" ref="AI418:AK419" si="1202">AI419</f>
        <v>0</v>
      </c>
      <c r="AJ418" s="57">
        <f t="shared" si="1202"/>
        <v>0</v>
      </c>
      <c r="AK418" s="57">
        <f t="shared" si="1202"/>
        <v>0</v>
      </c>
      <c r="AL418" s="57">
        <f t="shared" si="1182"/>
        <v>79104.41</v>
      </c>
      <c r="AM418" s="57">
        <f t="shared" si="1183"/>
        <v>0</v>
      </c>
      <c r="AN418" s="57">
        <f t="shared" si="1184"/>
        <v>0</v>
      </c>
      <c r="AO418" s="57">
        <f t="shared" ref="AO418:AQ419" si="1203">AO419</f>
        <v>0</v>
      </c>
      <c r="AP418" s="57">
        <f t="shared" si="1203"/>
        <v>0</v>
      </c>
      <c r="AQ418" s="57">
        <f t="shared" si="1203"/>
        <v>0</v>
      </c>
      <c r="AR418" s="57">
        <f t="shared" si="1186"/>
        <v>79104.41</v>
      </c>
      <c r="AS418" s="57">
        <f t="shared" si="1187"/>
        <v>0</v>
      </c>
      <c r="AT418" s="57">
        <f t="shared" si="1188"/>
        <v>0</v>
      </c>
    </row>
    <row r="419" spans="1:46" ht="26.4">
      <c r="A419" s="260"/>
      <c r="B419" s="123" t="s">
        <v>186</v>
      </c>
      <c r="C419" s="73" t="s">
        <v>151</v>
      </c>
      <c r="D419" s="73" t="s">
        <v>3</v>
      </c>
      <c r="E419" s="73" t="s">
        <v>100</v>
      </c>
      <c r="F419" s="73" t="s">
        <v>169</v>
      </c>
      <c r="G419" s="101" t="s">
        <v>32</v>
      </c>
      <c r="H419" s="57">
        <f>H420</f>
        <v>0</v>
      </c>
      <c r="I419" s="57">
        <f t="shared" si="1198"/>
        <v>0</v>
      </c>
      <c r="J419" s="57">
        <f t="shared" si="1198"/>
        <v>0</v>
      </c>
      <c r="K419" s="57">
        <f t="shared" si="1198"/>
        <v>79104.41</v>
      </c>
      <c r="L419" s="57">
        <f t="shared" si="1198"/>
        <v>0</v>
      </c>
      <c r="M419" s="57">
        <f t="shared" si="1198"/>
        <v>0</v>
      </c>
      <c r="N419" s="57">
        <f t="shared" si="1116"/>
        <v>79104.41</v>
      </c>
      <c r="O419" s="57">
        <f t="shared" si="1117"/>
        <v>0</v>
      </c>
      <c r="P419" s="57">
        <f t="shared" si="1118"/>
        <v>0</v>
      </c>
      <c r="Q419" s="57">
        <f t="shared" si="1199"/>
        <v>0</v>
      </c>
      <c r="R419" s="57">
        <f t="shared" si="1199"/>
        <v>0</v>
      </c>
      <c r="S419" s="57">
        <f t="shared" si="1199"/>
        <v>0</v>
      </c>
      <c r="T419" s="57">
        <f t="shared" si="1170"/>
        <v>79104.41</v>
      </c>
      <c r="U419" s="57">
        <f t="shared" si="1171"/>
        <v>0</v>
      </c>
      <c r="V419" s="57">
        <f t="shared" si="1172"/>
        <v>0</v>
      </c>
      <c r="W419" s="57">
        <f t="shared" si="1200"/>
        <v>0</v>
      </c>
      <c r="X419" s="57">
        <f t="shared" si="1200"/>
        <v>0</v>
      </c>
      <c r="Y419" s="57">
        <f t="shared" si="1200"/>
        <v>0</v>
      </c>
      <c r="Z419" s="57">
        <f t="shared" si="1174"/>
        <v>79104.41</v>
      </c>
      <c r="AA419" s="57">
        <f t="shared" si="1175"/>
        <v>0</v>
      </c>
      <c r="AB419" s="57">
        <f t="shared" si="1176"/>
        <v>0</v>
      </c>
      <c r="AC419" s="57">
        <f t="shared" si="1201"/>
        <v>0</v>
      </c>
      <c r="AD419" s="57">
        <f t="shared" si="1201"/>
        <v>0</v>
      </c>
      <c r="AE419" s="57">
        <f t="shared" si="1201"/>
        <v>0</v>
      </c>
      <c r="AF419" s="57">
        <f t="shared" si="1178"/>
        <v>79104.41</v>
      </c>
      <c r="AG419" s="57">
        <f t="shared" si="1179"/>
        <v>0</v>
      </c>
      <c r="AH419" s="57">
        <f t="shared" si="1180"/>
        <v>0</v>
      </c>
      <c r="AI419" s="57">
        <f t="shared" si="1202"/>
        <v>0</v>
      </c>
      <c r="AJ419" s="57">
        <f t="shared" si="1202"/>
        <v>0</v>
      </c>
      <c r="AK419" s="57">
        <f t="shared" si="1202"/>
        <v>0</v>
      </c>
      <c r="AL419" s="57">
        <f t="shared" si="1182"/>
        <v>79104.41</v>
      </c>
      <c r="AM419" s="57">
        <f t="shared" si="1183"/>
        <v>0</v>
      </c>
      <c r="AN419" s="57">
        <f t="shared" si="1184"/>
        <v>0</v>
      </c>
      <c r="AO419" s="57">
        <f t="shared" si="1203"/>
        <v>0</v>
      </c>
      <c r="AP419" s="57">
        <f t="shared" si="1203"/>
        <v>0</v>
      </c>
      <c r="AQ419" s="57">
        <f t="shared" si="1203"/>
        <v>0</v>
      </c>
      <c r="AR419" s="57">
        <f t="shared" si="1186"/>
        <v>79104.41</v>
      </c>
      <c r="AS419" s="57">
        <f t="shared" si="1187"/>
        <v>0</v>
      </c>
      <c r="AT419" s="57">
        <f t="shared" si="1188"/>
        <v>0</v>
      </c>
    </row>
    <row r="420" spans="1:46" ht="26.4">
      <c r="A420" s="260"/>
      <c r="B420" s="71" t="s">
        <v>34</v>
      </c>
      <c r="C420" s="73" t="s">
        <v>151</v>
      </c>
      <c r="D420" s="73" t="s">
        <v>3</v>
      </c>
      <c r="E420" s="73" t="s">
        <v>100</v>
      </c>
      <c r="F420" s="73" t="s">
        <v>169</v>
      </c>
      <c r="G420" s="101" t="s">
        <v>33</v>
      </c>
      <c r="H420" s="60"/>
      <c r="I420" s="60"/>
      <c r="J420" s="60"/>
      <c r="K420" s="60">
        <v>79104.41</v>
      </c>
      <c r="L420" s="60"/>
      <c r="M420" s="60"/>
      <c r="N420" s="60">
        <f t="shared" si="1116"/>
        <v>79104.41</v>
      </c>
      <c r="O420" s="60">
        <f t="shared" si="1117"/>
        <v>0</v>
      </c>
      <c r="P420" s="60">
        <f t="shared" si="1118"/>
        <v>0</v>
      </c>
      <c r="Q420" s="60"/>
      <c r="R420" s="60"/>
      <c r="S420" s="60"/>
      <c r="T420" s="60">
        <f t="shared" si="1170"/>
        <v>79104.41</v>
      </c>
      <c r="U420" s="60">
        <f t="shared" si="1171"/>
        <v>0</v>
      </c>
      <c r="V420" s="60">
        <f t="shared" si="1172"/>
        <v>0</v>
      </c>
      <c r="W420" s="60"/>
      <c r="X420" s="60"/>
      <c r="Y420" s="60"/>
      <c r="Z420" s="60">
        <f t="shared" si="1174"/>
        <v>79104.41</v>
      </c>
      <c r="AA420" s="60">
        <f t="shared" si="1175"/>
        <v>0</v>
      </c>
      <c r="AB420" s="60">
        <f t="shared" si="1176"/>
        <v>0</v>
      </c>
      <c r="AC420" s="60"/>
      <c r="AD420" s="60"/>
      <c r="AE420" s="60"/>
      <c r="AF420" s="60">
        <f t="shared" si="1178"/>
        <v>79104.41</v>
      </c>
      <c r="AG420" s="60">
        <f t="shared" si="1179"/>
        <v>0</v>
      </c>
      <c r="AH420" s="60">
        <f t="shared" si="1180"/>
        <v>0</v>
      </c>
      <c r="AI420" s="60"/>
      <c r="AJ420" s="60"/>
      <c r="AK420" s="60"/>
      <c r="AL420" s="60">
        <f t="shared" si="1182"/>
        <v>79104.41</v>
      </c>
      <c r="AM420" s="60">
        <f t="shared" si="1183"/>
        <v>0</v>
      </c>
      <c r="AN420" s="60">
        <f t="shared" si="1184"/>
        <v>0</v>
      </c>
      <c r="AO420" s="60"/>
      <c r="AP420" s="60"/>
      <c r="AQ420" s="60"/>
      <c r="AR420" s="60">
        <f t="shared" si="1186"/>
        <v>79104.41</v>
      </c>
      <c r="AS420" s="60">
        <f t="shared" si="1187"/>
        <v>0</v>
      </c>
      <c r="AT420" s="60">
        <f t="shared" si="1188"/>
        <v>0</v>
      </c>
    </row>
    <row r="421" spans="1:46" ht="66">
      <c r="A421" s="260"/>
      <c r="B421" s="115" t="s">
        <v>184</v>
      </c>
      <c r="C421" s="73" t="s">
        <v>151</v>
      </c>
      <c r="D421" s="73" t="s">
        <v>3</v>
      </c>
      <c r="E421" s="73" t="s">
        <v>181</v>
      </c>
      <c r="F421" s="73" t="s">
        <v>182</v>
      </c>
      <c r="G421" s="101"/>
      <c r="H421" s="60">
        <f>H422</f>
        <v>1058418.6200000001</v>
      </c>
      <c r="I421" s="60">
        <f t="shared" ref="I421:M421" si="1204">I422</f>
        <v>0</v>
      </c>
      <c r="J421" s="60">
        <f t="shared" si="1204"/>
        <v>0</v>
      </c>
      <c r="K421" s="60">
        <f t="shared" si="1204"/>
        <v>0</v>
      </c>
      <c r="L421" s="60">
        <f t="shared" si="1204"/>
        <v>0</v>
      </c>
      <c r="M421" s="60">
        <f t="shared" si="1204"/>
        <v>0</v>
      </c>
      <c r="N421" s="60">
        <f t="shared" si="1116"/>
        <v>1058418.6200000001</v>
      </c>
      <c r="O421" s="60">
        <f t="shared" si="1117"/>
        <v>0</v>
      </c>
      <c r="P421" s="60">
        <f t="shared" si="1118"/>
        <v>0</v>
      </c>
      <c r="Q421" s="60">
        <f>Q424+Q422+Q426</f>
        <v>1657425.98</v>
      </c>
      <c r="R421" s="60">
        <f>R424+R422+R426</f>
        <v>0</v>
      </c>
      <c r="S421" s="60">
        <f>S424+S422+S426</f>
        <v>0</v>
      </c>
      <c r="T421" s="60">
        <f t="shared" si="1170"/>
        <v>2715844.6</v>
      </c>
      <c r="U421" s="60">
        <f t="shared" si="1171"/>
        <v>0</v>
      </c>
      <c r="V421" s="60">
        <f t="shared" si="1172"/>
        <v>0</v>
      </c>
      <c r="W421" s="60">
        <f>W424+W422+W426</f>
        <v>0</v>
      </c>
      <c r="X421" s="60">
        <f>X424+X422+X426</f>
        <v>0</v>
      </c>
      <c r="Y421" s="60">
        <f>Y424+Y422+Y426</f>
        <v>0</v>
      </c>
      <c r="Z421" s="60">
        <f t="shared" si="1174"/>
        <v>2715844.6</v>
      </c>
      <c r="AA421" s="60">
        <f t="shared" si="1175"/>
        <v>0</v>
      </c>
      <c r="AB421" s="60">
        <f t="shared" si="1176"/>
        <v>0</v>
      </c>
      <c r="AC421" s="60">
        <f>AC424+AC422+AC426</f>
        <v>-861.52</v>
      </c>
      <c r="AD421" s="60">
        <f>AD424+AD422+AD426</f>
        <v>0</v>
      </c>
      <c r="AE421" s="60">
        <f>AE424+AE422+AE426</f>
        <v>0</v>
      </c>
      <c r="AF421" s="60">
        <f t="shared" si="1178"/>
        <v>2714983.08</v>
      </c>
      <c r="AG421" s="60">
        <f t="shared" si="1179"/>
        <v>0</v>
      </c>
      <c r="AH421" s="60">
        <f t="shared" si="1180"/>
        <v>0</v>
      </c>
      <c r="AI421" s="60">
        <f>AI424+AI422+AI426</f>
        <v>0</v>
      </c>
      <c r="AJ421" s="60">
        <f>AJ424+AJ422+AJ426</f>
        <v>0</v>
      </c>
      <c r="AK421" s="60">
        <f>AK424+AK422+AK426</f>
        <v>0</v>
      </c>
      <c r="AL421" s="60">
        <f t="shared" si="1182"/>
        <v>2714983.08</v>
      </c>
      <c r="AM421" s="60">
        <f t="shared" si="1183"/>
        <v>0</v>
      </c>
      <c r="AN421" s="60">
        <f t="shared" si="1184"/>
        <v>0</v>
      </c>
      <c r="AO421" s="60">
        <f>AO424+AO422+AO426</f>
        <v>-405720</v>
      </c>
      <c r="AP421" s="60">
        <f>AP424+AP422+AP426</f>
        <v>0</v>
      </c>
      <c r="AQ421" s="60">
        <f>AQ424+AQ422+AQ426</f>
        <v>0</v>
      </c>
      <c r="AR421" s="60">
        <f t="shared" si="1186"/>
        <v>2309263.08</v>
      </c>
      <c r="AS421" s="60">
        <f t="shared" si="1187"/>
        <v>0</v>
      </c>
      <c r="AT421" s="60">
        <f t="shared" si="1188"/>
        <v>0</v>
      </c>
    </row>
    <row r="422" spans="1:46">
      <c r="A422" s="260"/>
      <c r="B422" s="103" t="s">
        <v>35</v>
      </c>
      <c r="C422" s="73" t="s">
        <v>151</v>
      </c>
      <c r="D422" s="73" t="s">
        <v>3</v>
      </c>
      <c r="E422" s="73" t="s">
        <v>181</v>
      </c>
      <c r="F422" s="73" t="s">
        <v>182</v>
      </c>
      <c r="G422" s="101" t="s">
        <v>36</v>
      </c>
      <c r="H422" s="60">
        <f>H423</f>
        <v>1058418.6200000001</v>
      </c>
      <c r="I422" s="60">
        <f t="shared" ref="I422:M422" si="1205">I423</f>
        <v>0</v>
      </c>
      <c r="J422" s="60">
        <f t="shared" si="1205"/>
        <v>0</v>
      </c>
      <c r="K422" s="60">
        <f t="shared" si="1205"/>
        <v>0</v>
      </c>
      <c r="L422" s="60">
        <f t="shared" si="1205"/>
        <v>0</v>
      </c>
      <c r="M422" s="60">
        <f t="shared" si="1205"/>
        <v>0</v>
      </c>
      <c r="N422" s="60">
        <f t="shared" si="1116"/>
        <v>1058418.6200000001</v>
      </c>
      <c r="O422" s="60">
        <f t="shared" si="1117"/>
        <v>0</v>
      </c>
      <c r="P422" s="60">
        <f t="shared" si="1118"/>
        <v>0</v>
      </c>
      <c r="Q422" s="60">
        <f t="shared" ref="Q422:S422" si="1206">Q423</f>
        <v>1015525.98</v>
      </c>
      <c r="R422" s="60">
        <f t="shared" si="1206"/>
        <v>0</v>
      </c>
      <c r="S422" s="60">
        <f t="shared" si="1206"/>
        <v>0</v>
      </c>
      <c r="T422" s="60">
        <f t="shared" si="1170"/>
        <v>2073944.6</v>
      </c>
      <c r="U422" s="60">
        <f t="shared" si="1171"/>
        <v>0</v>
      </c>
      <c r="V422" s="60">
        <f t="shared" si="1172"/>
        <v>0</v>
      </c>
      <c r="W422" s="60">
        <f t="shared" ref="W422:Y422" si="1207">W423</f>
        <v>0</v>
      </c>
      <c r="X422" s="60">
        <f t="shared" si="1207"/>
        <v>0</v>
      </c>
      <c r="Y422" s="60">
        <f t="shared" si="1207"/>
        <v>0</v>
      </c>
      <c r="Z422" s="60">
        <f t="shared" si="1174"/>
        <v>2073944.6</v>
      </c>
      <c r="AA422" s="60">
        <f t="shared" si="1175"/>
        <v>0</v>
      </c>
      <c r="AB422" s="60">
        <f t="shared" si="1176"/>
        <v>0</v>
      </c>
      <c r="AC422" s="60">
        <f t="shared" ref="AC422:AE422" si="1208">AC423</f>
        <v>-861.52</v>
      </c>
      <c r="AD422" s="60">
        <f t="shared" si="1208"/>
        <v>0</v>
      </c>
      <c r="AE422" s="60">
        <f t="shared" si="1208"/>
        <v>0</v>
      </c>
      <c r="AF422" s="60">
        <f t="shared" si="1178"/>
        <v>2073083.08</v>
      </c>
      <c r="AG422" s="60">
        <f t="shared" si="1179"/>
        <v>0</v>
      </c>
      <c r="AH422" s="60">
        <f t="shared" si="1180"/>
        <v>0</v>
      </c>
      <c r="AI422" s="60">
        <f t="shared" ref="AI422:AK422" si="1209">AI423</f>
        <v>0</v>
      </c>
      <c r="AJ422" s="60">
        <f t="shared" si="1209"/>
        <v>0</v>
      </c>
      <c r="AK422" s="60">
        <f t="shared" si="1209"/>
        <v>0</v>
      </c>
      <c r="AL422" s="60">
        <f t="shared" si="1182"/>
        <v>2073083.08</v>
      </c>
      <c r="AM422" s="60">
        <f t="shared" si="1183"/>
        <v>0</v>
      </c>
      <c r="AN422" s="60">
        <f t="shared" si="1184"/>
        <v>0</v>
      </c>
      <c r="AO422" s="60">
        <f t="shared" ref="AO422:AQ422" si="1210">AO423</f>
        <v>0</v>
      </c>
      <c r="AP422" s="60">
        <f t="shared" si="1210"/>
        <v>0</v>
      </c>
      <c r="AQ422" s="60">
        <f t="shared" si="1210"/>
        <v>0</v>
      </c>
      <c r="AR422" s="60">
        <f t="shared" si="1186"/>
        <v>2073083.08</v>
      </c>
      <c r="AS422" s="60">
        <f t="shared" si="1187"/>
        <v>0</v>
      </c>
      <c r="AT422" s="60">
        <f t="shared" si="1188"/>
        <v>0</v>
      </c>
    </row>
    <row r="423" spans="1:46" ht="18.75" customHeight="1">
      <c r="A423" s="260"/>
      <c r="B423" s="103" t="s">
        <v>38</v>
      </c>
      <c r="C423" s="73" t="s">
        <v>151</v>
      </c>
      <c r="D423" s="73" t="s">
        <v>3</v>
      </c>
      <c r="E423" s="73" t="s">
        <v>181</v>
      </c>
      <c r="F423" s="73" t="s">
        <v>182</v>
      </c>
      <c r="G423" s="101" t="s">
        <v>37</v>
      </c>
      <c r="H423" s="60">
        <v>1058418.6200000001</v>
      </c>
      <c r="I423" s="60"/>
      <c r="J423" s="60"/>
      <c r="K423" s="60"/>
      <c r="L423" s="60"/>
      <c r="M423" s="60"/>
      <c r="N423" s="60">
        <f t="shared" si="1116"/>
        <v>1058418.6200000001</v>
      </c>
      <c r="O423" s="60">
        <f t="shared" si="1117"/>
        <v>0</v>
      </c>
      <c r="P423" s="60">
        <f t="shared" si="1118"/>
        <v>0</v>
      </c>
      <c r="Q423" s="60">
        <v>1015525.98</v>
      </c>
      <c r="R423" s="60"/>
      <c r="S423" s="60"/>
      <c r="T423" s="60">
        <f t="shared" si="1170"/>
        <v>2073944.6</v>
      </c>
      <c r="U423" s="60">
        <f t="shared" si="1171"/>
        <v>0</v>
      </c>
      <c r="V423" s="60">
        <f t="shared" si="1172"/>
        <v>0</v>
      </c>
      <c r="W423" s="60"/>
      <c r="X423" s="60"/>
      <c r="Y423" s="60"/>
      <c r="Z423" s="60">
        <f t="shared" si="1174"/>
        <v>2073944.6</v>
      </c>
      <c r="AA423" s="60">
        <f t="shared" si="1175"/>
        <v>0</v>
      </c>
      <c r="AB423" s="60">
        <f t="shared" si="1176"/>
        <v>0</v>
      </c>
      <c r="AC423" s="60">
        <v>-861.52</v>
      </c>
      <c r="AD423" s="60"/>
      <c r="AE423" s="60"/>
      <c r="AF423" s="60">
        <f t="shared" si="1178"/>
        <v>2073083.08</v>
      </c>
      <c r="AG423" s="60">
        <f t="shared" si="1179"/>
        <v>0</v>
      </c>
      <c r="AH423" s="60">
        <f t="shared" si="1180"/>
        <v>0</v>
      </c>
      <c r="AI423" s="60"/>
      <c r="AJ423" s="60"/>
      <c r="AK423" s="60"/>
      <c r="AL423" s="60">
        <f t="shared" si="1182"/>
        <v>2073083.08</v>
      </c>
      <c r="AM423" s="60">
        <f t="shared" si="1183"/>
        <v>0</v>
      </c>
      <c r="AN423" s="60">
        <f t="shared" si="1184"/>
        <v>0</v>
      </c>
      <c r="AO423" s="60"/>
      <c r="AP423" s="60"/>
      <c r="AQ423" s="60"/>
      <c r="AR423" s="60">
        <f t="shared" si="1186"/>
        <v>2073083.08</v>
      </c>
      <c r="AS423" s="60">
        <f t="shared" si="1187"/>
        <v>0</v>
      </c>
      <c r="AT423" s="60">
        <f t="shared" si="1188"/>
        <v>0</v>
      </c>
    </row>
    <row r="424" spans="1:46" ht="26.4">
      <c r="A424" s="260"/>
      <c r="B424" s="115" t="s">
        <v>139</v>
      </c>
      <c r="C424" s="73" t="s">
        <v>151</v>
      </c>
      <c r="D424" s="73" t="s">
        <v>3</v>
      </c>
      <c r="E424" s="73" t="s">
        <v>181</v>
      </c>
      <c r="F424" s="73" t="s">
        <v>182</v>
      </c>
      <c r="G424" s="101" t="s">
        <v>137</v>
      </c>
      <c r="H424" s="60"/>
      <c r="I424" s="60"/>
      <c r="J424" s="60"/>
      <c r="K424" s="60"/>
      <c r="L424" s="60"/>
      <c r="M424" s="60"/>
      <c r="N424" s="60"/>
      <c r="O424" s="60"/>
      <c r="P424" s="60"/>
      <c r="Q424" s="60">
        <f>Q425</f>
        <v>546350</v>
      </c>
      <c r="R424" s="60">
        <f t="shared" ref="R424:S424" si="1211">R425</f>
        <v>0</v>
      </c>
      <c r="S424" s="60">
        <f t="shared" si="1211"/>
        <v>0</v>
      </c>
      <c r="T424" s="60">
        <f t="shared" ref="T424:T425" si="1212">N424+Q424</f>
        <v>546350</v>
      </c>
      <c r="U424" s="60">
        <f t="shared" ref="U424:U425" si="1213">O424+R424</f>
        <v>0</v>
      </c>
      <c r="V424" s="60">
        <f t="shared" ref="V424:V425" si="1214">P424+S424</f>
        <v>0</v>
      </c>
      <c r="W424" s="60">
        <f>W425</f>
        <v>0</v>
      </c>
      <c r="X424" s="60">
        <f t="shared" ref="X424:Y424" si="1215">X425</f>
        <v>0</v>
      </c>
      <c r="Y424" s="60">
        <f t="shared" si="1215"/>
        <v>0</v>
      </c>
      <c r="Z424" s="60">
        <f t="shared" si="1174"/>
        <v>546350</v>
      </c>
      <c r="AA424" s="60">
        <f t="shared" si="1175"/>
        <v>0</v>
      </c>
      <c r="AB424" s="60">
        <f t="shared" si="1176"/>
        <v>0</v>
      </c>
      <c r="AC424" s="60">
        <f>AC425</f>
        <v>0</v>
      </c>
      <c r="AD424" s="60">
        <f t="shared" ref="AD424:AE424" si="1216">AD425</f>
        <v>0</v>
      </c>
      <c r="AE424" s="60">
        <f t="shared" si="1216"/>
        <v>0</v>
      </c>
      <c r="AF424" s="60">
        <f t="shared" si="1178"/>
        <v>546350</v>
      </c>
      <c r="AG424" s="60">
        <f t="shared" si="1179"/>
        <v>0</v>
      </c>
      <c r="AH424" s="60">
        <f t="shared" si="1180"/>
        <v>0</v>
      </c>
      <c r="AI424" s="60">
        <f>AI425</f>
        <v>0</v>
      </c>
      <c r="AJ424" s="60">
        <f t="shared" ref="AJ424:AK424" si="1217">AJ425</f>
        <v>0</v>
      </c>
      <c r="AK424" s="60">
        <f t="shared" si="1217"/>
        <v>0</v>
      </c>
      <c r="AL424" s="60">
        <f t="shared" si="1182"/>
        <v>546350</v>
      </c>
      <c r="AM424" s="60">
        <f t="shared" si="1183"/>
        <v>0</v>
      </c>
      <c r="AN424" s="60">
        <f t="shared" si="1184"/>
        <v>0</v>
      </c>
      <c r="AO424" s="60">
        <f>AO425</f>
        <v>-342020</v>
      </c>
      <c r="AP424" s="60">
        <f t="shared" ref="AP424:AQ424" si="1218">AP425</f>
        <v>0</v>
      </c>
      <c r="AQ424" s="60">
        <f t="shared" si="1218"/>
        <v>0</v>
      </c>
      <c r="AR424" s="60">
        <f t="shared" si="1186"/>
        <v>204330</v>
      </c>
      <c r="AS424" s="60">
        <f t="shared" si="1187"/>
        <v>0</v>
      </c>
      <c r="AT424" s="60">
        <f t="shared" si="1188"/>
        <v>0</v>
      </c>
    </row>
    <row r="425" spans="1:46">
      <c r="A425" s="260"/>
      <c r="B425" s="115" t="s">
        <v>140</v>
      </c>
      <c r="C425" s="73" t="s">
        <v>151</v>
      </c>
      <c r="D425" s="73" t="s">
        <v>3</v>
      </c>
      <c r="E425" s="73" t="s">
        <v>181</v>
      </c>
      <c r="F425" s="73" t="s">
        <v>182</v>
      </c>
      <c r="G425" s="101" t="s">
        <v>138</v>
      </c>
      <c r="H425" s="60"/>
      <c r="I425" s="60"/>
      <c r="J425" s="60"/>
      <c r="K425" s="60"/>
      <c r="L425" s="60"/>
      <c r="M425" s="60"/>
      <c r="N425" s="60"/>
      <c r="O425" s="60"/>
      <c r="P425" s="60"/>
      <c r="Q425" s="60">
        <v>546350</v>
      </c>
      <c r="R425" s="60"/>
      <c r="S425" s="60"/>
      <c r="T425" s="60">
        <f t="shared" si="1212"/>
        <v>546350</v>
      </c>
      <c r="U425" s="60">
        <f t="shared" si="1213"/>
        <v>0</v>
      </c>
      <c r="V425" s="60">
        <f t="shared" si="1214"/>
        <v>0</v>
      </c>
      <c r="W425" s="60"/>
      <c r="X425" s="60"/>
      <c r="Y425" s="60"/>
      <c r="Z425" s="60">
        <f t="shared" si="1174"/>
        <v>546350</v>
      </c>
      <c r="AA425" s="60">
        <f t="shared" si="1175"/>
        <v>0</v>
      </c>
      <c r="AB425" s="60">
        <f t="shared" si="1176"/>
        <v>0</v>
      </c>
      <c r="AC425" s="60"/>
      <c r="AD425" s="60"/>
      <c r="AE425" s="60"/>
      <c r="AF425" s="60">
        <f t="shared" si="1178"/>
        <v>546350</v>
      </c>
      <c r="AG425" s="60">
        <f t="shared" si="1179"/>
        <v>0</v>
      </c>
      <c r="AH425" s="60">
        <f t="shared" si="1180"/>
        <v>0</v>
      </c>
      <c r="AI425" s="60"/>
      <c r="AJ425" s="60"/>
      <c r="AK425" s="60"/>
      <c r="AL425" s="60">
        <f t="shared" si="1182"/>
        <v>546350</v>
      </c>
      <c r="AM425" s="60">
        <f t="shared" si="1183"/>
        <v>0</v>
      </c>
      <c r="AN425" s="60">
        <f t="shared" si="1184"/>
        <v>0</v>
      </c>
      <c r="AO425" s="60">
        <v>-342020</v>
      </c>
      <c r="AP425" s="60"/>
      <c r="AQ425" s="60"/>
      <c r="AR425" s="60">
        <f t="shared" si="1186"/>
        <v>204330</v>
      </c>
      <c r="AS425" s="60">
        <f t="shared" si="1187"/>
        <v>0</v>
      </c>
      <c r="AT425" s="60">
        <f t="shared" si="1188"/>
        <v>0</v>
      </c>
    </row>
    <row r="426" spans="1:46" ht="18.75" customHeight="1">
      <c r="A426" s="260"/>
      <c r="B426" s="103" t="s">
        <v>47</v>
      </c>
      <c r="C426" s="73" t="s">
        <v>151</v>
      </c>
      <c r="D426" s="73" t="s">
        <v>3</v>
      </c>
      <c r="E426" s="73" t="s">
        <v>181</v>
      </c>
      <c r="F426" s="73" t="s">
        <v>182</v>
      </c>
      <c r="G426" s="101" t="s">
        <v>45</v>
      </c>
      <c r="H426" s="60"/>
      <c r="I426" s="60"/>
      <c r="J426" s="60"/>
      <c r="K426" s="60"/>
      <c r="L426" s="60"/>
      <c r="M426" s="60"/>
      <c r="N426" s="60"/>
      <c r="O426" s="60"/>
      <c r="P426" s="60"/>
      <c r="Q426" s="60">
        <f>Q427</f>
        <v>95550</v>
      </c>
      <c r="R426" s="60">
        <f t="shared" ref="R426:S426" si="1219">R427</f>
        <v>0</v>
      </c>
      <c r="S426" s="60">
        <f t="shared" si="1219"/>
        <v>0</v>
      </c>
      <c r="T426" s="60">
        <f t="shared" ref="T426:T427" si="1220">N426+Q426</f>
        <v>95550</v>
      </c>
      <c r="U426" s="60">
        <f t="shared" ref="U426:U427" si="1221">O426+R426</f>
        <v>0</v>
      </c>
      <c r="V426" s="60">
        <f t="shared" ref="V426:V427" si="1222">P426+S426</f>
        <v>0</v>
      </c>
      <c r="W426" s="60">
        <f>W427</f>
        <v>0</v>
      </c>
      <c r="X426" s="60">
        <f t="shared" ref="X426:Y426" si="1223">X427</f>
        <v>0</v>
      </c>
      <c r="Y426" s="60">
        <f t="shared" si="1223"/>
        <v>0</v>
      </c>
      <c r="Z426" s="60">
        <f t="shared" si="1174"/>
        <v>95550</v>
      </c>
      <c r="AA426" s="60">
        <f t="shared" si="1175"/>
        <v>0</v>
      </c>
      <c r="AB426" s="60">
        <f t="shared" si="1176"/>
        <v>0</v>
      </c>
      <c r="AC426" s="60">
        <f>AC427</f>
        <v>0</v>
      </c>
      <c r="AD426" s="60">
        <f t="shared" ref="AD426:AE426" si="1224">AD427</f>
        <v>0</v>
      </c>
      <c r="AE426" s="60">
        <f t="shared" si="1224"/>
        <v>0</v>
      </c>
      <c r="AF426" s="60">
        <f t="shared" si="1178"/>
        <v>95550</v>
      </c>
      <c r="AG426" s="60">
        <f t="shared" si="1179"/>
        <v>0</v>
      </c>
      <c r="AH426" s="60">
        <f t="shared" si="1180"/>
        <v>0</v>
      </c>
      <c r="AI426" s="60">
        <f>AI427</f>
        <v>0</v>
      </c>
      <c r="AJ426" s="60">
        <f t="shared" ref="AJ426:AK426" si="1225">AJ427</f>
        <v>0</v>
      </c>
      <c r="AK426" s="60">
        <f t="shared" si="1225"/>
        <v>0</v>
      </c>
      <c r="AL426" s="60">
        <f t="shared" si="1182"/>
        <v>95550</v>
      </c>
      <c r="AM426" s="60">
        <f t="shared" si="1183"/>
        <v>0</v>
      </c>
      <c r="AN426" s="60">
        <f t="shared" si="1184"/>
        <v>0</v>
      </c>
      <c r="AO426" s="60">
        <f>AO427</f>
        <v>-63700</v>
      </c>
      <c r="AP426" s="60">
        <f t="shared" ref="AP426:AQ426" si="1226">AP427</f>
        <v>0</v>
      </c>
      <c r="AQ426" s="60">
        <f t="shared" si="1226"/>
        <v>0</v>
      </c>
      <c r="AR426" s="60">
        <f t="shared" si="1186"/>
        <v>31850</v>
      </c>
      <c r="AS426" s="60">
        <f t="shared" si="1187"/>
        <v>0</v>
      </c>
      <c r="AT426" s="60">
        <f t="shared" si="1188"/>
        <v>0</v>
      </c>
    </row>
    <row r="427" spans="1:46" ht="18.75" customHeight="1">
      <c r="A427" s="260"/>
      <c r="B427" s="103" t="s">
        <v>56</v>
      </c>
      <c r="C427" s="73" t="s">
        <v>151</v>
      </c>
      <c r="D427" s="73" t="s">
        <v>3</v>
      </c>
      <c r="E427" s="73" t="s">
        <v>181</v>
      </c>
      <c r="F427" s="73" t="s">
        <v>182</v>
      </c>
      <c r="G427" s="101" t="s">
        <v>57</v>
      </c>
      <c r="H427" s="60"/>
      <c r="I427" s="60"/>
      <c r="J427" s="60"/>
      <c r="K427" s="60"/>
      <c r="L427" s="60"/>
      <c r="M427" s="60"/>
      <c r="N427" s="60"/>
      <c r="O427" s="60"/>
      <c r="P427" s="60"/>
      <c r="Q427" s="60">
        <v>95550</v>
      </c>
      <c r="R427" s="60"/>
      <c r="S427" s="60"/>
      <c r="T427" s="60">
        <f t="shared" si="1220"/>
        <v>95550</v>
      </c>
      <c r="U427" s="60">
        <f t="shared" si="1221"/>
        <v>0</v>
      </c>
      <c r="V427" s="60">
        <f t="shared" si="1222"/>
        <v>0</v>
      </c>
      <c r="W427" s="60"/>
      <c r="X427" s="60"/>
      <c r="Y427" s="60"/>
      <c r="Z427" s="60">
        <f t="shared" si="1174"/>
        <v>95550</v>
      </c>
      <c r="AA427" s="60">
        <f t="shared" si="1175"/>
        <v>0</v>
      </c>
      <c r="AB427" s="60">
        <f t="shared" si="1176"/>
        <v>0</v>
      </c>
      <c r="AC427" s="60"/>
      <c r="AD427" s="60"/>
      <c r="AE427" s="60"/>
      <c r="AF427" s="60">
        <f t="shared" si="1178"/>
        <v>95550</v>
      </c>
      <c r="AG427" s="60">
        <f t="shared" si="1179"/>
        <v>0</v>
      </c>
      <c r="AH427" s="60">
        <f t="shared" si="1180"/>
        <v>0</v>
      </c>
      <c r="AI427" s="60"/>
      <c r="AJ427" s="60"/>
      <c r="AK427" s="60"/>
      <c r="AL427" s="60">
        <f t="shared" si="1182"/>
        <v>95550</v>
      </c>
      <c r="AM427" s="60">
        <f t="shared" si="1183"/>
        <v>0</v>
      </c>
      <c r="AN427" s="60">
        <f t="shared" si="1184"/>
        <v>0</v>
      </c>
      <c r="AO427" s="60">
        <v>-63700</v>
      </c>
      <c r="AP427" s="60"/>
      <c r="AQ427" s="60"/>
      <c r="AR427" s="60">
        <f t="shared" si="1186"/>
        <v>31850</v>
      </c>
      <c r="AS427" s="60">
        <f t="shared" si="1187"/>
        <v>0</v>
      </c>
      <c r="AT427" s="60">
        <f t="shared" si="1188"/>
        <v>0</v>
      </c>
    </row>
    <row r="428" spans="1:46" ht="52.8">
      <c r="A428" s="260"/>
      <c r="B428" s="115" t="s">
        <v>185</v>
      </c>
      <c r="C428" s="73" t="s">
        <v>151</v>
      </c>
      <c r="D428" s="73" t="s">
        <v>3</v>
      </c>
      <c r="E428" s="73" t="s">
        <v>181</v>
      </c>
      <c r="F428" s="73" t="s">
        <v>183</v>
      </c>
      <c r="G428" s="101"/>
      <c r="H428" s="60">
        <f>H429</f>
        <v>21600.38</v>
      </c>
      <c r="I428" s="60">
        <f t="shared" ref="I428:M428" si="1227">I429</f>
        <v>0</v>
      </c>
      <c r="J428" s="60">
        <f t="shared" si="1227"/>
        <v>0</v>
      </c>
      <c r="K428" s="60">
        <f t="shared" si="1227"/>
        <v>0</v>
      </c>
      <c r="L428" s="60">
        <f t="shared" si="1227"/>
        <v>0</v>
      </c>
      <c r="M428" s="60">
        <f t="shared" si="1227"/>
        <v>0</v>
      </c>
      <c r="N428" s="60">
        <f t="shared" si="1116"/>
        <v>21600.38</v>
      </c>
      <c r="O428" s="60">
        <f t="shared" si="1117"/>
        <v>0</v>
      </c>
      <c r="P428" s="60">
        <f t="shared" si="1118"/>
        <v>0</v>
      </c>
      <c r="Q428" s="60">
        <f>Q431+Q429+Q433</f>
        <v>33825.020000000004</v>
      </c>
      <c r="R428" s="60">
        <f>R431+R429+R433</f>
        <v>0</v>
      </c>
      <c r="S428" s="60">
        <f>S431+S429+S433</f>
        <v>0</v>
      </c>
      <c r="T428" s="60">
        <f t="shared" si="1170"/>
        <v>55425.400000000009</v>
      </c>
      <c r="U428" s="60">
        <f t="shared" si="1171"/>
        <v>0</v>
      </c>
      <c r="V428" s="60">
        <f t="shared" si="1172"/>
        <v>0</v>
      </c>
      <c r="W428" s="60">
        <f>W431+W429+W433</f>
        <v>0</v>
      </c>
      <c r="X428" s="60">
        <f>X431+X429+X433</f>
        <v>0</v>
      </c>
      <c r="Y428" s="60">
        <f>Y431+Y429+Y433</f>
        <v>0</v>
      </c>
      <c r="Z428" s="60">
        <f t="shared" si="1174"/>
        <v>55425.400000000009</v>
      </c>
      <c r="AA428" s="60">
        <f t="shared" si="1175"/>
        <v>0</v>
      </c>
      <c r="AB428" s="60">
        <f t="shared" si="1176"/>
        <v>0</v>
      </c>
      <c r="AC428" s="60">
        <f>AC431+AC429+AC433</f>
        <v>-17.579999999999998</v>
      </c>
      <c r="AD428" s="60">
        <f>AD431+AD429+AD433</f>
        <v>0</v>
      </c>
      <c r="AE428" s="60">
        <f>AE431+AE429+AE433</f>
        <v>0</v>
      </c>
      <c r="AF428" s="60">
        <f t="shared" si="1178"/>
        <v>55407.820000000007</v>
      </c>
      <c r="AG428" s="60">
        <f t="shared" si="1179"/>
        <v>0</v>
      </c>
      <c r="AH428" s="60">
        <f t="shared" si="1180"/>
        <v>0</v>
      </c>
      <c r="AI428" s="60">
        <f>AI431+AI429+AI433</f>
        <v>0</v>
      </c>
      <c r="AJ428" s="60">
        <f>AJ431+AJ429+AJ433</f>
        <v>0</v>
      </c>
      <c r="AK428" s="60">
        <f>AK431+AK429+AK433</f>
        <v>0</v>
      </c>
      <c r="AL428" s="60">
        <f t="shared" si="1182"/>
        <v>55407.820000000007</v>
      </c>
      <c r="AM428" s="60">
        <f t="shared" si="1183"/>
        <v>0</v>
      </c>
      <c r="AN428" s="60">
        <f t="shared" si="1184"/>
        <v>0</v>
      </c>
      <c r="AO428" s="60">
        <f>AO431+AO429+AO433</f>
        <v>-8280</v>
      </c>
      <c r="AP428" s="60">
        <f>AP431+AP429+AP433</f>
        <v>0</v>
      </c>
      <c r="AQ428" s="60">
        <f>AQ431+AQ429+AQ433</f>
        <v>0</v>
      </c>
      <c r="AR428" s="60">
        <f t="shared" si="1186"/>
        <v>47127.820000000007</v>
      </c>
      <c r="AS428" s="60">
        <f t="shared" si="1187"/>
        <v>0</v>
      </c>
      <c r="AT428" s="60">
        <f t="shared" si="1188"/>
        <v>0</v>
      </c>
    </row>
    <row r="429" spans="1:46">
      <c r="A429" s="260"/>
      <c r="B429" s="103" t="s">
        <v>35</v>
      </c>
      <c r="C429" s="73" t="s">
        <v>151</v>
      </c>
      <c r="D429" s="73" t="s">
        <v>3</v>
      </c>
      <c r="E429" s="73" t="s">
        <v>181</v>
      </c>
      <c r="F429" s="73" t="s">
        <v>183</v>
      </c>
      <c r="G429" s="101" t="s">
        <v>36</v>
      </c>
      <c r="H429" s="60">
        <f>H430</f>
        <v>21600.38</v>
      </c>
      <c r="I429" s="60">
        <f t="shared" ref="I429:J429" si="1228">I430</f>
        <v>0</v>
      </c>
      <c r="J429" s="60">
        <f t="shared" si="1228"/>
        <v>0</v>
      </c>
      <c r="K429" s="60">
        <f t="shared" ref="K429" si="1229">K430</f>
        <v>0</v>
      </c>
      <c r="L429" s="60">
        <f t="shared" ref="L429" si="1230">L430</f>
        <v>0</v>
      </c>
      <c r="M429" s="60">
        <f t="shared" ref="M429" si="1231">M430</f>
        <v>0</v>
      </c>
      <c r="N429" s="60">
        <f t="shared" si="1116"/>
        <v>21600.38</v>
      </c>
      <c r="O429" s="60">
        <f t="shared" si="1117"/>
        <v>0</v>
      </c>
      <c r="P429" s="60">
        <f t="shared" si="1118"/>
        <v>0</v>
      </c>
      <c r="Q429" s="60">
        <f t="shared" ref="Q429:S429" si="1232">Q430</f>
        <v>20725.02</v>
      </c>
      <c r="R429" s="60">
        <f t="shared" si="1232"/>
        <v>0</v>
      </c>
      <c r="S429" s="60">
        <f t="shared" si="1232"/>
        <v>0</v>
      </c>
      <c r="T429" s="60">
        <f t="shared" si="1170"/>
        <v>42325.4</v>
      </c>
      <c r="U429" s="60">
        <f t="shared" si="1171"/>
        <v>0</v>
      </c>
      <c r="V429" s="60">
        <f t="shared" si="1172"/>
        <v>0</v>
      </c>
      <c r="W429" s="60">
        <f t="shared" ref="W429:Y429" si="1233">W430</f>
        <v>0</v>
      </c>
      <c r="X429" s="60">
        <f t="shared" si="1233"/>
        <v>0</v>
      </c>
      <c r="Y429" s="60">
        <f t="shared" si="1233"/>
        <v>0</v>
      </c>
      <c r="Z429" s="60">
        <f t="shared" si="1174"/>
        <v>42325.4</v>
      </c>
      <c r="AA429" s="60">
        <f t="shared" si="1175"/>
        <v>0</v>
      </c>
      <c r="AB429" s="60">
        <f t="shared" si="1176"/>
        <v>0</v>
      </c>
      <c r="AC429" s="60">
        <f t="shared" ref="AC429:AE429" si="1234">AC430</f>
        <v>-17.579999999999998</v>
      </c>
      <c r="AD429" s="60">
        <f t="shared" si="1234"/>
        <v>0</v>
      </c>
      <c r="AE429" s="60">
        <f t="shared" si="1234"/>
        <v>0</v>
      </c>
      <c r="AF429" s="60">
        <f t="shared" si="1178"/>
        <v>42307.82</v>
      </c>
      <c r="AG429" s="60">
        <f t="shared" si="1179"/>
        <v>0</v>
      </c>
      <c r="AH429" s="60">
        <f t="shared" si="1180"/>
        <v>0</v>
      </c>
      <c r="AI429" s="60">
        <f t="shared" ref="AI429:AK429" si="1235">AI430</f>
        <v>0</v>
      </c>
      <c r="AJ429" s="60">
        <f t="shared" si="1235"/>
        <v>0</v>
      </c>
      <c r="AK429" s="60">
        <f t="shared" si="1235"/>
        <v>0</v>
      </c>
      <c r="AL429" s="60">
        <f t="shared" si="1182"/>
        <v>42307.82</v>
      </c>
      <c r="AM429" s="60">
        <f t="shared" si="1183"/>
        <v>0</v>
      </c>
      <c r="AN429" s="60">
        <f t="shared" si="1184"/>
        <v>0</v>
      </c>
      <c r="AO429" s="60">
        <f t="shared" ref="AO429:AQ429" si="1236">AO430</f>
        <v>0</v>
      </c>
      <c r="AP429" s="60">
        <f t="shared" si="1236"/>
        <v>0</v>
      </c>
      <c r="AQ429" s="60">
        <f t="shared" si="1236"/>
        <v>0</v>
      </c>
      <c r="AR429" s="60">
        <f t="shared" si="1186"/>
        <v>42307.82</v>
      </c>
      <c r="AS429" s="60">
        <f t="shared" si="1187"/>
        <v>0</v>
      </c>
      <c r="AT429" s="60">
        <f t="shared" si="1188"/>
        <v>0</v>
      </c>
    </row>
    <row r="430" spans="1:46" ht="26.4">
      <c r="A430" s="260"/>
      <c r="B430" s="103" t="s">
        <v>38</v>
      </c>
      <c r="C430" s="73" t="s">
        <v>151</v>
      </c>
      <c r="D430" s="73" t="s">
        <v>3</v>
      </c>
      <c r="E430" s="73" t="s">
        <v>181</v>
      </c>
      <c r="F430" s="73" t="s">
        <v>183</v>
      </c>
      <c r="G430" s="101" t="s">
        <v>37</v>
      </c>
      <c r="H430" s="60">
        <v>21600.38</v>
      </c>
      <c r="I430" s="60"/>
      <c r="J430" s="60"/>
      <c r="K430" s="60"/>
      <c r="L430" s="60"/>
      <c r="M430" s="60"/>
      <c r="N430" s="60">
        <f t="shared" si="1116"/>
        <v>21600.38</v>
      </c>
      <c r="O430" s="60">
        <f t="shared" si="1117"/>
        <v>0</v>
      </c>
      <c r="P430" s="60">
        <f t="shared" si="1118"/>
        <v>0</v>
      </c>
      <c r="Q430" s="60">
        <v>20725.02</v>
      </c>
      <c r="R430" s="60"/>
      <c r="S430" s="60"/>
      <c r="T430" s="60">
        <f t="shared" si="1170"/>
        <v>42325.4</v>
      </c>
      <c r="U430" s="60">
        <f t="shared" si="1171"/>
        <v>0</v>
      </c>
      <c r="V430" s="60">
        <f t="shared" si="1172"/>
        <v>0</v>
      </c>
      <c r="W430" s="60"/>
      <c r="X430" s="60"/>
      <c r="Y430" s="60"/>
      <c r="Z430" s="60">
        <f t="shared" si="1174"/>
        <v>42325.4</v>
      </c>
      <c r="AA430" s="60">
        <f t="shared" si="1175"/>
        <v>0</v>
      </c>
      <c r="AB430" s="60">
        <f t="shared" si="1176"/>
        <v>0</v>
      </c>
      <c r="AC430" s="60">
        <v>-17.579999999999998</v>
      </c>
      <c r="AD430" s="60"/>
      <c r="AE430" s="60"/>
      <c r="AF430" s="60">
        <f t="shared" si="1178"/>
        <v>42307.82</v>
      </c>
      <c r="AG430" s="60">
        <f t="shared" si="1179"/>
        <v>0</v>
      </c>
      <c r="AH430" s="60">
        <f t="shared" si="1180"/>
        <v>0</v>
      </c>
      <c r="AI430" s="60"/>
      <c r="AJ430" s="60"/>
      <c r="AK430" s="60"/>
      <c r="AL430" s="60">
        <f t="shared" si="1182"/>
        <v>42307.82</v>
      </c>
      <c r="AM430" s="60">
        <f t="shared" si="1183"/>
        <v>0</v>
      </c>
      <c r="AN430" s="60">
        <f t="shared" si="1184"/>
        <v>0</v>
      </c>
      <c r="AO430" s="60"/>
      <c r="AP430" s="60"/>
      <c r="AQ430" s="60"/>
      <c r="AR430" s="60">
        <f t="shared" si="1186"/>
        <v>42307.82</v>
      </c>
      <c r="AS430" s="60">
        <f t="shared" si="1187"/>
        <v>0</v>
      </c>
      <c r="AT430" s="60">
        <f t="shared" si="1188"/>
        <v>0</v>
      </c>
    </row>
    <row r="431" spans="1:46" ht="26.4">
      <c r="A431" s="260"/>
      <c r="B431" s="115" t="s">
        <v>139</v>
      </c>
      <c r="C431" s="73" t="s">
        <v>151</v>
      </c>
      <c r="D431" s="73" t="s">
        <v>3</v>
      </c>
      <c r="E431" s="73" t="s">
        <v>181</v>
      </c>
      <c r="F431" s="73" t="s">
        <v>183</v>
      </c>
      <c r="G431" s="101" t="s">
        <v>137</v>
      </c>
      <c r="H431" s="60"/>
      <c r="I431" s="60"/>
      <c r="J431" s="60"/>
      <c r="K431" s="60"/>
      <c r="L431" s="60"/>
      <c r="M431" s="60"/>
      <c r="N431" s="60"/>
      <c r="O431" s="60"/>
      <c r="P431" s="60"/>
      <c r="Q431" s="60">
        <f>Q432</f>
        <v>11150</v>
      </c>
      <c r="R431" s="60">
        <f t="shared" ref="R431:S431" si="1237">R432</f>
        <v>0</v>
      </c>
      <c r="S431" s="60">
        <f t="shared" si="1237"/>
        <v>0</v>
      </c>
      <c r="T431" s="60">
        <f t="shared" ref="T431:T432" si="1238">N431+Q431</f>
        <v>11150</v>
      </c>
      <c r="U431" s="60">
        <f t="shared" ref="U431:U432" si="1239">O431+R431</f>
        <v>0</v>
      </c>
      <c r="V431" s="60">
        <f t="shared" ref="V431:V432" si="1240">P431+S431</f>
        <v>0</v>
      </c>
      <c r="W431" s="60">
        <f>W432</f>
        <v>0</v>
      </c>
      <c r="X431" s="60">
        <f t="shared" ref="X431:Y431" si="1241">X432</f>
        <v>0</v>
      </c>
      <c r="Y431" s="60">
        <f t="shared" si="1241"/>
        <v>0</v>
      </c>
      <c r="Z431" s="60">
        <f t="shared" si="1174"/>
        <v>11150</v>
      </c>
      <c r="AA431" s="60">
        <f t="shared" si="1175"/>
        <v>0</v>
      </c>
      <c r="AB431" s="60">
        <f t="shared" si="1176"/>
        <v>0</v>
      </c>
      <c r="AC431" s="60">
        <f>AC432</f>
        <v>0</v>
      </c>
      <c r="AD431" s="60">
        <f t="shared" ref="AD431:AE431" si="1242">AD432</f>
        <v>0</v>
      </c>
      <c r="AE431" s="60">
        <f t="shared" si="1242"/>
        <v>0</v>
      </c>
      <c r="AF431" s="60">
        <f t="shared" si="1178"/>
        <v>11150</v>
      </c>
      <c r="AG431" s="60">
        <f t="shared" si="1179"/>
        <v>0</v>
      </c>
      <c r="AH431" s="60">
        <f t="shared" si="1180"/>
        <v>0</v>
      </c>
      <c r="AI431" s="60">
        <f>AI432</f>
        <v>0</v>
      </c>
      <c r="AJ431" s="60">
        <f t="shared" ref="AJ431:AK431" si="1243">AJ432</f>
        <v>0</v>
      </c>
      <c r="AK431" s="60">
        <f t="shared" si="1243"/>
        <v>0</v>
      </c>
      <c r="AL431" s="60">
        <f t="shared" si="1182"/>
        <v>11150</v>
      </c>
      <c r="AM431" s="60">
        <f t="shared" si="1183"/>
        <v>0</v>
      </c>
      <c r="AN431" s="60">
        <f t="shared" si="1184"/>
        <v>0</v>
      </c>
      <c r="AO431" s="60">
        <f>AO432</f>
        <v>-6980</v>
      </c>
      <c r="AP431" s="60">
        <f t="shared" ref="AP431:AQ431" si="1244">AP432</f>
        <v>0</v>
      </c>
      <c r="AQ431" s="60">
        <f t="shared" si="1244"/>
        <v>0</v>
      </c>
      <c r="AR431" s="60">
        <f t="shared" si="1186"/>
        <v>4170</v>
      </c>
      <c r="AS431" s="60">
        <f t="shared" si="1187"/>
        <v>0</v>
      </c>
      <c r="AT431" s="60">
        <f t="shared" si="1188"/>
        <v>0</v>
      </c>
    </row>
    <row r="432" spans="1:46">
      <c r="A432" s="260"/>
      <c r="B432" s="115" t="s">
        <v>140</v>
      </c>
      <c r="C432" s="73" t="s">
        <v>151</v>
      </c>
      <c r="D432" s="73" t="s">
        <v>3</v>
      </c>
      <c r="E432" s="73" t="s">
        <v>181</v>
      </c>
      <c r="F432" s="73" t="s">
        <v>183</v>
      </c>
      <c r="G432" s="101" t="s">
        <v>138</v>
      </c>
      <c r="H432" s="60"/>
      <c r="I432" s="60"/>
      <c r="J432" s="60"/>
      <c r="K432" s="60"/>
      <c r="L432" s="60"/>
      <c r="M432" s="60"/>
      <c r="N432" s="60"/>
      <c r="O432" s="60"/>
      <c r="P432" s="60"/>
      <c r="Q432" s="60">
        <v>11150</v>
      </c>
      <c r="R432" s="60"/>
      <c r="S432" s="60"/>
      <c r="T432" s="60">
        <f t="shared" si="1238"/>
        <v>11150</v>
      </c>
      <c r="U432" s="60">
        <f t="shared" si="1239"/>
        <v>0</v>
      </c>
      <c r="V432" s="60">
        <f t="shared" si="1240"/>
        <v>0</v>
      </c>
      <c r="W432" s="60"/>
      <c r="X432" s="60"/>
      <c r="Y432" s="60"/>
      <c r="Z432" s="60">
        <f t="shared" si="1174"/>
        <v>11150</v>
      </c>
      <c r="AA432" s="60">
        <f t="shared" si="1175"/>
        <v>0</v>
      </c>
      <c r="AB432" s="60">
        <f t="shared" si="1176"/>
        <v>0</v>
      </c>
      <c r="AC432" s="60"/>
      <c r="AD432" s="60"/>
      <c r="AE432" s="60"/>
      <c r="AF432" s="60">
        <f t="shared" si="1178"/>
        <v>11150</v>
      </c>
      <c r="AG432" s="60">
        <f t="shared" si="1179"/>
        <v>0</v>
      </c>
      <c r="AH432" s="60">
        <f t="shared" si="1180"/>
        <v>0</v>
      </c>
      <c r="AI432" s="60"/>
      <c r="AJ432" s="60"/>
      <c r="AK432" s="60"/>
      <c r="AL432" s="60">
        <f t="shared" si="1182"/>
        <v>11150</v>
      </c>
      <c r="AM432" s="60">
        <f t="shared" si="1183"/>
        <v>0</v>
      </c>
      <c r="AN432" s="60">
        <f t="shared" si="1184"/>
        <v>0</v>
      </c>
      <c r="AO432" s="60">
        <v>-6980</v>
      </c>
      <c r="AP432" s="60"/>
      <c r="AQ432" s="60"/>
      <c r="AR432" s="60">
        <f t="shared" si="1186"/>
        <v>4170</v>
      </c>
      <c r="AS432" s="60">
        <f t="shared" si="1187"/>
        <v>0</v>
      </c>
      <c r="AT432" s="60">
        <f t="shared" si="1188"/>
        <v>0</v>
      </c>
    </row>
    <row r="433" spans="1:46">
      <c r="A433" s="260"/>
      <c r="B433" s="103" t="s">
        <v>47</v>
      </c>
      <c r="C433" s="73" t="s">
        <v>151</v>
      </c>
      <c r="D433" s="73" t="s">
        <v>3</v>
      </c>
      <c r="E433" s="73" t="s">
        <v>181</v>
      </c>
      <c r="F433" s="73" t="s">
        <v>183</v>
      </c>
      <c r="G433" s="101" t="s">
        <v>45</v>
      </c>
      <c r="H433" s="60"/>
      <c r="I433" s="60"/>
      <c r="J433" s="60"/>
      <c r="K433" s="60"/>
      <c r="L433" s="60"/>
      <c r="M433" s="60"/>
      <c r="N433" s="60"/>
      <c r="O433" s="60"/>
      <c r="P433" s="60"/>
      <c r="Q433" s="60">
        <f>Q434</f>
        <v>1950</v>
      </c>
      <c r="R433" s="60">
        <f t="shared" ref="R433:S433" si="1245">R434</f>
        <v>0</v>
      </c>
      <c r="S433" s="60">
        <f t="shared" si="1245"/>
        <v>0</v>
      </c>
      <c r="T433" s="60">
        <f t="shared" ref="T433:T434" si="1246">N433+Q433</f>
        <v>1950</v>
      </c>
      <c r="U433" s="60">
        <f t="shared" ref="U433:U434" si="1247">O433+R433</f>
        <v>0</v>
      </c>
      <c r="V433" s="60">
        <f t="shared" ref="V433:V434" si="1248">P433+S433</f>
        <v>0</v>
      </c>
      <c r="W433" s="60">
        <f>W434</f>
        <v>0</v>
      </c>
      <c r="X433" s="60">
        <f t="shared" ref="X433:Y433" si="1249">X434</f>
        <v>0</v>
      </c>
      <c r="Y433" s="60">
        <f t="shared" si="1249"/>
        <v>0</v>
      </c>
      <c r="Z433" s="60">
        <f t="shared" si="1174"/>
        <v>1950</v>
      </c>
      <c r="AA433" s="60">
        <f t="shared" si="1175"/>
        <v>0</v>
      </c>
      <c r="AB433" s="60">
        <f t="shared" si="1176"/>
        <v>0</v>
      </c>
      <c r="AC433" s="60">
        <f>AC434</f>
        <v>0</v>
      </c>
      <c r="AD433" s="60">
        <f t="shared" ref="AD433:AE433" si="1250">AD434</f>
        <v>0</v>
      </c>
      <c r="AE433" s="60">
        <f t="shared" si="1250"/>
        <v>0</v>
      </c>
      <c r="AF433" s="60">
        <f t="shared" si="1178"/>
        <v>1950</v>
      </c>
      <c r="AG433" s="60">
        <f t="shared" si="1179"/>
        <v>0</v>
      </c>
      <c r="AH433" s="60">
        <f t="shared" si="1180"/>
        <v>0</v>
      </c>
      <c r="AI433" s="60">
        <f>AI434</f>
        <v>0</v>
      </c>
      <c r="AJ433" s="60">
        <f t="shared" ref="AJ433:AK433" si="1251">AJ434</f>
        <v>0</v>
      </c>
      <c r="AK433" s="60">
        <f t="shared" si="1251"/>
        <v>0</v>
      </c>
      <c r="AL433" s="60">
        <f t="shared" si="1182"/>
        <v>1950</v>
      </c>
      <c r="AM433" s="60">
        <f t="shared" si="1183"/>
        <v>0</v>
      </c>
      <c r="AN433" s="60">
        <f t="shared" si="1184"/>
        <v>0</v>
      </c>
      <c r="AO433" s="60">
        <f>AO434</f>
        <v>-1300</v>
      </c>
      <c r="AP433" s="60">
        <f t="shared" ref="AP433:AQ433" si="1252">AP434</f>
        <v>0</v>
      </c>
      <c r="AQ433" s="60">
        <f t="shared" si="1252"/>
        <v>0</v>
      </c>
      <c r="AR433" s="60">
        <f t="shared" si="1186"/>
        <v>650</v>
      </c>
      <c r="AS433" s="60">
        <f t="shared" si="1187"/>
        <v>0</v>
      </c>
      <c r="AT433" s="60">
        <f t="shared" si="1188"/>
        <v>0</v>
      </c>
    </row>
    <row r="434" spans="1:46">
      <c r="A434" s="281"/>
      <c r="B434" s="103" t="s">
        <v>56</v>
      </c>
      <c r="C434" s="73" t="s">
        <v>151</v>
      </c>
      <c r="D434" s="73" t="s">
        <v>3</v>
      </c>
      <c r="E434" s="73" t="s">
        <v>181</v>
      </c>
      <c r="F434" s="73" t="s">
        <v>183</v>
      </c>
      <c r="G434" s="101" t="s">
        <v>57</v>
      </c>
      <c r="H434" s="60"/>
      <c r="I434" s="60"/>
      <c r="J434" s="60"/>
      <c r="K434" s="60"/>
      <c r="L434" s="60"/>
      <c r="M434" s="60"/>
      <c r="N434" s="60"/>
      <c r="O434" s="60"/>
      <c r="P434" s="60"/>
      <c r="Q434" s="60">
        <v>1950</v>
      </c>
      <c r="R434" s="60"/>
      <c r="S434" s="60"/>
      <c r="T434" s="60">
        <f t="shared" si="1246"/>
        <v>1950</v>
      </c>
      <c r="U434" s="60">
        <f t="shared" si="1247"/>
        <v>0</v>
      </c>
      <c r="V434" s="60">
        <f t="shared" si="1248"/>
        <v>0</v>
      </c>
      <c r="W434" s="60"/>
      <c r="X434" s="60"/>
      <c r="Y434" s="60"/>
      <c r="Z434" s="60">
        <f t="shared" si="1174"/>
        <v>1950</v>
      </c>
      <c r="AA434" s="60">
        <f t="shared" si="1175"/>
        <v>0</v>
      </c>
      <c r="AB434" s="60">
        <f t="shared" si="1176"/>
        <v>0</v>
      </c>
      <c r="AC434" s="60"/>
      <c r="AD434" s="60"/>
      <c r="AE434" s="60"/>
      <c r="AF434" s="60">
        <f t="shared" si="1178"/>
        <v>1950</v>
      </c>
      <c r="AG434" s="60">
        <f t="shared" si="1179"/>
        <v>0</v>
      </c>
      <c r="AH434" s="60">
        <f t="shared" si="1180"/>
        <v>0</v>
      </c>
      <c r="AI434" s="60"/>
      <c r="AJ434" s="60"/>
      <c r="AK434" s="60"/>
      <c r="AL434" s="60">
        <f t="shared" si="1182"/>
        <v>1950</v>
      </c>
      <c r="AM434" s="60">
        <f t="shared" si="1183"/>
        <v>0</v>
      </c>
      <c r="AN434" s="60">
        <f t="shared" si="1184"/>
        <v>0</v>
      </c>
      <c r="AO434" s="60">
        <v>-1300</v>
      </c>
      <c r="AP434" s="60"/>
      <c r="AQ434" s="60"/>
      <c r="AR434" s="60">
        <f t="shared" si="1186"/>
        <v>650</v>
      </c>
      <c r="AS434" s="60">
        <f t="shared" si="1187"/>
        <v>0</v>
      </c>
      <c r="AT434" s="60">
        <f t="shared" si="1188"/>
        <v>0</v>
      </c>
    </row>
    <row r="435" spans="1:46" s="129" customFormat="1">
      <c r="A435" s="83" t="s">
        <v>157</v>
      </c>
      <c r="B435" s="197" t="s">
        <v>370</v>
      </c>
      <c r="C435" s="76" t="s">
        <v>151</v>
      </c>
      <c r="D435" s="76" t="s">
        <v>10</v>
      </c>
      <c r="E435" s="76" t="s">
        <v>100</v>
      </c>
      <c r="F435" s="76" t="s">
        <v>101</v>
      </c>
      <c r="G435" s="77"/>
      <c r="H435" s="128">
        <f t="shared" ref="H435:M435" si="1253">H439</f>
        <v>0</v>
      </c>
      <c r="I435" s="128">
        <f t="shared" si="1253"/>
        <v>0</v>
      </c>
      <c r="J435" s="128">
        <f t="shared" si="1253"/>
        <v>0</v>
      </c>
      <c r="K435" s="128">
        <f t="shared" si="1253"/>
        <v>71016.36</v>
      </c>
      <c r="L435" s="128">
        <f t="shared" si="1253"/>
        <v>0</v>
      </c>
      <c r="M435" s="128">
        <f t="shared" si="1253"/>
        <v>0</v>
      </c>
      <c r="N435" s="128">
        <f t="shared" ref="N435:N441" si="1254">H435+K435</f>
        <v>71016.36</v>
      </c>
      <c r="O435" s="128">
        <f t="shared" ref="O435:O441" si="1255">I435+L435</f>
        <v>0</v>
      </c>
      <c r="P435" s="128">
        <f t="shared" ref="P435:P441" si="1256">J435+M435</f>
        <v>0</v>
      </c>
      <c r="Q435" s="128">
        <f>Q439</f>
        <v>0</v>
      </c>
      <c r="R435" s="128">
        <f>R439</f>
        <v>0</v>
      </c>
      <c r="S435" s="128">
        <f>S439</f>
        <v>0</v>
      </c>
      <c r="T435" s="128">
        <f t="shared" si="1170"/>
        <v>71016.36</v>
      </c>
      <c r="U435" s="128">
        <f t="shared" si="1171"/>
        <v>0</v>
      </c>
      <c r="V435" s="128">
        <f t="shared" si="1172"/>
        <v>0</v>
      </c>
      <c r="W435" s="128">
        <f>W439+W442</f>
        <v>190190190.19</v>
      </c>
      <c r="X435" s="128">
        <f t="shared" ref="X435:Y435" si="1257">X439+X442</f>
        <v>0</v>
      </c>
      <c r="Y435" s="128">
        <f t="shared" si="1257"/>
        <v>0</v>
      </c>
      <c r="Z435" s="128">
        <f t="shared" si="1174"/>
        <v>190261206.55000001</v>
      </c>
      <c r="AA435" s="128">
        <f t="shared" si="1175"/>
        <v>0</v>
      </c>
      <c r="AB435" s="128">
        <f t="shared" si="1176"/>
        <v>0</v>
      </c>
      <c r="AC435" s="128">
        <f>AC439+AC442+AC436</f>
        <v>100420.36</v>
      </c>
      <c r="AD435" s="128">
        <f t="shared" ref="AD435:AE435" si="1258">AD439+AD442+AD436</f>
        <v>0</v>
      </c>
      <c r="AE435" s="128">
        <f t="shared" si="1258"/>
        <v>0</v>
      </c>
      <c r="AF435" s="128">
        <f t="shared" si="1178"/>
        <v>190361626.91000003</v>
      </c>
      <c r="AG435" s="128">
        <f t="shared" si="1179"/>
        <v>0</v>
      </c>
      <c r="AH435" s="128">
        <f t="shared" si="1180"/>
        <v>0</v>
      </c>
      <c r="AI435" s="128">
        <f>AI439+AI442+AI436</f>
        <v>0</v>
      </c>
      <c r="AJ435" s="128">
        <f t="shared" ref="AJ435:AK435" si="1259">AJ439+AJ442+AJ436</f>
        <v>0</v>
      </c>
      <c r="AK435" s="128">
        <f t="shared" si="1259"/>
        <v>0</v>
      </c>
      <c r="AL435" s="128">
        <f t="shared" si="1182"/>
        <v>190361626.91000003</v>
      </c>
      <c r="AM435" s="128">
        <f t="shared" si="1183"/>
        <v>0</v>
      </c>
      <c r="AN435" s="128">
        <f t="shared" si="1184"/>
        <v>0</v>
      </c>
      <c r="AO435" s="128">
        <f>AO439+AO442+AO436</f>
        <v>-176360522.02000001</v>
      </c>
      <c r="AP435" s="128">
        <f t="shared" ref="AP435:AQ435" si="1260">AP439+AP442+AP436</f>
        <v>176360522.02000001</v>
      </c>
      <c r="AQ435" s="128">
        <f t="shared" si="1260"/>
        <v>0</v>
      </c>
      <c r="AR435" s="128">
        <f t="shared" si="1186"/>
        <v>14001104.890000015</v>
      </c>
      <c r="AS435" s="128">
        <f t="shared" si="1187"/>
        <v>176360522.02000001</v>
      </c>
      <c r="AT435" s="128">
        <f t="shared" si="1188"/>
        <v>0</v>
      </c>
    </row>
    <row r="436" spans="1:46">
      <c r="A436" s="283"/>
      <c r="B436" s="236" t="s">
        <v>452</v>
      </c>
      <c r="C436" s="211" t="s">
        <v>151</v>
      </c>
      <c r="D436" s="211" t="s">
        <v>10</v>
      </c>
      <c r="E436" s="211" t="s">
        <v>100</v>
      </c>
      <c r="F436" s="211" t="s">
        <v>126</v>
      </c>
      <c r="G436" s="212"/>
      <c r="H436" s="215"/>
      <c r="I436" s="215"/>
      <c r="J436" s="215"/>
      <c r="K436" s="215"/>
      <c r="L436" s="215"/>
      <c r="M436" s="215"/>
      <c r="N436" s="215"/>
      <c r="O436" s="215"/>
      <c r="P436" s="215"/>
      <c r="Q436" s="215"/>
      <c r="R436" s="215"/>
      <c r="S436" s="215"/>
      <c r="T436" s="215"/>
      <c r="U436" s="215"/>
      <c r="V436" s="215"/>
      <c r="W436" s="215"/>
      <c r="X436" s="215"/>
      <c r="Y436" s="215"/>
      <c r="Z436" s="215"/>
      <c r="AA436" s="215"/>
      <c r="AB436" s="215"/>
      <c r="AC436" s="215">
        <f>AC437</f>
        <v>100420.36</v>
      </c>
      <c r="AD436" s="215">
        <f t="shared" ref="AD436:AE437" si="1261">AD437</f>
        <v>0</v>
      </c>
      <c r="AE436" s="215">
        <f t="shared" si="1261"/>
        <v>0</v>
      </c>
      <c r="AF436" s="60">
        <f t="shared" ref="AF436:AF438" si="1262">Z436+AC436</f>
        <v>100420.36</v>
      </c>
      <c r="AG436" s="60">
        <f t="shared" ref="AG436:AG438" si="1263">AA436+AD436</f>
        <v>0</v>
      </c>
      <c r="AH436" s="60">
        <f t="shared" ref="AH436:AH438" si="1264">AB436+AE436</f>
        <v>0</v>
      </c>
      <c r="AI436" s="215">
        <f>AI437</f>
        <v>0</v>
      </c>
      <c r="AJ436" s="215">
        <f t="shared" ref="AJ436:AK437" si="1265">AJ437</f>
        <v>0</v>
      </c>
      <c r="AK436" s="215">
        <f t="shared" si="1265"/>
        <v>0</v>
      </c>
      <c r="AL436" s="60">
        <f t="shared" si="1182"/>
        <v>100420.36</v>
      </c>
      <c r="AM436" s="60">
        <f t="shared" si="1183"/>
        <v>0</v>
      </c>
      <c r="AN436" s="60">
        <f t="shared" si="1184"/>
        <v>0</v>
      </c>
      <c r="AO436" s="215">
        <f>AO437</f>
        <v>0</v>
      </c>
      <c r="AP436" s="215">
        <f t="shared" ref="AP436:AQ437" si="1266">AP437</f>
        <v>0</v>
      </c>
      <c r="AQ436" s="215">
        <f t="shared" si="1266"/>
        <v>0</v>
      </c>
      <c r="AR436" s="60">
        <f t="shared" si="1186"/>
        <v>100420.36</v>
      </c>
      <c r="AS436" s="60">
        <f t="shared" si="1187"/>
        <v>0</v>
      </c>
      <c r="AT436" s="60">
        <f t="shared" si="1188"/>
        <v>0</v>
      </c>
    </row>
    <row r="437" spans="1:46" ht="26.4">
      <c r="A437" s="260"/>
      <c r="B437" s="237" t="s">
        <v>139</v>
      </c>
      <c r="C437" s="211" t="s">
        <v>151</v>
      </c>
      <c r="D437" s="211" t="s">
        <v>10</v>
      </c>
      <c r="E437" s="211" t="s">
        <v>100</v>
      </c>
      <c r="F437" s="211" t="s">
        <v>126</v>
      </c>
      <c r="G437" s="212" t="s">
        <v>137</v>
      </c>
      <c r="H437" s="215"/>
      <c r="I437" s="215"/>
      <c r="J437" s="215"/>
      <c r="K437" s="215"/>
      <c r="L437" s="215"/>
      <c r="M437" s="215"/>
      <c r="N437" s="215"/>
      <c r="O437" s="215"/>
      <c r="P437" s="215"/>
      <c r="Q437" s="215"/>
      <c r="R437" s="215"/>
      <c r="S437" s="215"/>
      <c r="T437" s="215"/>
      <c r="U437" s="215"/>
      <c r="V437" s="215"/>
      <c r="W437" s="215"/>
      <c r="X437" s="215"/>
      <c r="Y437" s="215"/>
      <c r="Z437" s="215"/>
      <c r="AA437" s="215"/>
      <c r="AB437" s="215"/>
      <c r="AC437" s="215">
        <f>AC438</f>
        <v>100420.36</v>
      </c>
      <c r="AD437" s="215">
        <f t="shared" si="1261"/>
        <v>0</v>
      </c>
      <c r="AE437" s="215">
        <f t="shared" si="1261"/>
        <v>0</v>
      </c>
      <c r="AF437" s="60">
        <f t="shared" si="1262"/>
        <v>100420.36</v>
      </c>
      <c r="AG437" s="60">
        <f t="shared" si="1263"/>
        <v>0</v>
      </c>
      <c r="AH437" s="60">
        <f t="shared" si="1264"/>
        <v>0</v>
      </c>
      <c r="AI437" s="215">
        <f>AI438</f>
        <v>0</v>
      </c>
      <c r="AJ437" s="215">
        <f t="shared" si="1265"/>
        <v>0</v>
      </c>
      <c r="AK437" s="215">
        <f t="shared" si="1265"/>
        <v>0</v>
      </c>
      <c r="AL437" s="60">
        <f t="shared" si="1182"/>
        <v>100420.36</v>
      </c>
      <c r="AM437" s="60">
        <f t="shared" si="1183"/>
        <v>0</v>
      </c>
      <c r="AN437" s="60">
        <f t="shared" si="1184"/>
        <v>0</v>
      </c>
      <c r="AO437" s="215">
        <f>AO438</f>
        <v>0</v>
      </c>
      <c r="AP437" s="215">
        <f t="shared" si="1266"/>
        <v>0</v>
      </c>
      <c r="AQ437" s="215">
        <f t="shared" si="1266"/>
        <v>0</v>
      </c>
      <c r="AR437" s="60">
        <f t="shared" si="1186"/>
        <v>100420.36</v>
      </c>
      <c r="AS437" s="60">
        <f t="shared" si="1187"/>
        <v>0</v>
      </c>
      <c r="AT437" s="60">
        <f t="shared" si="1188"/>
        <v>0</v>
      </c>
    </row>
    <row r="438" spans="1:46">
      <c r="A438" s="260"/>
      <c r="B438" s="237" t="s">
        <v>140</v>
      </c>
      <c r="C438" s="211" t="s">
        <v>151</v>
      </c>
      <c r="D438" s="211" t="s">
        <v>10</v>
      </c>
      <c r="E438" s="211" t="s">
        <v>100</v>
      </c>
      <c r="F438" s="211" t="s">
        <v>126</v>
      </c>
      <c r="G438" s="212" t="s">
        <v>138</v>
      </c>
      <c r="H438" s="215"/>
      <c r="I438" s="215"/>
      <c r="J438" s="215"/>
      <c r="K438" s="215"/>
      <c r="L438" s="215"/>
      <c r="M438" s="215"/>
      <c r="N438" s="215"/>
      <c r="O438" s="215"/>
      <c r="P438" s="215"/>
      <c r="Q438" s="215"/>
      <c r="R438" s="215"/>
      <c r="S438" s="215"/>
      <c r="T438" s="215"/>
      <c r="U438" s="215"/>
      <c r="V438" s="215"/>
      <c r="W438" s="215"/>
      <c r="X438" s="215"/>
      <c r="Y438" s="215"/>
      <c r="Z438" s="215"/>
      <c r="AA438" s="215"/>
      <c r="AB438" s="215"/>
      <c r="AC438" s="215">
        <v>100420.36</v>
      </c>
      <c r="AD438" s="215"/>
      <c r="AE438" s="215"/>
      <c r="AF438" s="60">
        <f t="shared" si="1262"/>
        <v>100420.36</v>
      </c>
      <c r="AG438" s="60">
        <f t="shared" si="1263"/>
        <v>0</v>
      </c>
      <c r="AH438" s="60">
        <f t="shared" si="1264"/>
        <v>0</v>
      </c>
      <c r="AI438" s="215"/>
      <c r="AJ438" s="215"/>
      <c r="AK438" s="215"/>
      <c r="AL438" s="60">
        <f t="shared" si="1182"/>
        <v>100420.36</v>
      </c>
      <c r="AM438" s="60">
        <f t="shared" si="1183"/>
        <v>0</v>
      </c>
      <c r="AN438" s="60">
        <f t="shared" si="1184"/>
        <v>0</v>
      </c>
      <c r="AO438" s="215"/>
      <c r="AP438" s="215"/>
      <c r="AQ438" s="215"/>
      <c r="AR438" s="60">
        <f t="shared" si="1186"/>
        <v>100420.36</v>
      </c>
      <c r="AS438" s="60">
        <f t="shared" si="1187"/>
        <v>0</v>
      </c>
      <c r="AT438" s="60">
        <f t="shared" si="1188"/>
        <v>0</v>
      </c>
    </row>
    <row r="439" spans="1:46" ht="26.4">
      <c r="A439" s="260"/>
      <c r="B439" s="186" t="s">
        <v>371</v>
      </c>
      <c r="C439" s="35" t="s">
        <v>151</v>
      </c>
      <c r="D439" s="35" t="s">
        <v>10</v>
      </c>
      <c r="E439" s="35" t="s">
        <v>100</v>
      </c>
      <c r="F439" s="35" t="s">
        <v>372</v>
      </c>
      <c r="G439" s="36"/>
      <c r="H439" s="60">
        <f>H440</f>
        <v>0</v>
      </c>
      <c r="I439" s="60">
        <f t="shared" ref="I439:M440" si="1267">I440</f>
        <v>0</v>
      </c>
      <c r="J439" s="60">
        <f t="shared" si="1267"/>
        <v>0</v>
      </c>
      <c r="K439" s="60">
        <f t="shared" si="1267"/>
        <v>71016.36</v>
      </c>
      <c r="L439" s="60">
        <f t="shared" si="1267"/>
        <v>0</v>
      </c>
      <c r="M439" s="60">
        <f t="shared" si="1267"/>
        <v>0</v>
      </c>
      <c r="N439" s="60">
        <f t="shared" si="1254"/>
        <v>71016.36</v>
      </c>
      <c r="O439" s="60">
        <f t="shared" si="1255"/>
        <v>0</v>
      </c>
      <c r="P439" s="60">
        <f t="shared" si="1256"/>
        <v>0</v>
      </c>
      <c r="Q439" s="60">
        <f t="shared" ref="Q439:S440" si="1268">Q440</f>
        <v>0</v>
      </c>
      <c r="R439" s="60">
        <f t="shared" si="1268"/>
        <v>0</v>
      </c>
      <c r="S439" s="60">
        <f t="shared" si="1268"/>
        <v>0</v>
      </c>
      <c r="T439" s="60">
        <f t="shared" si="1170"/>
        <v>71016.36</v>
      </c>
      <c r="U439" s="60">
        <f t="shared" si="1171"/>
        <v>0</v>
      </c>
      <c r="V439" s="60">
        <f t="shared" si="1172"/>
        <v>0</v>
      </c>
      <c r="W439" s="60">
        <f t="shared" ref="W439:Y440" si="1269">W440</f>
        <v>0</v>
      </c>
      <c r="X439" s="60">
        <f t="shared" si="1269"/>
        <v>0</v>
      </c>
      <c r="Y439" s="60">
        <f t="shared" si="1269"/>
        <v>0</v>
      </c>
      <c r="Z439" s="60">
        <f t="shared" si="1174"/>
        <v>71016.36</v>
      </c>
      <c r="AA439" s="60">
        <f t="shared" si="1175"/>
        <v>0</v>
      </c>
      <c r="AB439" s="60">
        <f t="shared" si="1176"/>
        <v>0</v>
      </c>
      <c r="AC439" s="60">
        <f t="shared" ref="AC439:AE440" si="1270">AC440</f>
        <v>0</v>
      </c>
      <c r="AD439" s="60">
        <f t="shared" si="1270"/>
        <v>0</v>
      </c>
      <c r="AE439" s="60">
        <f t="shared" si="1270"/>
        <v>0</v>
      </c>
      <c r="AF439" s="60">
        <f t="shared" si="1178"/>
        <v>71016.36</v>
      </c>
      <c r="AG439" s="60">
        <f t="shared" si="1179"/>
        <v>0</v>
      </c>
      <c r="AH439" s="60">
        <f t="shared" si="1180"/>
        <v>0</v>
      </c>
      <c r="AI439" s="60">
        <f t="shared" ref="AI439:AK440" si="1271">AI440</f>
        <v>0</v>
      </c>
      <c r="AJ439" s="60">
        <f t="shared" si="1271"/>
        <v>0</v>
      </c>
      <c r="AK439" s="60">
        <f t="shared" si="1271"/>
        <v>0</v>
      </c>
      <c r="AL439" s="60">
        <f t="shared" si="1182"/>
        <v>71016.36</v>
      </c>
      <c r="AM439" s="60">
        <f t="shared" si="1183"/>
        <v>0</v>
      </c>
      <c r="AN439" s="60">
        <f t="shared" si="1184"/>
        <v>0</v>
      </c>
      <c r="AO439" s="60">
        <f t="shared" ref="AO439:AQ440" si="1272">AO440</f>
        <v>0</v>
      </c>
      <c r="AP439" s="60">
        <f t="shared" si="1272"/>
        <v>0</v>
      </c>
      <c r="AQ439" s="60">
        <f t="shared" si="1272"/>
        <v>0</v>
      </c>
      <c r="AR439" s="60">
        <f t="shared" si="1186"/>
        <v>71016.36</v>
      </c>
      <c r="AS439" s="60">
        <f t="shared" si="1187"/>
        <v>0</v>
      </c>
      <c r="AT439" s="60">
        <f t="shared" si="1188"/>
        <v>0</v>
      </c>
    </row>
    <row r="440" spans="1:46" ht="26.4">
      <c r="A440" s="260"/>
      <c r="B440" s="179" t="s">
        <v>139</v>
      </c>
      <c r="C440" s="35" t="s">
        <v>151</v>
      </c>
      <c r="D440" s="35" t="s">
        <v>10</v>
      </c>
      <c r="E440" s="35" t="s">
        <v>100</v>
      </c>
      <c r="F440" s="35" t="s">
        <v>372</v>
      </c>
      <c r="G440" s="36" t="s">
        <v>137</v>
      </c>
      <c r="H440" s="60">
        <f>H441</f>
        <v>0</v>
      </c>
      <c r="I440" s="60">
        <f t="shared" si="1267"/>
        <v>0</v>
      </c>
      <c r="J440" s="60">
        <f t="shared" si="1267"/>
        <v>0</v>
      </c>
      <c r="K440" s="60">
        <f t="shared" si="1267"/>
        <v>71016.36</v>
      </c>
      <c r="L440" s="60">
        <f t="shared" si="1267"/>
        <v>0</v>
      </c>
      <c r="M440" s="60">
        <f t="shared" si="1267"/>
        <v>0</v>
      </c>
      <c r="N440" s="60">
        <f t="shared" si="1254"/>
        <v>71016.36</v>
      </c>
      <c r="O440" s="60">
        <f t="shared" si="1255"/>
        <v>0</v>
      </c>
      <c r="P440" s="60">
        <f t="shared" si="1256"/>
        <v>0</v>
      </c>
      <c r="Q440" s="60">
        <f t="shared" si="1268"/>
        <v>0</v>
      </c>
      <c r="R440" s="60">
        <f t="shared" si="1268"/>
        <v>0</v>
      </c>
      <c r="S440" s="60">
        <f t="shared" si="1268"/>
        <v>0</v>
      </c>
      <c r="T440" s="60">
        <f t="shared" si="1170"/>
        <v>71016.36</v>
      </c>
      <c r="U440" s="60">
        <f t="shared" si="1171"/>
        <v>0</v>
      </c>
      <c r="V440" s="60">
        <f t="shared" si="1172"/>
        <v>0</v>
      </c>
      <c r="W440" s="60">
        <f t="shared" si="1269"/>
        <v>0</v>
      </c>
      <c r="X440" s="60">
        <f t="shared" si="1269"/>
        <v>0</v>
      </c>
      <c r="Y440" s="60">
        <f t="shared" si="1269"/>
        <v>0</v>
      </c>
      <c r="Z440" s="60">
        <f t="shared" si="1174"/>
        <v>71016.36</v>
      </c>
      <c r="AA440" s="60">
        <f t="shared" si="1175"/>
        <v>0</v>
      </c>
      <c r="AB440" s="60">
        <f t="shared" si="1176"/>
        <v>0</v>
      </c>
      <c r="AC440" s="60">
        <f t="shared" si="1270"/>
        <v>0</v>
      </c>
      <c r="AD440" s="60">
        <f t="shared" si="1270"/>
        <v>0</v>
      </c>
      <c r="AE440" s="60">
        <f t="shared" si="1270"/>
        <v>0</v>
      </c>
      <c r="AF440" s="60">
        <f t="shared" si="1178"/>
        <v>71016.36</v>
      </c>
      <c r="AG440" s="60">
        <f t="shared" si="1179"/>
        <v>0</v>
      </c>
      <c r="AH440" s="60">
        <f t="shared" si="1180"/>
        <v>0</v>
      </c>
      <c r="AI440" s="60">
        <f t="shared" si="1271"/>
        <v>0</v>
      </c>
      <c r="AJ440" s="60">
        <f t="shared" si="1271"/>
        <v>0</v>
      </c>
      <c r="AK440" s="60">
        <f t="shared" si="1271"/>
        <v>0</v>
      </c>
      <c r="AL440" s="60">
        <f t="shared" si="1182"/>
        <v>71016.36</v>
      </c>
      <c r="AM440" s="60">
        <f t="shared" si="1183"/>
        <v>0</v>
      </c>
      <c r="AN440" s="60">
        <f t="shared" si="1184"/>
        <v>0</v>
      </c>
      <c r="AO440" s="60">
        <f t="shared" si="1272"/>
        <v>0</v>
      </c>
      <c r="AP440" s="60">
        <f t="shared" si="1272"/>
        <v>0</v>
      </c>
      <c r="AQ440" s="60">
        <f t="shared" si="1272"/>
        <v>0</v>
      </c>
      <c r="AR440" s="60">
        <f t="shared" si="1186"/>
        <v>71016.36</v>
      </c>
      <c r="AS440" s="60">
        <f t="shared" si="1187"/>
        <v>0</v>
      </c>
      <c r="AT440" s="60">
        <f t="shared" si="1188"/>
        <v>0</v>
      </c>
    </row>
    <row r="441" spans="1:46">
      <c r="A441" s="260"/>
      <c r="B441" s="179" t="s">
        <v>140</v>
      </c>
      <c r="C441" s="35" t="s">
        <v>151</v>
      </c>
      <c r="D441" s="35" t="s">
        <v>10</v>
      </c>
      <c r="E441" s="35" t="s">
        <v>100</v>
      </c>
      <c r="F441" s="35" t="s">
        <v>372</v>
      </c>
      <c r="G441" s="36" t="s">
        <v>138</v>
      </c>
      <c r="H441" s="60"/>
      <c r="I441" s="60"/>
      <c r="J441" s="60"/>
      <c r="K441" s="60">
        <v>71016.36</v>
      </c>
      <c r="L441" s="60"/>
      <c r="M441" s="60"/>
      <c r="N441" s="60">
        <f t="shared" si="1254"/>
        <v>71016.36</v>
      </c>
      <c r="O441" s="60">
        <f t="shared" si="1255"/>
        <v>0</v>
      </c>
      <c r="P441" s="60">
        <f t="shared" si="1256"/>
        <v>0</v>
      </c>
      <c r="Q441" s="60"/>
      <c r="R441" s="60"/>
      <c r="S441" s="60"/>
      <c r="T441" s="60">
        <f t="shared" si="1170"/>
        <v>71016.36</v>
      </c>
      <c r="U441" s="60">
        <f t="shared" si="1171"/>
        <v>0</v>
      </c>
      <c r="V441" s="60">
        <f t="shared" si="1172"/>
        <v>0</v>
      </c>
      <c r="W441" s="60"/>
      <c r="X441" s="60"/>
      <c r="Y441" s="60"/>
      <c r="Z441" s="60">
        <f t="shared" si="1174"/>
        <v>71016.36</v>
      </c>
      <c r="AA441" s="60">
        <f t="shared" si="1175"/>
        <v>0</v>
      </c>
      <c r="AB441" s="60">
        <f t="shared" si="1176"/>
        <v>0</v>
      </c>
      <c r="AC441" s="60"/>
      <c r="AD441" s="60"/>
      <c r="AE441" s="60"/>
      <c r="AF441" s="60">
        <f t="shared" si="1178"/>
        <v>71016.36</v>
      </c>
      <c r="AG441" s="60">
        <f t="shared" si="1179"/>
        <v>0</v>
      </c>
      <c r="AH441" s="60">
        <f t="shared" si="1180"/>
        <v>0</v>
      </c>
      <c r="AI441" s="60"/>
      <c r="AJ441" s="60"/>
      <c r="AK441" s="60"/>
      <c r="AL441" s="60">
        <f t="shared" si="1182"/>
        <v>71016.36</v>
      </c>
      <c r="AM441" s="60">
        <f t="shared" si="1183"/>
        <v>0</v>
      </c>
      <c r="AN441" s="60">
        <f t="shared" si="1184"/>
        <v>0</v>
      </c>
      <c r="AO441" s="60"/>
      <c r="AP441" s="60"/>
      <c r="AQ441" s="60"/>
      <c r="AR441" s="60">
        <f t="shared" si="1186"/>
        <v>71016.36</v>
      </c>
      <c r="AS441" s="60">
        <f t="shared" si="1187"/>
        <v>0</v>
      </c>
      <c r="AT441" s="60">
        <f t="shared" si="1188"/>
        <v>0</v>
      </c>
    </row>
    <row r="442" spans="1:46" ht="26.4">
      <c r="A442" s="260"/>
      <c r="B442" s="179" t="s">
        <v>438</v>
      </c>
      <c r="C442" s="35" t="s">
        <v>151</v>
      </c>
      <c r="D442" s="35" t="s">
        <v>10</v>
      </c>
      <c r="E442" s="35" t="s">
        <v>100</v>
      </c>
      <c r="F442" s="35" t="s">
        <v>437</v>
      </c>
      <c r="G442" s="36"/>
      <c r="H442" s="60"/>
      <c r="I442" s="60"/>
      <c r="J442" s="60"/>
      <c r="K442" s="60"/>
      <c r="L442" s="60"/>
      <c r="M442" s="60"/>
      <c r="N442" s="60"/>
      <c r="O442" s="60"/>
      <c r="P442" s="60"/>
      <c r="Q442" s="60"/>
      <c r="R442" s="60"/>
      <c r="S442" s="60"/>
      <c r="T442" s="60"/>
      <c r="U442" s="60"/>
      <c r="V442" s="60"/>
      <c r="W442" s="60">
        <f>W443</f>
        <v>190190190.19</v>
      </c>
      <c r="X442" s="60">
        <f t="shared" ref="X442:Y443" si="1273">X443</f>
        <v>0</v>
      </c>
      <c r="Y442" s="60">
        <f t="shared" si="1273"/>
        <v>0</v>
      </c>
      <c r="Z442" s="60">
        <f t="shared" ref="Z442:Z444" si="1274">T442+W442</f>
        <v>190190190.19</v>
      </c>
      <c r="AA442" s="60">
        <f t="shared" ref="AA442:AA444" si="1275">U442+X442</f>
        <v>0</v>
      </c>
      <c r="AB442" s="60">
        <f t="shared" ref="AB442:AB444" si="1276">V442+Y442</f>
        <v>0</v>
      </c>
      <c r="AC442" s="60">
        <f>AC443</f>
        <v>0</v>
      </c>
      <c r="AD442" s="60">
        <f t="shared" ref="AD442:AE443" si="1277">AD443</f>
        <v>0</v>
      </c>
      <c r="AE442" s="60">
        <f t="shared" si="1277"/>
        <v>0</v>
      </c>
      <c r="AF442" s="60">
        <f t="shared" si="1178"/>
        <v>190190190.19</v>
      </c>
      <c r="AG442" s="60">
        <f t="shared" si="1179"/>
        <v>0</v>
      </c>
      <c r="AH442" s="60">
        <f t="shared" si="1180"/>
        <v>0</v>
      </c>
      <c r="AI442" s="60">
        <f>AI443</f>
        <v>0</v>
      </c>
      <c r="AJ442" s="60">
        <f t="shared" ref="AJ442:AK443" si="1278">AJ443</f>
        <v>0</v>
      </c>
      <c r="AK442" s="60">
        <f t="shared" si="1278"/>
        <v>0</v>
      </c>
      <c r="AL442" s="60">
        <f t="shared" si="1182"/>
        <v>190190190.19</v>
      </c>
      <c r="AM442" s="60">
        <f t="shared" si="1183"/>
        <v>0</v>
      </c>
      <c r="AN442" s="60">
        <f t="shared" si="1184"/>
        <v>0</v>
      </c>
      <c r="AO442" s="60">
        <f>AO443</f>
        <v>-176360522.02000001</v>
      </c>
      <c r="AP442" s="60">
        <f t="shared" ref="AP442:AQ443" si="1279">AP443</f>
        <v>176360522.02000001</v>
      </c>
      <c r="AQ442" s="60">
        <f t="shared" si="1279"/>
        <v>0</v>
      </c>
      <c r="AR442" s="60">
        <f t="shared" si="1186"/>
        <v>13829668.169999987</v>
      </c>
      <c r="AS442" s="60">
        <f t="shared" si="1187"/>
        <v>176360522.02000001</v>
      </c>
      <c r="AT442" s="60">
        <f t="shared" si="1188"/>
        <v>0</v>
      </c>
    </row>
    <row r="443" spans="1:46" ht="26.4">
      <c r="A443" s="260"/>
      <c r="B443" s="179" t="s">
        <v>139</v>
      </c>
      <c r="C443" s="35" t="s">
        <v>151</v>
      </c>
      <c r="D443" s="35" t="s">
        <v>10</v>
      </c>
      <c r="E443" s="35" t="s">
        <v>100</v>
      </c>
      <c r="F443" s="35" t="s">
        <v>437</v>
      </c>
      <c r="G443" s="36" t="s">
        <v>137</v>
      </c>
      <c r="H443" s="60"/>
      <c r="I443" s="60"/>
      <c r="J443" s="60"/>
      <c r="K443" s="60"/>
      <c r="L443" s="60"/>
      <c r="M443" s="60"/>
      <c r="N443" s="60"/>
      <c r="O443" s="60"/>
      <c r="P443" s="60"/>
      <c r="Q443" s="60"/>
      <c r="R443" s="60"/>
      <c r="S443" s="60"/>
      <c r="T443" s="60"/>
      <c r="U443" s="60"/>
      <c r="V443" s="60"/>
      <c r="W443" s="60">
        <f>W444</f>
        <v>190190190.19</v>
      </c>
      <c r="X443" s="60">
        <f t="shared" si="1273"/>
        <v>0</v>
      </c>
      <c r="Y443" s="60">
        <f t="shared" si="1273"/>
        <v>0</v>
      </c>
      <c r="Z443" s="60">
        <f t="shared" si="1274"/>
        <v>190190190.19</v>
      </c>
      <c r="AA443" s="60">
        <f t="shared" si="1275"/>
        <v>0</v>
      </c>
      <c r="AB443" s="60">
        <f t="shared" si="1276"/>
        <v>0</v>
      </c>
      <c r="AC443" s="60">
        <f>AC444</f>
        <v>0</v>
      </c>
      <c r="AD443" s="60">
        <f t="shared" si="1277"/>
        <v>0</v>
      </c>
      <c r="AE443" s="60">
        <f t="shared" si="1277"/>
        <v>0</v>
      </c>
      <c r="AF443" s="60">
        <f t="shared" si="1178"/>
        <v>190190190.19</v>
      </c>
      <c r="AG443" s="60">
        <f t="shared" si="1179"/>
        <v>0</v>
      </c>
      <c r="AH443" s="60">
        <f t="shared" si="1180"/>
        <v>0</v>
      </c>
      <c r="AI443" s="60">
        <f>AI444</f>
        <v>0</v>
      </c>
      <c r="AJ443" s="60">
        <f t="shared" si="1278"/>
        <v>0</v>
      </c>
      <c r="AK443" s="60">
        <f t="shared" si="1278"/>
        <v>0</v>
      </c>
      <c r="AL443" s="60">
        <f t="shared" si="1182"/>
        <v>190190190.19</v>
      </c>
      <c r="AM443" s="60">
        <f t="shared" si="1183"/>
        <v>0</v>
      </c>
      <c r="AN443" s="60">
        <f t="shared" si="1184"/>
        <v>0</v>
      </c>
      <c r="AO443" s="60">
        <f>AO444</f>
        <v>-176360522.02000001</v>
      </c>
      <c r="AP443" s="60">
        <f t="shared" si="1279"/>
        <v>176360522.02000001</v>
      </c>
      <c r="AQ443" s="60">
        <f t="shared" si="1279"/>
        <v>0</v>
      </c>
      <c r="AR443" s="60">
        <f t="shared" si="1186"/>
        <v>13829668.169999987</v>
      </c>
      <c r="AS443" s="60">
        <f t="shared" si="1187"/>
        <v>176360522.02000001</v>
      </c>
      <c r="AT443" s="60">
        <f t="shared" si="1188"/>
        <v>0</v>
      </c>
    </row>
    <row r="444" spans="1:46">
      <c r="A444" s="281"/>
      <c r="B444" s="179" t="s">
        <v>140</v>
      </c>
      <c r="C444" s="35" t="s">
        <v>151</v>
      </c>
      <c r="D444" s="35" t="s">
        <v>10</v>
      </c>
      <c r="E444" s="35" t="s">
        <v>100</v>
      </c>
      <c r="F444" s="35" t="s">
        <v>437</v>
      </c>
      <c r="G444" s="36" t="s">
        <v>138</v>
      </c>
      <c r="H444" s="60"/>
      <c r="I444" s="60"/>
      <c r="J444" s="60"/>
      <c r="K444" s="60"/>
      <c r="L444" s="60"/>
      <c r="M444" s="60"/>
      <c r="N444" s="60"/>
      <c r="O444" s="60"/>
      <c r="P444" s="60"/>
      <c r="Q444" s="60"/>
      <c r="R444" s="60"/>
      <c r="S444" s="60"/>
      <c r="T444" s="60"/>
      <c r="U444" s="60"/>
      <c r="V444" s="60"/>
      <c r="W444" s="60">
        <v>190190190.19</v>
      </c>
      <c r="X444" s="60"/>
      <c r="Y444" s="60"/>
      <c r="Z444" s="60">
        <f t="shared" si="1274"/>
        <v>190190190.19</v>
      </c>
      <c r="AA444" s="60">
        <f t="shared" si="1275"/>
        <v>0</v>
      </c>
      <c r="AB444" s="60">
        <f t="shared" si="1276"/>
        <v>0</v>
      </c>
      <c r="AC444" s="60"/>
      <c r="AD444" s="60"/>
      <c r="AE444" s="60"/>
      <c r="AF444" s="60">
        <f t="shared" si="1178"/>
        <v>190190190.19</v>
      </c>
      <c r="AG444" s="60">
        <f t="shared" si="1179"/>
        <v>0</v>
      </c>
      <c r="AH444" s="60">
        <f t="shared" si="1180"/>
        <v>0</v>
      </c>
      <c r="AI444" s="60"/>
      <c r="AJ444" s="60"/>
      <c r="AK444" s="60"/>
      <c r="AL444" s="60">
        <f t="shared" si="1182"/>
        <v>190190190.19</v>
      </c>
      <c r="AM444" s="60">
        <f t="shared" si="1183"/>
        <v>0</v>
      </c>
      <c r="AN444" s="60">
        <f t="shared" si="1184"/>
        <v>0</v>
      </c>
      <c r="AO444" s="60">
        <v>-176360522.02000001</v>
      </c>
      <c r="AP444" s="60">
        <v>176360522.02000001</v>
      </c>
      <c r="AQ444" s="60"/>
      <c r="AR444" s="60">
        <f t="shared" si="1186"/>
        <v>13829668.169999987</v>
      </c>
      <c r="AS444" s="60">
        <f t="shared" si="1187"/>
        <v>176360522.02000001</v>
      </c>
      <c r="AT444" s="60">
        <f t="shared" si="1188"/>
        <v>0</v>
      </c>
    </row>
    <row r="445" spans="1:46" ht="13.5" customHeight="1">
      <c r="A445" s="83" t="s">
        <v>156</v>
      </c>
      <c r="B445" s="81" t="s">
        <v>153</v>
      </c>
      <c r="C445" s="80" t="s">
        <v>151</v>
      </c>
      <c r="D445" s="80" t="s">
        <v>4</v>
      </c>
      <c r="E445" s="80" t="s">
        <v>100</v>
      </c>
      <c r="F445" s="76" t="s">
        <v>101</v>
      </c>
      <c r="G445" s="77"/>
      <c r="H445" s="58">
        <f>H446+H449</f>
        <v>1145000</v>
      </c>
      <c r="I445" s="58">
        <f t="shared" ref="I445:J445" si="1280">I446+I449</f>
        <v>365000</v>
      </c>
      <c r="J445" s="58">
        <f t="shared" si="1280"/>
        <v>365000</v>
      </c>
      <c r="K445" s="58">
        <f t="shared" ref="K445:M445" si="1281">K446+K449</f>
        <v>1940000</v>
      </c>
      <c r="L445" s="58">
        <f t="shared" si="1281"/>
        <v>0</v>
      </c>
      <c r="M445" s="58">
        <f t="shared" si="1281"/>
        <v>0</v>
      </c>
      <c r="N445" s="58">
        <f t="shared" si="1116"/>
        <v>3085000</v>
      </c>
      <c r="O445" s="58">
        <f t="shared" si="1117"/>
        <v>365000</v>
      </c>
      <c r="P445" s="58">
        <f t="shared" si="1118"/>
        <v>365000</v>
      </c>
      <c r="Q445" s="58">
        <f t="shared" ref="Q445:S445" si="1282">Q446+Q449</f>
        <v>1204180</v>
      </c>
      <c r="R445" s="58">
        <f t="shared" si="1282"/>
        <v>0</v>
      </c>
      <c r="S445" s="58">
        <f t="shared" si="1282"/>
        <v>0</v>
      </c>
      <c r="T445" s="58">
        <f t="shared" si="1170"/>
        <v>4289180</v>
      </c>
      <c r="U445" s="58">
        <f t="shared" si="1171"/>
        <v>365000</v>
      </c>
      <c r="V445" s="58">
        <f t="shared" si="1172"/>
        <v>365000</v>
      </c>
      <c r="W445" s="58">
        <f t="shared" ref="W445:Y445" si="1283">W446+W449</f>
        <v>0</v>
      </c>
      <c r="X445" s="58">
        <f t="shared" si="1283"/>
        <v>0</v>
      </c>
      <c r="Y445" s="58">
        <f t="shared" si="1283"/>
        <v>0</v>
      </c>
      <c r="Z445" s="58">
        <f t="shared" si="1174"/>
        <v>4289180</v>
      </c>
      <c r="AA445" s="58">
        <f t="shared" si="1175"/>
        <v>365000</v>
      </c>
      <c r="AB445" s="58">
        <f t="shared" si="1176"/>
        <v>365000</v>
      </c>
      <c r="AC445" s="58">
        <f t="shared" ref="AC445:AE445" si="1284">AC446+AC449</f>
        <v>361514.83999999997</v>
      </c>
      <c r="AD445" s="58">
        <f t="shared" si="1284"/>
        <v>0</v>
      </c>
      <c r="AE445" s="58">
        <f t="shared" si="1284"/>
        <v>0</v>
      </c>
      <c r="AF445" s="58">
        <f t="shared" si="1178"/>
        <v>4650694.84</v>
      </c>
      <c r="AG445" s="58">
        <f t="shared" si="1179"/>
        <v>365000</v>
      </c>
      <c r="AH445" s="58">
        <f t="shared" si="1180"/>
        <v>365000</v>
      </c>
      <c r="AI445" s="58">
        <f t="shared" ref="AI445:AK445" si="1285">AI446+AI449</f>
        <v>-155000</v>
      </c>
      <c r="AJ445" s="58">
        <f t="shared" si="1285"/>
        <v>0</v>
      </c>
      <c r="AK445" s="58">
        <f t="shared" si="1285"/>
        <v>0</v>
      </c>
      <c r="AL445" s="58">
        <f t="shared" si="1182"/>
        <v>4495694.84</v>
      </c>
      <c r="AM445" s="58">
        <f t="shared" si="1183"/>
        <v>365000</v>
      </c>
      <c r="AN445" s="58">
        <f t="shared" si="1184"/>
        <v>365000</v>
      </c>
      <c r="AO445" s="58">
        <f t="shared" ref="AO445:AQ445" si="1286">AO446+AO449</f>
        <v>35457.089999999997</v>
      </c>
      <c r="AP445" s="58">
        <f t="shared" si="1286"/>
        <v>0</v>
      </c>
      <c r="AQ445" s="58">
        <f t="shared" si="1286"/>
        <v>0</v>
      </c>
      <c r="AR445" s="58">
        <f t="shared" si="1186"/>
        <v>4531151.93</v>
      </c>
      <c r="AS445" s="58">
        <f t="shared" si="1187"/>
        <v>365000</v>
      </c>
      <c r="AT445" s="58">
        <f t="shared" si="1188"/>
        <v>365000</v>
      </c>
    </row>
    <row r="446" spans="1:46" ht="26.4">
      <c r="A446" s="280"/>
      <c r="B446" s="56" t="s">
        <v>427</v>
      </c>
      <c r="C446" s="79" t="s">
        <v>151</v>
      </c>
      <c r="D446" s="79" t="s">
        <v>4</v>
      </c>
      <c r="E446" s="79" t="s">
        <v>100</v>
      </c>
      <c r="F446" s="35" t="s">
        <v>154</v>
      </c>
      <c r="G446" s="36"/>
      <c r="H446" s="57">
        <f t="shared" ref="H446:M447" si="1287">H447</f>
        <v>1145000</v>
      </c>
      <c r="I446" s="57">
        <f t="shared" si="1287"/>
        <v>365000</v>
      </c>
      <c r="J446" s="57">
        <f t="shared" si="1287"/>
        <v>365000</v>
      </c>
      <c r="K446" s="57">
        <f t="shared" si="1287"/>
        <v>1300000</v>
      </c>
      <c r="L446" s="57">
        <f t="shared" si="1287"/>
        <v>0</v>
      </c>
      <c r="M446" s="57">
        <f t="shared" si="1287"/>
        <v>0</v>
      </c>
      <c r="N446" s="57">
        <f t="shared" si="1116"/>
        <v>2445000</v>
      </c>
      <c r="O446" s="57">
        <f t="shared" si="1117"/>
        <v>365000</v>
      </c>
      <c r="P446" s="57">
        <f t="shared" si="1118"/>
        <v>365000</v>
      </c>
      <c r="Q446" s="57">
        <f t="shared" ref="Q446:S447" si="1288">Q447</f>
        <v>0</v>
      </c>
      <c r="R446" s="57">
        <f t="shared" si="1288"/>
        <v>0</v>
      </c>
      <c r="S446" s="57">
        <f t="shared" si="1288"/>
        <v>0</v>
      </c>
      <c r="T446" s="57">
        <f t="shared" si="1170"/>
        <v>2445000</v>
      </c>
      <c r="U446" s="57">
        <f t="shared" si="1171"/>
        <v>365000</v>
      </c>
      <c r="V446" s="57">
        <f t="shared" si="1172"/>
        <v>365000</v>
      </c>
      <c r="W446" s="57">
        <f t="shared" ref="W446:Y447" si="1289">W447</f>
        <v>0</v>
      </c>
      <c r="X446" s="57">
        <f t="shared" si="1289"/>
        <v>0</v>
      </c>
      <c r="Y446" s="57">
        <f t="shared" si="1289"/>
        <v>0</v>
      </c>
      <c r="Z446" s="57">
        <f t="shared" si="1174"/>
        <v>2445000</v>
      </c>
      <c r="AA446" s="57">
        <f t="shared" si="1175"/>
        <v>365000</v>
      </c>
      <c r="AB446" s="57">
        <f t="shared" si="1176"/>
        <v>365000</v>
      </c>
      <c r="AC446" s="57">
        <f t="shared" ref="AC446:AE447" si="1290">AC447</f>
        <v>0</v>
      </c>
      <c r="AD446" s="57">
        <f t="shared" si="1290"/>
        <v>0</v>
      </c>
      <c r="AE446" s="57">
        <f t="shared" si="1290"/>
        <v>0</v>
      </c>
      <c r="AF446" s="57">
        <f t="shared" si="1178"/>
        <v>2445000</v>
      </c>
      <c r="AG446" s="57">
        <f t="shared" si="1179"/>
        <v>365000</v>
      </c>
      <c r="AH446" s="57">
        <f t="shared" si="1180"/>
        <v>365000</v>
      </c>
      <c r="AI446" s="57">
        <f t="shared" ref="AI446:AK447" si="1291">AI447</f>
        <v>-155000</v>
      </c>
      <c r="AJ446" s="57">
        <f t="shared" si="1291"/>
        <v>0</v>
      </c>
      <c r="AK446" s="57">
        <f t="shared" si="1291"/>
        <v>0</v>
      </c>
      <c r="AL446" s="57">
        <f t="shared" si="1182"/>
        <v>2290000</v>
      </c>
      <c r="AM446" s="57">
        <f t="shared" si="1183"/>
        <v>365000</v>
      </c>
      <c r="AN446" s="57">
        <f t="shared" si="1184"/>
        <v>365000</v>
      </c>
      <c r="AO446" s="57">
        <f t="shared" ref="AO446:AQ447" si="1292">AO447</f>
        <v>35457.089999999997</v>
      </c>
      <c r="AP446" s="57">
        <f t="shared" si="1292"/>
        <v>0</v>
      </c>
      <c r="AQ446" s="57">
        <f t="shared" si="1292"/>
        <v>0</v>
      </c>
      <c r="AR446" s="57">
        <f t="shared" si="1186"/>
        <v>2325457.09</v>
      </c>
      <c r="AS446" s="57">
        <f t="shared" si="1187"/>
        <v>365000</v>
      </c>
      <c r="AT446" s="57">
        <f t="shared" si="1188"/>
        <v>365000</v>
      </c>
    </row>
    <row r="447" spans="1:46" ht="26.4">
      <c r="A447" s="260"/>
      <c r="B447" s="56" t="s">
        <v>186</v>
      </c>
      <c r="C447" s="79" t="s">
        <v>151</v>
      </c>
      <c r="D447" s="79" t="s">
        <v>4</v>
      </c>
      <c r="E447" s="79" t="s">
        <v>100</v>
      </c>
      <c r="F447" s="35" t="s">
        <v>154</v>
      </c>
      <c r="G447" s="36" t="s">
        <v>32</v>
      </c>
      <c r="H447" s="57">
        <f t="shared" si="1287"/>
        <v>1145000</v>
      </c>
      <c r="I447" s="57">
        <f t="shared" si="1287"/>
        <v>365000</v>
      </c>
      <c r="J447" s="57">
        <f t="shared" si="1287"/>
        <v>365000</v>
      </c>
      <c r="K447" s="57">
        <f t="shared" si="1287"/>
        <v>1300000</v>
      </c>
      <c r="L447" s="57">
        <f t="shared" si="1287"/>
        <v>0</v>
      </c>
      <c r="M447" s="57">
        <f t="shared" si="1287"/>
        <v>0</v>
      </c>
      <c r="N447" s="57">
        <f t="shared" si="1116"/>
        <v>2445000</v>
      </c>
      <c r="O447" s="57">
        <f t="shared" si="1117"/>
        <v>365000</v>
      </c>
      <c r="P447" s="57">
        <f t="shared" si="1118"/>
        <v>365000</v>
      </c>
      <c r="Q447" s="57">
        <f t="shared" si="1288"/>
        <v>0</v>
      </c>
      <c r="R447" s="57">
        <f t="shared" si="1288"/>
        <v>0</v>
      </c>
      <c r="S447" s="57">
        <f t="shared" si="1288"/>
        <v>0</v>
      </c>
      <c r="T447" s="57">
        <f t="shared" si="1170"/>
        <v>2445000</v>
      </c>
      <c r="U447" s="57">
        <f t="shared" si="1171"/>
        <v>365000</v>
      </c>
      <c r="V447" s="57">
        <f t="shared" si="1172"/>
        <v>365000</v>
      </c>
      <c r="W447" s="57">
        <f t="shared" si="1289"/>
        <v>0</v>
      </c>
      <c r="X447" s="57">
        <f t="shared" si="1289"/>
        <v>0</v>
      </c>
      <c r="Y447" s="57">
        <f t="shared" si="1289"/>
        <v>0</v>
      </c>
      <c r="Z447" s="57">
        <f t="shared" si="1174"/>
        <v>2445000</v>
      </c>
      <c r="AA447" s="57">
        <f t="shared" si="1175"/>
        <v>365000</v>
      </c>
      <c r="AB447" s="57">
        <f t="shared" si="1176"/>
        <v>365000</v>
      </c>
      <c r="AC447" s="57">
        <f t="shared" si="1290"/>
        <v>0</v>
      </c>
      <c r="AD447" s="57">
        <f t="shared" si="1290"/>
        <v>0</v>
      </c>
      <c r="AE447" s="57">
        <f t="shared" si="1290"/>
        <v>0</v>
      </c>
      <c r="AF447" s="57">
        <f t="shared" si="1178"/>
        <v>2445000</v>
      </c>
      <c r="AG447" s="57">
        <f t="shared" si="1179"/>
        <v>365000</v>
      </c>
      <c r="AH447" s="57">
        <f t="shared" si="1180"/>
        <v>365000</v>
      </c>
      <c r="AI447" s="57">
        <f t="shared" si="1291"/>
        <v>-155000</v>
      </c>
      <c r="AJ447" s="57">
        <f t="shared" si="1291"/>
        <v>0</v>
      </c>
      <c r="AK447" s="57">
        <f t="shared" si="1291"/>
        <v>0</v>
      </c>
      <c r="AL447" s="57">
        <f t="shared" si="1182"/>
        <v>2290000</v>
      </c>
      <c r="AM447" s="57">
        <f t="shared" si="1183"/>
        <v>365000</v>
      </c>
      <c r="AN447" s="57">
        <f t="shared" si="1184"/>
        <v>365000</v>
      </c>
      <c r="AO447" s="57">
        <f t="shared" si="1292"/>
        <v>35457.089999999997</v>
      </c>
      <c r="AP447" s="57">
        <f t="shared" si="1292"/>
        <v>0</v>
      </c>
      <c r="AQ447" s="57">
        <f t="shared" si="1292"/>
        <v>0</v>
      </c>
      <c r="AR447" s="57">
        <f t="shared" si="1186"/>
        <v>2325457.09</v>
      </c>
      <c r="AS447" s="57">
        <f t="shared" si="1187"/>
        <v>365000</v>
      </c>
      <c r="AT447" s="57">
        <f t="shared" si="1188"/>
        <v>365000</v>
      </c>
    </row>
    <row r="448" spans="1:46" ht="26.4">
      <c r="A448" s="260"/>
      <c r="B448" s="71" t="s">
        <v>34</v>
      </c>
      <c r="C448" s="79" t="s">
        <v>151</v>
      </c>
      <c r="D448" s="79" t="s">
        <v>4</v>
      </c>
      <c r="E448" s="79" t="s">
        <v>100</v>
      </c>
      <c r="F448" s="35" t="s">
        <v>154</v>
      </c>
      <c r="G448" s="36" t="s">
        <v>33</v>
      </c>
      <c r="H448" s="57">
        <v>1145000</v>
      </c>
      <c r="I448" s="57">
        <v>365000</v>
      </c>
      <c r="J448" s="57">
        <v>365000</v>
      </c>
      <c r="K448" s="57">
        <v>1300000</v>
      </c>
      <c r="L448" s="57"/>
      <c r="M448" s="57"/>
      <c r="N448" s="57">
        <f t="shared" si="1116"/>
        <v>2445000</v>
      </c>
      <c r="O448" s="57">
        <f t="shared" si="1117"/>
        <v>365000</v>
      </c>
      <c r="P448" s="57">
        <f t="shared" si="1118"/>
        <v>365000</v>
      </c>
      <c r="Q448" s="57"/>
      <c r="R448" s="57"/>
      <c r="S448" s="57"/>
      <c r="T448" s="57">
        <f t="shared" si="1170"/>
        <v>2445000</v>
      </c>
      <c r="U448" s="57">
        <f t="shared" si="1171"/>
        <v>365000</v>
      </c>
      <c r="V448" s="57">
        <f t="shared" si="1172"/>
        <v>365000</v>
      </c>
      <c r="W448" s="57"/>
      <c r="X448" s="57"/>
      <c r="Y448" s="57"/>
      <c r="Z448" s="57">
        <f t="shared" si="1174"/>
        <v>2445000</v>
      </c>
      <c r="AA448" s="57">
        <f t="shared" si="1175"/>
        <v>365000</v>
      </c>
      <c r="AB448" s="57">
        <f t="shared" si="1176"/>
        <v>365000</v>
      </c>
      <c r="AC448" s="57"/>
      <c r="AD448" s="57"/>
      <c r="AE448" s="57"/>
      <c r="AF448" s="57">
        <f t="shared" si="1178"/>
        <v>2445000</v>
      </c>
      <c r="AG448" s="57">
        <f t="shared" si="1179"/>
        <v>365000</v>
      </c>
      <c r="AH448" s="57">
        <f t="shared" si="1180"/>
        <v>365000</v>
      </c>
      <c r="AI448" s="57">
        <v>-155000</v>
      </c>
      <c r="AJ448" s="57"/>
      <c r="AK448" s="57"/>
      <c r="AL448" s="57">
        <f t="shared" si="1182"/>
        <v>2290000</v>
      </c>
      <c r="AM448" s="57">
        <f t="shared" si="1183"/>
        <v>365000</v>
      </c>
      <c r="AN448" s="57">
        <f t="shared" si="1184"/>
        <v>365000</v>
      </c>
      <c r="AO448" s="57">
        <v>35457.089999999997</v>
      </c>
      <c r="AP448" s="57"/>
      <c r="AQ448" s="57"/>
      <c r="AR448" s="57">
        <f t="shared" si="1186"/>
        <v>2325457.09</v>
      </c>
      <c r="AS448" s="57">
        <f t="shared" si="1187"/>
        <v>365000</v>
      </c>
      <c r="AT448" s="57">
        <f t="shared" si="1188"/>
        <v>365000</v>
      </c>
    </row>
    <row r="449" spans="1:46" ht="26.4">
      <c r="A449" s="260"/>
      <c r="B449" s="74" t="s">
        <v>221</v>
      </c>
      <c r="C449" s="79" t="s">
        <v>151</v>
      </c>
      <c r="D449" s="79" t="s">
        <v>4</v>
      </c>
      <c r="E449" s="79" t="s">
        <v>100</v>
      </c>
      <c r="F449" s="35" t="s">
        <v>320</v>
      </c>
      <c r="G449" s="36"/>
      <c r="H449" s="57">
        <f>H450</f>
        <v>0</v>
      </c>
      <c r="I449" s="57">
        <f t="shared" ref="I449:J449" si="1293">I450</f>
        <v>0</v>
      </c>
      <c r="J449" s="57">
        <f t="shared" si="1293"/>
        <v>0</v>
      </c>
      <c r="K449" s="57">
        <f>K450</f>
        <v>640000</v>
      </c>
      <c r="L449" s="57">
        <f t="shared" ref="L449:M450" si="1294">L450</f>
        <v>0</v>
      </c>
      <c r="M449" s="57">
        <f t="shared" si="1294"/>
        <v>0</v>
      </c>
      <c r="N449" s="57">
        <f t="shared" si="1116"/>
        <v>640000</v>
      </c>
      <c r="O449" s="57">
        <f t="shared" si="1117"/>
        <v>0</v>
      </c>
      <c r="P449" s="57">
        <f t="shared" si="1118"/>
        <v>0</v>
      </c>
      <c r="Q449" s="57">
        <f>Q450</f>
        <v>1204180</v>
      </c>
      <c r="R449" s="57">
        <f t="shared" ref="R449:S450" si="1295">R450</f>
        <v>0</v>
      </c>
      <c r="S449" s="57">
        <f t="shared" si="1295"/>
        <v>0</v>
      </c>
      <c r="T449" s="57">
        <f t="shared" si="1170"/>
        <v>1844180</v>
      </c>
      <c r="U449" s="57">
        <f t="shared" si="1171"/>
        <v>0</v>
      </c>
      <c r="V449" s="57">
        <f t="shared" si="1172"/>
        <v>0</v>
      </c>
      <c r="W449" s="57">
        <f>W450</f>
        <v>0</v>
      </c>
      <c r="X449" s="57">
        <f t="shared" ref="X449:Y450" si="1296">X450</f>
        <v>0</v>
      </c>
      <c r="Y449" s="57">
        <f t="shared" si="1296"/>
        <v>0</v>
      </c>
      <c r="Z449" s="57">
        <f t="shared" si="1174"/>
        <v>1844180</v>
      </c>
      <c r="AA449" s="57">
        <f t="shared" si="1175"/>
        <v>0</v>
      </c>
      <c r="AB449" s="57">
        <f t="shared" si="1176"/>
        <v>0</v>
      </c>
      <c r="AC449" s="57">
        <f>AC450</f>
        <v>361514.83999999997</v>
      </c>
      <c r="AD449" s="57">
        <f t="shared" ref="AD449:AE450" si="1297">AD450</f>
        <v>0</v>
      </c>
      <c r="AE449" s="57">
        <f t="shared" si="1297"/>
        <v>0</v>
      </c>
      <c r="AF449" s="57">
        <f t="shared" si="1178"/>
        <v>2205694.84</v>
      </c>
      <c r="AG449" s="57">
        <f t="shared" si="1179"/>
        <v>0</v>
      </c>
      <c r="AH449" s="57">
        <f t="shared" si="1180"/>
        <v>0</v>
      </c>
      <c r="AI449" s="57">
        <f>AI450</f>
        <v>0</v>
      </c>
      <c r="AJ449" s="57">
        <f t="shared" ref="AJ449:AK450" si="1298">AJ450</f>
        <v>0</v>
      </c>
      <c r="AK449" s="57">
        <f t="shared" si="1298"/>
        <v>0</v>
      </c>
      <c r="AL449" s="57">
        <f t="shared" si="1182"/>
        <v>2205694.84</v>
      </c>
      <c r="AM449" s="57">
        <f t="shared" si="1183"/>
        <v>0</v>
      </c>
      <c r="AN449" s="57">
        <f t="shared" si="1184"/>
        <v>0</v>
      </c>
      <c r="AO449" s="57">
        <f>AO450</f>
        <v>0</v>
      </c>
      <c r="AP449" s="57">
        <f t="shared" ref="AP449:AQ450" si="1299">AP450</f>
        <v>0</v>
      </c>
      <c r="AQ449" s="57">
        <f t="shared" si="1299"/>
        <v>0</v>
      </c>
      <c r="AR449" s="57">
        <f t="shared" si="1186"/>
        <v>2205694.84</v>
      </c>
      <c r="AS449" s="57">
        <f t="shared" si="1187"/>
        <v>0</v>
      </c>
      <c r="AT449" s="57">
        <f t="shared" si="1188"/>
        <v>0</v>
      </c>
    </row>
    <row r="450" spans="1:46" ht="26.4">
      <c r="A450" s="260"/>
      <c r="B450" s="123" t="s">
        <v>186</v>
      </c>
      <c r="C450" s="79" t="s">
        <v>151</v>
      </c>
      <c r="D450" s="79" t="s">
        <v>4</v>
      </c>
      <c r="E450" s="79" t="s">
        <v>100</v>
      </c>
      <c r="F450" s="35" t="s">
        <v>320</v>
      </c>
      <c r="G450" s="36" t="s">
        <v>32</v>
      </c>
      <c r="H450" s="57">
        <f>H451</f>
        <v>0</v>
      </c>
      <c r="I450" s="57">
        <f t="shared" ref="I450:J450" si="1300">I451</f>
        <v>0</v>
      </c>
      <c r="J450" s="57">
        <f t="shared" si="1300"/>
        <v>0</v>
      </c>
      <c r="K450" s="57">
        <f>K451</f>
        <v>640000</v>
      </c>
      <c r="L450" s="57">
        <f t="shared" si="1294"/>
        <v>0</v>
      </c>
      <c r="M450" s="57">
        <f t="shared" si="1294"/>
        <v>0</v>
      </c>
      <c r="N450" s="57">
        <f t="shared" si="1116"/>
        <v>640000</v>
      </c>
      <c r="O450" s="57">
        <f t="shared" si="1117"/>
        <v>0</v>
      </c>
      <c r="P450" s="57">
        <f t="shared" si="1118"/>
        <v>0</v>
      </c>
      <c r="Q450" s="57">
        <f>Q451</f>
        <v>1204180</v>
      </c>
      <c r="R450" s="57">
        <f t="shared" si="1295"/>
        <v>0</v>
      </c>
      <c r="S450" s="57">
        <f t="shared" si="1295"/>
        <v>0</v>
      </c>
      <c r="T450" s="57">
        <f t="shared" si="1170"/>
        <v>1844180</v>
      </c>
      <c r="U450" s="57">
        <f t="shared" si="1171"/>
        <v>0</v>
      </c>
      <c r="V450" s="57">
        <f t="shared" si="1172"/>
        <v>0</v>
      </c>
      <c r="W450" s="57">
        <f>W451</f>
        <v>0</v>
      </c>
      <c r="X450" s="57">
        <f t="shared" si="1296"/>
        <v>0</v>
      </c>
      <c r="Y450" s="57">
        <f t="shared" si="1296"/>
        <v>0</v>
      </c>
      <c r="Z450" s="57">
        <f t="shared" si="1174"/>
        <v>1844180</v>
      </c>
      <c r="AA450" s="57">
        <f t="shared" si="1175"/>
        <v>0</v>
      </c>
      <c r="AB450" s="57">
        <f t="shared" si="1176"/>
        <v>0</v>
      </c>
      <c r="AC450" s="57">
        <f>AC451</f>
        <v>361514.83999999997</v>
      </c>
      <c r="AD450" s="57">
        <f t="shared" si="1297"/>
        <v>0</v>
      </c>
      <c r="AE450" s="57">
        <f t="shared" si="1297"/>
        <v>0</v>
      </c>
      <c r="AF450" s="57">
        <f t="shared" si="1178"/>
        <v>2205694.84</v>
      </c>
      <c r="AG450" s="57">
        <f t="shared" si="1179"/>
        <v>0</v>
      </c>
      <c r="AH450" s="57">
        <f t="shared" si="1180"/>
        <v>0</v>
      </c>
      <c r="AI450" s="57">
        <f>AI451</f>
        <v>0</v>
      </c>
      <c r="AJ450" s="57">
        <f t="shared" si="1298"/>
        <v>0</v>
      </c>
      <c r="AK450" s="57">
        <f t="shared" si="1298"/>
        <v>0</v>
      </c>
      <c r="AL450" s="57">
        <f t="shared" si="1182"/>
        <v>2205694.84</v>
      </c>
      <c r="AM450" s="57">
        <f t="shared" si="1183"/>
        <v>0</v>
      </c>
      <c r="AN450" s="57">
        <f t="shared" si="1184"/>
        <v>0</v>
      </c>
      <c r="AO450" s="57">
        <f>AO451</f>
        <v>0</v>
      </c>
      <c r="AP450" s="57">
        <f t="shared" si="1299"/>
        <v>0</v>
      </c>
      <c r="AQ450" s="57">
        <f t="shared" si="1299"/>
        <v>0</v>
      </c>
      <c r="AR450" s="57">
        <f t="shared" si="1186"/>
        <v>2205694.84</v>
      </c>
      <c r="AS450" s="57">
        <f t="shared" si="1187"/>
        <v>0</v>
      </c>
      <c r="AT450" s="57">
        <f t="shared" si="1188"/>
        <v>0</v>
      </c>
    </row>
    <row r="451" spans="1:46" ht="26.4">
      <c r="A451" s="281"/>
      <c r="B451" s="71" t="s">
        <v>34</v>
      </c>
      <c r="C451" s="79" t="s">
        <v>151</v>
      </c>
      <c r="D451" s="79" t="s">
        <v>4</v>
      </c>
      <c r="E451" s="79" t="s">
        <v>100</v>
      </c>
      <c r="F451" s="35" t="s">
        <v>320</v>
      </c>
      <c r="G451" s="36" t="s">
        <v>33</v>
      </c>
      <c r="H451" s="61"/>
      <c r="I451" s="57"/>
      <c r="J451" s="57"/>
      <c r="K451" s="57">
        <v>640000</v>
      </c>
      <c r="L451" s="57"/>
      <c r="M451" s="57"/>
      <c r="N451" s="57">
        <f t="shared" si="1116"/>
        <v>640000</v>
      </c>
      <c r="O451" s="57">
        <f t="shared" si="1117"/>
        <v>0</v>
      </c>
      <c r="P451" s="57">
        <f t="shared" si="1118"/>
        <v>0</v>
      </c>
      <c r="Q451" s="57">
        <v>1204180</v>
      </c>
      <c r="R451" s="57"/>
      <c r="S451" s="57"/>
      <c r="T451" s="57">
        <f t="shared" si="1170"/>
        <v>1844180</v>
      </c>
      <c r="U451" s="57">
        <f t="shared" si="1171"/>
        <v>0</v>
      </c>
      <c r="V451" s="57">
        <f t="shared" si="1172"/>
        <v>0</v>
      </c>
      <c r="W451" s="57"/>
      <c r="X451" s="57"/>
      <c r="Y451" s="57"/>
      <c r="Z451" s="57">
        <f t="shared" si="1174"/>
        <v>1844180</v>
      </c>
      <c r="AA451" s="57">
        <f t="shared" si="1175"/>
        <v>0</v>
      </c>
      <c r="AB451" s="57">
        <f t="shared" si="1176"/>
        <v>0</v>
      </c>
      <c r="AC451" s="57">
        <v>361514.83999999997</v>
      </c>
      <c r="AD451" s="57"/>
      <c r="AE451" s="57"/>
      <c r="AF451" s="57">
        <f t="shared" si="1178"/>
        <v>2205694.84</v>
      </c>
      <c r="AG451" s="57">
        <f t="shared" si="1179"/>
        <v>0</v>
      </c>
      <c r="AH451" s="57">
        <f t="shared" si="1180"/>
        <v>0</v>
      </c>
      <c r="AI451" s="57"/>
      <c r="AJ451" s="57"/>
      <c r="AK451" s="57"/>
      <c r="AL451" s="57">
        <f t="shared" si="1182"/>
        <v>2205694.84</v>
      </c>
      <c r="AM451" s="57">
        <f t="shared" si="1183"/>
        <v>0</v>
      </c>
      <c r="AN451" s="57">
        <f t="shared" si="1184"/>
        <v>0</v>
      </c>
      <c r="AO451" s="57"/>
      <c r="AP451" s="57"/>
      <c r="AQ451" s="57"/>
      <c r="AR451" s="57">
        <f t="shared" si="1186"/>
        <v>2205694.84</v>
      </c>
      <c r="AS451" s="57">
        <f t="shared" si="1187"/>
        <v>0</v>
      </c>
      <c r="AT451" s="57">
        <f t="shared" si="1188"/>
        <v>0</v>
      </c>
    </row>
    <row r="452" spans="1:46" s="129" customFormat="1" ht="26.4">
      <c r="A452" s="203" t="s">
        <v>411</v>
      </c>
      <c r="B452" s="202" t="s">
        <v>412</v>
      </c>
      <c r="C452" s="80" t="s">
        <v>151</v>
      </c>
      <c r="D452" s="80" t="s">
        <v>5</v>
      </c>
      <c r="E452" s="80" t="s">
        <v>100</v>
      </c>
      <c r="F452" s="108" t="s">
        <v>101</v>
      </c>
      <c r="G452" s="77"/>
      <c r="H452" s="128"/>
      <c r="I452" s="58"/>
      <c r="J452" s="58"/>
      <c r="K452" s="58"/>
      <c r="L452" s="58"/>
      <c r="M452" s="58"/>
      <c r="N452" s="58"/>
      <c r="O452" s="58"/>
      <c r="P452" s="58"/>
      <c r="Q452" s="58">
        <f>Q453</f>
        <v>127000</v>
      </c>
      <c r="R452" s="58">
        <f t="shared" ref="R452:S454" si="1301">R453</f>
        <v>0</v>
      </c>
      <c r="S452" s="58">
        <f t="shared" si="1301"/>
        <v>0</v>
      </c>
      <c r="T452" s="58">
        <f t="shared" ref="T452:T455" si="1302">N452+Q452</f>
        <v>127000</v>
      </c>
      <c r="U452" s="58">
        <f t="shared" ref="U452:U455" si="1303">O452+R452</f>
        <v>0</v>
      </c>
      <c r="V452" s="58">
        <f t="shared" ref="V452:V455" si="1304">P452+S452</f>
        <v>0</v>
      </c>
      <c r="W452" s="58">
        <f>W453</f>
        <v>0</v>
      </c>
      <c r="X452" s="58">
        <f t="shared" ref="X452:Y454" si="1305">X453</f>
        <v>0</v>
      </c>
      <c r="Y452" s="58">
        <f t="shared" si="1305"/>
        <v>0</v>
      </c>
      <c r="Z452" s="58">
        <f t="shared" si="1174"/>
        <v>127000</v>
      </c>
      <c r="AA452" s="58">
        <f t="shared" si="1175"/>
        <v>0</v>
      </c>
      <c r="AB452" s="58">
        <f t="shared" si="1176"/>
        <v>0</v>
      </c>
      <c r="AC452" s="58">
        <f>AC453</f>
        <v>0</v>
      </c>
      <c r="AD452" s="58">
        <f t="shared" ref="AD452:AE454" si="1306">AD453</f>
        <v>0</v>
      </c>
      <c r="AE452" s="58">
        <f t="shared" si="1306"/>
        <v>0</v>
      </c>
      <c r="AF452" s="58">
        <f t="shared" si="1178"/>
        <v>127000</v>
      </c>
      <c r="AG452" s="58">
        <f t="shared" si="1179"/>
        <v>0</v>
      </c>
      <c r="AH452" s="58">
        <f t="shared" si="1180"/>
        <v>0</v>
      </c>
      <c r="AI452" s="58">
        <f>AI453</f>
        <v>0</v>
      </c>
      <c r="AJ452" s="58">
        <f t="shared" ref="AJ452:AK454" si="1307">AJ453</f>
        <v>0</v>
      </c>
      <c r="AK452" s="58">
        <f t="shared" si="1307"/>
        <v>0</v>
      </c>
      <c r="AL452" s="58">
        <f t="shared" si="1182"/>
        <v>127000</v>
      </c>
      <c r="AM452" s="58">
        <f t="shared" si="1183"/>
        <v>0</v>
      </c>
      <c r="AN452" s="58">
        <f t="shared" si="1184"/>
        <v>0</v>
      </c>
      <c r="AO452" s="58">
        <f>AO453</f>
        <v>-62880</v>
      </c>
      <c r="AP452" s="58">
        <f t="shared" ref="AP452:AQ454" si="1308">AP453</f>
        <v>0</v>
      </c>
      <c r="AQ452" s="58">
        <f t="shared" si="1308"/>
        <v>0</v>
      </c>
      <c r="AR452" s="58">
        <f t="shared" si="1186"/>
        <v>64120</v>
      </c>
      <c r="AS452" s="58">
        <f t="shared" si="1187"/>
        <v>0</v>
      </c>
      <c r="AT452" s="58">
        <f t="shared" si="1188"/>
        <v>0</v>
      </c>
    </row>
    <row r="453" spans="1:46" ht="39.6">
      <c r="A453" s="280"/>
      <c r="B453" s="71" t="s">
        <v>414</v>
      </c>
      <c r="C453" s="73" t="s">
        <v>151</v>
      </c>
      <c r="D453" s="73" t="s">
        <v>5</v>
      </c>
      <c r="E453" s="73" t="s">
        <v>100</v>
      </c>
      <c r="F453" s="46" t="s">
        <v>413</v>
      </c>
      <c r="G453" s="36"/>
      <c r="H453" s="61"/>
      <c r="I453" s="57"/>
      <c r="J453" s="57"/>
      <c r="K453" s="57"/>
      <c r="L453" s="57"/>
      <c r="M453" s="57"/>
      <c r="N453" s="57"/>
      <c r="O453" s="57"/>
      <c r="P453" s="57"/>
      <c r="Q453" s="57">
        <f>Q454</f>
        <v>127000</v>
      </c>
      <c r="R453" s="57">
        <f t="shared" si="1301"/>
        <v>0</v>
      </c>
      <c r="S453" s="57">
        <f t="shared" si="1301"/>
        <v>0</v>
      </c>
      <c r="T453" s="57">
        <f t="shared" si="1302"/>
        <v>127000</v>
      </c>
      <c r="U453" s="57">
        <f t="shared" si="1303"/>
        <v>0</v>
      </c>
      <c r="V453" s="57">
        <f t="shared" si="1304"/>
        <v>0</v>
      </c>
      <c r="W453" s="57">
        <f>W454</f>
        <v>0</v>
      </c>
      <c r="X453" s="57">
        <f t="shared" si="1305"/>
        <v>0</v>
      </c>
      <c r="Y453" s="57">
        <f t="shared" si="1305"/>
        <v>0</v>
      </c>
      <c r="Z453" s="57">
        <f t="shared" si="1174"/>
        <v>127000</v>
      </c>
      <c r="AA453" s="57">
        <f t="shared" si="1175"/>
        <v>0</v>
      </c>
      <c r="AB453" s="57">
        <f t="shared" si="1176"/>
        <v>0</v>
      </c>
      <c r="AC453" s="57">
        <f>AC454</f>
        <v>0</v>
      </c>
      <c r="AD453" s="57">
        <f t="shared" si="1306"/>
        <v>0</v>
      </c>
      <c r="AE453" s="57">
        <f t="shared" si="1306"/>
        <v>0</v>
      </c>
      <c r="AF453" s="57">
        <f t="shared" si="1178"/>
        <v>127000</v>
      </c>
      <c r="AG453" s="57">
        <f t="shared" si="1179"/>
        <v>0</v>
      </c>
      <c r="AH453" s="57">
        <f t="shared" si="1180"/>
        <v>0</v>
      </c>
      <c r="AI453" s="57">
        <f>AI454</f>
        <v>0</v>
      </c>
      <c r="AJ453" s="57">
        <f t="shared" si="1307"/>
        <v>0</v>
      </c>
      <c r="AK453" s="57">
        <f t="shared" si="1307"/>
        <v>0</v>
      </c>
      <c r="AL453" s="57">
        <f t="shared" si="1182"/>
        <v>127000</v>
      </c>
      <c r="AM453" s="57">
        <f t="shared" si="1183"/>
        <v>0</v>
      </c>
      <c r="AN453" s="57">
        <f t="shared" si="1184"/>
        <v>0</v>
      </c>
      <c r="AO453" s="57">
        <f>AO454</f>
        <v>-62880</v>
      </c>
      <c r="AP453" s="57">
        <f t="shared" si="1308"/>
        <v>0</v>
      </c>
      <c r="AQ453" s="57">
        <f t="shared" si="1308"/>
        <v>0</v>
      </c>
      <c r="AR453" s="57">
        <f t="shared" si="1186"/>
        <v>64120</v>
      </c>
      <c r="AS453" s="57">
        <f t="shared" si="1187"/>
        <v>0</v>
      </c>
      <c r="AT453" s="57">
        <f t="shared" si="1188"/>
        <v>0</v>
      </c>
    </row>
    <row r="454" spans="1:46" ht="26.4">
      <c r="A454" s="260"/>
      <c r="B454" s="71" t="s">
        <v>186</v>
      </c>
      <c r="C454" s="73" t="s">
        <v>151</v>
      </c>
      <c r="D454" s="73" t="s">
        <v>5</v>
      </c>
      <c r="E454" s="73" t="s">
        <v>100</v>
      </c>
      <c r="F454" s="46" t="s">
        <v>413</v>
      </c>
      <c r="G454" s="36" t="s">
        <v>32</v>
      </c>
      <c r="H454" s="61"/>
      <c r="I454" s="57"/>
      <c r="J454" s="57"/>
      <c r="K454" s="57"/>
      <c r="L454" s="57"/>
      <c r="M454" s="57"/>
      <c r="N454" s="57"/>
      <c r="O454" s="57"/>
      <c r="P454" s="57"/>
      <c r="Q454" s="57">
        <f>Q455</f>
        <v>127000</v>
      </c>
      <c r="R454" s="57">
        <f t="shared" si="1301"/>
        <v>0</v>
      </c>
      <c r="S454" s="57">
        <f t="shared" si="1301"/>
        <v>0</v>
      </c>
      <c r="T454" s="57">
        <f t="shared" si="1302"/>
        <v>127000</v>
      </c>
      <c r="U454" s="57">
        <f t="shared" si="1303"/>
        <v>0</v>
      </c>
      <c r="V454" s="57">
        <f t="shared" si="1304"/>
        <v>0</v>
      </c>
      <c r="W454" s="57">
        <f>W455</f>
        <v>0</v>
      </c>
      <c r="X454" s="57">
        <f t="shared" si="1305"/>
        <v>0</v>
      </c>
      <c r="Y454" s="57">
        <f t="shared" si="1305"/>
        <v>0</v>
      </c>
      <c r="Z454" s="57">
        <f t="shared" si="1174"/>
        <v>127000</v>
      </c>
      <c r="AA454" s="57">
        <f t="shared" si="1175"/>
        <v>0</v>
      </c>
      <c r="AB454" s="57">
        <f t="shared" si="1176"/>
        <v>0</v>
      </c>
      <c r="AC454" s="57">
        <f>AC455</f>
        <v>0</v>
      </c>
      <c r="AD454" s="57">
        <f t="shared" si="1306"/>
        <v>0</v>
      </c>
      <c r="AE454" s="57">
        <f t="shared" si="1306"/>
        <v>0</v>
      </c>
      <c r="AF454" s="57">
        <f t="shared" si="1178"/>
        <v>127000</v>
      </c>
      <c r="AG454" s="57">
        <f t="shared" si="1179"/>
        <v>0</v>
      </c>
      <c r="AH454" s="57">
        <f t="shared" si="1180"/>
        <v>0</v>
      </c>
      <c r="AI454" s="57">
        <f>AI455</f>
        <v>0</v>
      </c>
      <c r="AJ454" s="57">
        <f t="shared" si="1307"/>
        <v>0</v>
      </c>
      <c r="AK454" s="57">
        <f t="shared" si="1307"/>
        <v>0</v>
      </c>
      <c r="AL454" s="57">
        <f t="shared" si="1182"/>
        <v>127000</v>
      </c>
      <c r="AM454" s="57">
        <f t="shared" si="1183"/>
        <v>0</v>
      </c>
      <c r="AN454" s="57">
        <f t="shared" si="1184"/>
        <v>0</v>
      </c>
      <c r="AO454" s="57">
        <f>AO455</f>
        <v>-62880</v>
      </c>
      <c r="AP454" s="57">
        <f t="shared" si="1308"/>
        <v>0</v>
      </c>
      <c r="AQ454" s="57">
        <f t="shared" si="1308"/>
        <v>0</v>
      </c>
      <c r="AR454" s="57">
        <f t="shared" si="1186"/>
        <v>64120</v>
      </c>
      <c r="AS454" s="57">
        <f t="shared" si="1187"/>
        <v>0</v>
      </c>
      <c r="AT454" s="57">
        <f t="shared" si="1188"/>
        <v>0</v>
      </c>
    </row>
    <row r="455" spans="1:46" ht="26.4">
      <c r="A455" s="281"/>
      <c r="B455" s="71" t="s">
        <v>34</v>
      </c>
      <c r="C455" s="73" t="s">
        <v>151</v>
      </c>
      <c r="D455" s="73" t="s">
        <v>5</v>
      </c>
      <c r="E455" s="73" t="s">
        <v>100</v>
      </c>
      <c r="F455" s="46" t="s">
        <v>413</v>
      </c>
      <c r="G455" s="36" t="s">
        <v>33</v>
      </c>
      <c r="H455" s="61"/>
      <c r="I455" s="57"/>
      <c r="J455" s="57"/>
      <c r="K455" s="57"/>
      <c r="L455" s="57"/>
      <c r="M455" s="57"/>
      <c r="N455" s="57"/>
      <c r="O455" s="57"/>
      <c r="P455" s="57"/>
      <c r="Q455" s="57">
        <v>127000</v>
      </c>
      <c r="R455" s="57"/>
      <c r="S455" s="57"/>
      <c r="T455" s="57">
        <f t="shared" si="1302"/>
        <v>127000</v>
      </c>
      <c r="U455" s="57">
        <f t="shared" si="1303"/>
        <v>0</v>
      </c>
      <c r="V455" s="57">
        <f t="shared" si="1304"/>
        <v>0</v>
      </c>
      <c r="W455" s="57"/>
      <c r="X455" s="57"/>
      <c r="Y455" s="57"/>
      <c r="Z455" s="57">
        <f t="shared" si="1174"/>
        <v>127000</v>
      </c>
      <c r="AA455" s="57">
        <f t="shared" si="1175"/>
        <v>0</v>
      </c>
      <c r="AB455" s="57">
        <f t="shared" si="1176"/>
        <v>0</v>
      </c>
      <c r="AC455" s="57"/>
      <c r="AD455" s="57"/>
      <c r="AE455" s="57"/>
      <c r="AF455" s="57">
        <f t="shared" si="1178"/>
        <v>127000</v>
      </c>
      <c r="AG455" s="57">
        <f t="shared" si="1179"/>
        <v>0</v>
      </c>
      <c r="AH455" s="57">
        <f t="shared" si="1180"/>
        <v>0</v>
      </c>
      <c r="AI455" s="57"/>
      <c r="AJ455" s="57"/>
      <c r="AK455" s="57"/>
      <c r="AL455" s="57">
        <f t="shared" si="1182"/>
        <v>127000</v>
      </c>
      <c r="AM455" s="57">
        <f t="shared" si="1183"/>
        <v>0</v>
      </c>
      <c r="AN455" s="57">
        <f t="shared" si="1184"/>
        <v>0</v>
      </c>
      <c r="AO455" s="57">
        <f>-60000-2880</f>
        <v>-62880</v>
      </c>
      <c r="AP455" s="57"/>
      <c r="AQ455" s="57"/>
      <c r="AR455" s="57">
        <f t="shared" si="1186"/>
        <v>64120</v>
      </c>
      <c r="AS455" s="57">
        <f t="shared" si="1187"/>
        <v>0</v>
      </c>
      <c r="AT455" s="57">
        <f t="shared" si="1188"/>
        <v>0</v>
      </c>
    </row>
    <row r="456" spans="1:46">
      <c r="A456" s="176"/>
      <c r="B456" s="4"/>
      <c r="C456" s="4"/>
      <c r="D456" s="4"/>
      <c r="E456" s="4"/>
      <c r="F456" s="5"/>
      <c r="G456" s="1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  <c r="V456" s="57"/>
      <c r="W456" s="57"/>
      <c r="X456" s="57"/>
      <c r="Y456" s="57"/>
      <c r="Z456" s="57"/>
      <c r="AA456" s="57"/>
      <c r="AB456" s="57"/>
      <c r="AC456" s="57"/>
      <c r="AD456" s="57"/>
      <c r="AE456" s="57"/>
      <c r="AF456" s="57"/>
      <c r="AG456" s="57"/>
      <c r="AH456" s="57"/>
      <c r="AI456" s="57"/>
      <c r="AJ456" s="57"/>
      <c r="AK456" s="57"/>
      <c r="AL456" s="57"/>
      <c r="AM456" s="57"/>
      <c r="AN456" s="57"/>
      <c r="AO456" s="57"/>
      <c r="AP456" s="57"/>
      <c r="AQ456" s="57"/>
      <c r="AR456" s="57"/>
      <c r="AS456" s="57"/>
      <c r="AT456" s="57"/>
    </row>
    <row r="457" spans="1:46" ht="41.4">
      <c r="A457" s="84">
        <v>9</v>
      </c>
      <c r="B457" s="96" t="s">
        <v>294</v>
      </c>
      <c r="C457" s="124" t="s">
        <v>199</v>
      </c>
      <c r="D457" s="124" t="s">
        <v>21</v>
      </c>
      <c r="E457" s="124" t="s">
        <v>100</v>
      </c>
      <c r="F457" s="125" t="s">
        <v>101</v>
      </c>
      <c r="G457" s="126"/>
      <c r="H457" s="59">
        <f>H458+H466+H469+H472+H475+H478</f>
        <v>16259006</v>
      </c>
      <c r="I457" s="59">
        <f t="shared" ref="I457:J457" si="1309">I458+I466+I469+I472+I475+I478</f>
        <v>15967238.960000001</v>
      </c>
      <c r="J457" s="59">
        <f t="shared" si="1309"/>
        <v>15755801.24</v>
      </c>
      <c r="K457" s="59">
        <f>K458+K466+K469+K472+K475+K478+K463+K486+K483</f>
        <v>970000</v>
      </c>
      <c r="L457" s="59">
        <f t="shared" ref="L457:M457" si="1310">L458+L466+L469+L472+L475+L478+L463+L486+L483</f>
        <v>0</v>
      </c>
      <c r="M457" s="59">
        <f t="shared" si="1310"/>
        <v>0</v>
      </c>
      <c r="N457" s="59">
        <f t="shared" si="1116"/>
        <v>17229006</v>
      </c>
      <c r="O457" s="59">
        <f t="shared" si="1117"/>
        <v>15967238.960000001</v>
      </c>
      <c r="P457" s="59">
        <f t="shared" si="1118"/>
        <v>15755801.24</v>
      </c>
      <c r="Q457" s="59">
        <f>Q458+Q466+Q469+Q472+Q475+Q478+Q463+Q486+Q483</f>
        <v>100000</v>
      </c>
      <c r="R457" s="59">
        <f t="shared" ref="R457:S457" si="1311">R458+R466+R469+R472+R475+R478+R463+R486+R483</f>
        <v>0</v>
      </c>
      <c r="S457" s="59">
        <f t="shared" si="1311"/>
        <v>0</v>
      </c>
      <c r="T457" s="59">
        <f t="shared" ref="T457:T488" si="1312">N457+Q457</f>
        <v>17329006</v>
      </c>
      <c r="U457" s="59">
        <f t="shared" ref="U457:U488" si="1313">O457+R457</f>
        <v>15967238.960000001</v>
      </c>
      <c r="V457" s="59">
        <f t="shared" ref="V457:V488" si="1314">P457+S457</f>
        <v>15755801.24</v>
      </c>
      <c r="W457" s="59">
        <f>W458+W466+W469+W472+W475+W478+W463+W486+W483</f>
        <v>550000</v>
      </c>
      <c r="X457" s="59">
        <f t="shared" ref="X457:Y457" si="1315">X458+X466+X469+X472+X475+X478+X463+X486+X483</f>
        <v>0</v>
      </c>
      <c r="Y457" s="59">
        <f t="shared" si="1315"/>
        <v>0</v>
      </c>
      <c r="Z457" s="59">
        <f t="shared" ref="Z457:Z488" si="1316">T457+W457</f>
        <v>17879006</v>
      </c>
      <c r="AA457" s="59">
        <f t="shared" ref="AA457:AA488" si="1317">U457+X457</f>
        <v>15967238.960000001</v>
      </c>
      <c r="AB457" s="59">
        <f t="shared" ref="AB457:AB488" si="1318">V457+Y457</f>
        <v>15755801.24</v>
      </c>
      <c r="AC457" s="59">
        <f>AC458+AC466+AC469+AC472+AC475+AC478+AC463+AC486+AC483+AC489</f>
        <v>35000</v>
      </c>
      <c r="AD457" s="59">
        <f t="shared" ref="AD457:AE457" si="1319">AD458+AD466+AD469+AD472+AD475+AD478+AD463+AD486+AD483+AD489</f>
        <v>0</v>
      </c>
      <c r="AE457" s="59">
        <f t="shared" si="1319"/>
        <v>0</v>
      </c>
      <c r="AF457" s="59">
        <f t="shared" ref="AF457:AF488" si="1320">Z457+AC457</f>
        <v>17914006</v>
      </c>
      <c r="AG457" s="59">
        <f t="shared" ref="AG457:AG488" si="1321">AA457+AD457</f>
        <v>15967238.960000001</v>
      </c>
      <c r="AH457" s="59">
        <f t="shared" ref="AH457:AH488" si="1322">AB457+AE457</f>
        <v>15755801.24</v>
      </c>
      <c r="AI457" s="59">
        <f>AI458+AI466+AI469+AI472+AI475+AI478+AI463+AI486+AI483+AI489</f>
        <v>155000</v>
      </c>
      <c r="AJ457" s="59">
        <f t="shared" ref="AJ457:AK457" si="1323">AJ458+AJ466+AJ469+AJ472+AJ475+AJ478+AJ463+AJ486+AJ483+AJ489</f>
        <v>0</v>
      </c>
      <c r="AK457" s="59">
        <f t="shared" si="1323"/>
        <v>0</v>
      </c>
      <c r="AL457" s="59">
        <f t="shared" ref="AL457:AL491" si="1324">AF457+AI457</f>
        <v>18069006</v>
      </c>
      <c r="AM457" s="59">
        <f t="shared" ref="AM457:AM491" si="1325">AG457+AJ457</f>
        <v>15967238.960000001</v>
      </c>
      <c r="AN457" s="59">
        <f t="shared" ref="AN457:AN491" si="1326">AH457+AK457</f>
        <v>15755801.24</v>
      </c>
      <c r="AO457" s="59">
        <f>AO458+AO466+AO469+AO472+AO475+AO478+AO463+AO486+AO483+AO489</f>
        <v>15000</v>
      </c>
      <c r="AP457" s="59">
        <f t="shared" ref="AP457:AQ457" si="1327">AP458+AP466+AP469+AP472+AP475+AP478+AP463+AP486+AP483+AP489</f>
        <v>0</v>
      </c>
      <c r="AQ457" s="59">
        <f t="shared" si="1327"/>
        <v>0</v>
      </c>
      <c r="AR457" s="59">
        <f t="shared" ref="AR457:AR491" si="1328">AL457+AO457</f>
        <v>18084006</v>
      </c>
      <c r="AS457" s="59">
        <f t="shared" ref="AS457:AS491" si="1329">AM457+AP457</f>
        <v>15967238.960000001</v>
      </c>
      <c r="AT457" s="59">
        <f t="shared" ref="AT457:AT491" si="1330">AN457+AQ457</f>
        <v>15755801.24</v>
      </c>
    </row>
    <row r="458" spans="1:46" ht="26.4">
      <c r="A458" s="280"/>
      <c r="B458" s="102" t="s">
        <v>55</v>
      </c>
      <c r="C458" s="73" t="s">
        <v>199</v>
      </c>
      <c r="D458" s="73" t="s">
        <v>21</v>
      </c>
      <c r="E458" s="73" t="s">
        <v>100</v>
      </c>
      <c r="F458" s="35" t="s">
        <v>122</v>
      </c>
      <c r="G458" s="36"/>
      <c r="H458" s="57">
        <f>H459+H461</f>
        <v>12847914</v>
      </c>
      <c r="I458" s="57">
        <f t="shared" ref="I458:J458" si="1331">I459+I461</f>
        <v>12747914</v>
      </c>
      <c r="J458" s="57">
        <f t="shared" si="1331"/>
        <v>12647914</v>
      </c>
      <c r="K458" s="57">
        <f t="shared" ref="K458:M458" si="1332">K459+K461</f>
        <v>0</v>
      </c>
      <c r="L458" s="57">
        <f t="shared" si="1332"/>
        <v>0</v>
      </c>
      <c r="M458" s="57">
        <f t="shared" si="1332"/>
        <v>0</v>
      </c>
      <c r="N458" s="57">
        <f t="shared" si="1116"/>
        <v>12847914</v>
      </c>
      <c r="O458" s="57">
        <f t="shared" si="1117"/>
        <v>12747914</v>
      </c>
      <c r="P458" s="57">
        <f t="shared" si="1118"/>
        <v>12647914</v>
      </c>
      <c r="Q458" s="57">
        <f t="shared" ref="Q458:S458" si="1333">Q459+Q461</f>
        <v>0</v>
      </c>
      <c r="R458" s="57">
        <f t="shared" si="1333"/>
        <v>0</v>
      </c>
      <c r="S458" s="57">
        <f t="shared" si="1333"/>
        <v>0</v>
      </c>
      <c r="T458" s="57">
        <f t="shared" si="1312"/>
        <v>12847914</v>
      </c>
      <c r="U458" s="57">
        <f t="shared" si="1313"/>
        <v>12747914</v>
      </c>
      <c r="V458" s="57">
        <f t="shared" si="1314"/>
        <v>12647914</v>
      </c>
      <c r="W458" s="57">
        <f t="shared" ref="W458:Y458" si="1334">W459+W461</f>
        <v>0</v>
      </c>
      <c r="X458" s="57">
        <f t="shared" si="1334"/>
        <v>0</v>
      </c>
      <c r="Y458" s="57">
        <f t="shared" si="1334"/>
        <v>0</v>
      </c>
      <c r="Z458" s="57">
        <f t="shared" si="1316"/>
        <v>12847914</v>
      </c>
      <c r="AA458" s="57">
        <f t="shared" si="1317"/>
        <v>12747914</v>
      </c>
      <c r="AB458" s="57">
        <f t="shared" si="1318"/>
        <v>12647914</v>
      </c>
      <c r="AC458" s="57">
        <f t="shared" ref="AC458:AE458" si="1335">AC459+AC461</f>
        <v>0</v>
      </c>
      <c r="AD458" s="57">
        <f t="shared" si="1335"/>
        <v>0</v>
      </c>
      <c r="AE458" s="57">
        <f t="shared" si="1335"/>
        <v>0</v>
      </c>
      <c r="AF458" s="57">
        <f t="shared" si="1320"/>
        <v>12847914</v>
      </c>
      <c r="AG458" s="57">
        <f t="shared" si="1321"/>
        <v>12747914</v>
      </c>
      <c r="AH458" s="57">
        <f t="shared" si="1322"/>
        <v>12647914</v>
      </c>
      <c r="AI458" s="57">
        <f t="shared" ref="AI458:AK458" si="1336">AI459+AI461</f>
        <v>0</v>
      </c>
      <c r="AJ458" s="57">
        <f t="shared" si="1336"/>
        <v>0</v>
      </c>
      <c r="AK458" s="57">
        <f t="shared" si="1336"/>
        <v>0</v>
      </c>
      <c r="AL458" s="57">
        <f t="shared" si="1324"/>
        <v>12847914</v>
      </c>
      <c r="AM458" s="57">
        <f t="shared" si="1325"/>
        <v>12747914</v>
      </c>
      <c r="AN458" s="57">
        <f t="shared" si="1326"/>
        <v>12647914</v>
      </c>
      <c r="AO458" s="57">
        <f t="shared" ref="AO458:AQ458" si="1337">AO459+AO461</f>
        <v>-585930</v>
      </c>
      <c r="AP458" s="57">
        <f t="shared" si="1337"/>
        <v>0</v>
      </c>
      <c r="AQ458" s="57">
        <f t="shared" si="1337"/>
        <v>0</v>
      </c>
      <c r="AR458" s="57">
        <f t="shared" si="1328"/>
        <v>12261984</v>
      </c>
      <c r="AS458" s="57">
        <f t="shared" si="1329"/>
        <v>12747914</v>
      </c>
      <c r="AT458" s="57">
        <f t="shared" si="1330"/>
        <v>12647914</v>
      </c>
    </row>
    <row r="459" spans="1:46" ht="39.6">
      <c r="A459" s="260"/>
      <c r="B459" s="71" t="s">
        <v>51</v>
      </c>
      <c r="C459" s="73" t="s">
        <v>199</v>
      </c>
      <c r="D459" s="73" t="s">
        <v>21</v>
      </c>
      <c r="E459" s="73" t="s">
        <v>100</v>
      </c>
      <c r="F459" s="35" t="s">
        <v>122</v>
      </c>
      <c r="G459" s="36" t="s">
        <v>49</v>
      </c>
      <c r="H459" s="57">
        <f>H460</f>
        <v>12492914</v>
      </c>
      <c r="I459" s="57">
        <f t="shared" ref="I459:M459" si="1338">I460</f>
        <v>12392914</v>
      </c>
      <c r="J459" s="57">
        <f t="shared" si="1338"/>
        <v>12292914</v>
      </c>
      <c r="K459" s="57">
        <f t="shared" si="1338"/>
        <v>0</v>
      </c>
      <c r="L459" s="57">
        <f t="shared" si="1338"/>
        <v>0</v>
      </c>
      <c r="M459" s="57">
        <f t="shared" si="1338"/>
        <v>0</v>
      </c>
      <c r="N459" s="57">
        <f t="shared" si="1116"/>
        <v>12492914</v>
      </c>
      <c r="O459" s="57">
        <f t="shared" si="1117"/>
        <v>12392914</v>
      </c>
      <c r="P459" s="57">
        <f t="shared" si="1118"/>
        <v>12292914</v>
      </c>
      <c r="Q459" s="57">
        <f t="shared" ref="Q459:S459" si="1339">Q460</f>
        <v>0</v>
      </c>
      <c r="R459" s="57">
        <f t="shared" si="1339"/>
        <v>0</v>
      </c>
      <c r="S459" s="57">
        <f t="shared" si="1339"/>
        <v>0</v>
      </c>
      <c r="T459" s="57">
        <f t="shared" si="1312"/>
        <v>12492914</v>
      </c>
      <c r="U459" s="57">
        <f t="shared" si="1313"/>
        <v>12392914</v>
      </c>
      <c r="V459" s="57">
        <f t="shared" si="1314"/>
        <v>12292914</v>
      </c>
      <c r="W459" s="57">
        <f t="shared" ref="W459:Y459" si="1340">W460</f>
        <v>0</v>
      </c>
      <c r="X459" s="57">
        <f t="shared" si="1340"/>
        <v>0</v>
      </c>
      <c r="Y459" s="57">
        <f t="shared" si="1340"/>
        <v>0</v>
      </c>
      <c r="Z459" s="57">
        <f t="shared" si="1316"/>
        <v>12492914</v>
      </c>
      <c r="AA459" s="57">
        <f t="shared" si="1317"/>
        <v>12392914</v>
      </c>
      <c r="AB459" s="57">
        <f t="shared" si="1318"/>
        <v>12292914</v>
      </c>
      <c r="AC459" s="57">
        <f t="shared" ref="AC459:AE459" si="1341">AC460</f>
        <v>0</v>
      </c>
      <c r="AD459" s="57">
        <f t="shared" si="1341"/>
        <v>0</v>
      </c>
      <c r="AE459" s="57">
        <f t="shared" si="1341"/>
        <v>0</v>
      </c>
      <c r="AF459" s="57">
        <f t="shared" si="1320"/>
        <v>12492914</v>
      </c>
      <c r="AG459" s="57">
        <f t="shared" si="1321"/>
        <v>12392914</v>
      </c>
      <c r="AH459" s="57">
        <f t="shared" si="1322"/>
        <v>12292914</v>
      </c>
      <c r="AI459" s="57">
        <f t="shared" ref="AI459:AK459" si="1342">AI460</f>
        <v>0</v>
      </c>
      <c r="AJ459" s="57">
        <f t="shared" si="1342"/>
        <v>0</v>
      </c>
      <c r="AK459" s="57">
        <f t="shared" si="1342"/>
        <v>0</v>
      </c>
      <c r="AL459" s="57">
        <f t="shared" si="1324"/>
        <v>12492914</v>
      </c>
      <c r="AM459" s="57">
        <f t="shared" si="1325"/>
        <v>12392914</v>
      </c>
      <c r="AN459" s="57">
        <f t="shared" si="1326"/>
        <v>12292914</v>
      </c>
      <c r="AO459" s="57">
        <f t="shared" ref="AO459:AQ459" si="1343">AO460</f>
        <v>-585930</v>
      </c>
      <c r="AP459" s="57">
        <f t="shared" si="1343"/>
        <v>0</v>
      </c>
      <c r="AQ459" s="57">
        <f t="shared" si="1343"/>
        <v>0</v>
      </c>
      <c r="AR459" s="57">
        <f t="shared" si="1328"/>
        <v>11906984</v>
      </c>
      <c r="AS459" s="57">
        <f t="shared" si="1329"/>
        <v>12392914</v>
      </c>
      <c r="AT459" s="57">
        <f t="shared" si="1330"/>
        <v>12292914</v>
      </c>
    </row>
    <row r="460" spans="1:46">
      <c r="A460" s="260"/>
      <c r="B460" s="71" t="s">
        <v>52</v>
      </c>
      <c r="C460" s="73" t="s">
        <v>199</v>
      </c>
      <c r="D460" s="73" t="s">
        <v>21</v>
      </c>
      <c r="E460" s="73" t="s">
        <v>100</v>
      </c>
      <c r="F460" s="35" t="s">
        <v>122</v>
      </c>
      <c r="G460" s="36" t="s">
        <v>50</v>
      </c>
      <c r="H460" s="60">
        <v>12492914</v>
      </c>
      <c r="I460" s="60">
        <v>12392914</v>
      </c>
      <c r="J460" s="60">
        <v>12292914</v>
      </c>
      <c r="K460" s="60"/>
      <c r="L460" s="60"/>
      <c r="M460" s="60"/>
      <c r="N460" s="60">
        <f t="shared" si="1116"/>
        <v>12492914</v>
      </c>
      <c r="O460" s="60">
        <f t="shared" si="1117"/>
        <v>12392914</v>
      </c>
      <c r="P460" s="60">
        <f t="shared" si="1118"/>
        <v>12292914</v>
      </c>
      <c r="Q460" s="60"/>
      <c r="R460" s="60"/>
      <c r="S460" s="60"/>
      <c r="T460" s="60">
        <f t="shared" si="1312"/>
        <v>12492914</v>
      </c>
      <c r="U460" s="60">
        <f t="shared" si="1313"/>
        <v>12392914</v>
      </c>
      <c r="V460" s="60">
        <f t="shared" si="1314"/>
        <v>12292914</v>
      </c>
      <c r="W460" s="60"/>
      <c r="X460" s="60"/>
      <c r="Y460" s="60"/>
      <c r="Z460" s="60">
        <f t="shared" si="1316"/>
        <v>12492914</v>
      </c>
      <c r="AA460" s="60">
        <f t="shared" si="1317"/>
        <v>12392914</v>
      </c>
      <c r="AB460" s="60">
        <f t="shared" si="1318"/>
        <v>12292914</v>
      </c>
      <c r="AC460" s="60"/>
      <c r="AD460" s="60"/>
      <c r="AE460" s="60"/>
      <c r="AF460" s="60">
        <f t="shared" si="1320"/>
        <v>12492914</v>
      </c>
      <c r="AG460" s="60">
        <f t="shared" si="1321"/>
        <v>12392914</v>
      </c>
      <c r="AH460" s="60">
        <f t="shared" si="1322"/>
        <v>12292914</v>
      </c>
      <c r="AI460" s="60"/>
      <c r="AJ460" s="60"/>
      <c r="AK460" s="60"/>
      <c r="AL460" s="60">
        <f t="shared" si="1324"/>
        <v>12492914</v>
      </c>
      <c r="AM460" s="60">
        <f t="shared" si="1325"/>
        <v>12392914</v>
      </c>
      <c r="AN460" s="60">
        <f t="shared" si="1326"/>
        <v>12292914</v>
      </c>
      <c r="AO460" s="60">
        <v>-585930</v>
      </c>
      <c r="AP460" s="60"/>
      <c r="AQ460" s="60"/>
      <c r="AR460" s="60">
        <f t="shared" si="1328"/>
        <v>11906984</v>
      </c>
      <c r="AS460" s="60">
        <f t="shared" si="1329"/>
        <v>12392914</v>
      </c>
      <c r="AT460" s="60">
        <f t="shared" si="1330"/>
        <v>12292914</v>
      </c>
    </row>
    <row r="461" spans="1:46" ht="26.4">
      <c r="A461" s="260"/>
      <c r="B461" s="123" t="s">
        <v>186</v>
      </c>
      <c r="C461" s="73" t="s">
        <v>199</v>
      </c>
      <c r="D461" s="73" t="s">
        <v>21</v>
      </c>
      <c r="E461" s="73" t="s">
        <v>100</v>
      </c>
      <c r="F461" s="35" t="s">
        <v>122</v>
      </c>
      <c r="G461" s="36" t="s">
        <v>32</v>
      </c>
      <c r="H461" s="57">
        <f>H462</f>
        <v>355000</v>
      </c>
      <c r="I461" s="57">
        <f t="shared" ref="I461:M461" si="1344">I462</f>
        <v>355000</v>
      </c>
      <c r="J461" s="57">
        <f t="shared" si="1344"/>
        <v>355000</v>
      </c>
      <c r="K461" s="57">
        <f t="shared" si="1344"/>
        <v>0</v>
      </c>
      <c r="L461" s="57">
        <f t="shared" si="1344"/>
        <v>0</v>
      </c>
      <c r="M461" s="57">
        <f t="shared" si="1344"/>
        <v>0</v>
      </c>
      <c r="N461" s="57">
        <f t="shared" si="1116"/>
        <v>355000</v>
      </c>
      <c r="O461" s="57">
        <f t="shared" si="1117"/>
        <v>355000</v>
      </c>
      <c r="P461" s="57">
        <f t="shared" si="1118"/>
        <v>355000</v>
      </c>
      <c r="Q461" s="57">
        <f t="shared" ref="Q461:S461" si="1345">Q462</f>
        <v>0</v>
      </c>
      <c r="R461" s="57">
        <f t="shared" si="1345"/>
        <v>0</v>
      </c>
      <c r="S461" s="57">
        <f t="shared" si="1345"/>
        <v>0</v>
      </c>
      <c r="T461" s="57">
        <f t="shared" si="1312"/>
        <v>355000</v>
      </c>
      <c r="U461" s="57">
        <f t="shared" si="1313"/>
        <v>355000</v>
      </c>
      <c r="V461" s="57">
        <f t="shared" si="1314"/>
        <v>355000</v>
      </c>
      <c r="W461" s="57">
        <f t="shared" ref="W461:Y461" si="1346">W462</f>
        <v>0</v>
      </c>
      <c r="X461" s="57">
        <f t="shared" si="1346"/>
        <v>0</v>
      </c>
      <c r="Y461" s="57">
        <f t="shared" si="1346"/>
        <v>0</v>
      </c>
      <c r="Z461" s="57">
        <f t="shared" si="1316"/>
        <v>355000</v>
      </c>
      <c r="AA461" s="57">
        <f t="shared" si="1317"/>
        <v>355000</v>
      </c>
      <c r="AB461" s="57">
        <f t="shared" si="1318"/>
        <v>355000</v>
      </c>
      <c r="AC461" s="57">
        <f t="shared" ref="AC461:AE461" si="1347">AC462</f>
        <v>0</v>
      </c>
      <c r="AD461" s="57">
        <f t="shared" si="1347"/>
        <v>0</v>
      </c>
      <c r="AE461" s="57">
        <f t="shared" si="1347"/>
        <v>0</v>
      </c>
      <c r="AF461" s="57">
        <f t="shared" si="1320"/>
        <v>355000</v>
      </c>
      <c r="AG461" s="57">
        <f t="shared" si="1321"/>
        <v>355000</v>
      </c>
      <c r="AH461" s="57">
        <f t="shared" si="1322"/>
        <v>355000</v>
      </c>
      <c r="AI461" s="57">
        <f t="shared" ref="AI461:AK461" si="1348">AI462</f>
        <v>0</v>
      </c>
      <c r="AJ461" s="57">
        <f t="shared" si="1348"/>
        <v>0</v>
      </c>
      <c r="AK461" s="57">
        <f t="shared" si="1348"/>
        <v>0</v>
      </c>
      <c r="AL461" s="57">
        <f t="shared" si="1324"/>
        <v>355000</v>
      </c>
      <c r="AM461" s="57">
        <f t="shared" si="1325"/>
        <v>355000</v>
      </c>
      <c r="AN461" s="57">
        <f t="shared" si="1326"/>
        <v>355000</v>
      </c>
      <c r="AO461" s="57">
        <f t="shared" ref="AO461:AQ461" si="1349">AO462</f>
        <v>0</v>
      </c>
      <c r="AP461" s="57">
        <f t="shared" si="1349"/>
        <v>0</v>
      </c>
      <c r="AQ461" s="57">
        <f t="shared" si="1349"/>
        <v>0</v>
      </c>
      <c r="AR461" s="57">
        <f t="shared" si="1328"/>
        <v>355000</v>
      </c>
      <c r="AS461" s="57">
        <f t="shared" si="1329"/>
        <v>355000</v>
      </c>
      <c r="AT461" s="57">
        <f t="shared" si="1330"/>
        <v>355000</v>
      </c>
    </row>
    <row r="462" spans="1:46" ht="26.4">
      <c r="A462" s="260"/>
      <c r="B462" s="71" t="s">
        <v>34</v>
      </c>
      <c r="C462" s="73" t="s">
        <v>199</v>
      </c>
      <c r="D462" s="73" t="s">
        <v>21</v>
      </c>
      <c r="E462" s="73" t="s">
        <v>100</v>
      </c>
      <c r="F462" s="35" t="s">
        <v>122</v>
      </c>
      <c r="G462" s="36" t="s">
        <v>33</v>
      </c>
      <c r="H462" s="60">
        <f>320000+35000</f>
        <v>355000</v>
      </c>
      <c r="I462" s="60">
        <f>320000+35000</f>
        <v>355000</v>
      </c>
      <c r="J462" s="60">
        <f>320000+35000</f>
        <v>355000</v>
      </c>
      <c r="K462" s="60"/>
      <c r="L462" s="60"/>
      <c r="M462" s="60"/>
      <c r="N462" s="60">
        <f t="shared" si="1116"/>
        <v>355000</v>
      </c>
      <c r="O462" s="60">
        <f t="shared" si="1117"/>
        <v>355000</v>
      </c>
      <c r="P462" s="60">
        <f t="shared" si="1118"/>
        <v>355000</v>
      </c>
      <c r="Q462" s="60"/>
      <c r="R462" s="60"/>
      <c r="S462" s="60"/>
      <c r="T462" s="60">
        <f t="shared" si="1312"/>
        <v>355000</v>
      </c>
      <c r="U462" s="60">
        <f t="shared" si="1313"/>
        <v>355000</v>
      </c>
      <c r="V462" s="60">
        <f t="shared" si="1314"/>
        <v>355000</v>
      </c>
      <c r="W462" s="60"/>
      <c r="X462" s="60"/>
      <c r="Y462" s="60"/>
      <c r="Z462" s="60">
        <f t="shared" si="1316"/>
        <v>355000</v>
      </c>
      <c r="AA462" s="60">
        <f t="shared" si="1317"/>
        <v>355000</v>
      </c>
      <c r="AB462" s="60">
        <f t="shared" si="1318"/>
        <v>355000</v>
      </c>
      <c r="AC462" s="60"/>
      <c r="AD462" s="60"/>
      <c r="AE462" s="60"/>
      <c r="AF462" s="60">
        <f t="shared" si="1320"/>
        <v>355000</v>
      </c>
      <c r="AG462" s="60">
        <f t="shared" si="1321"/>
        <v>355000</v>
      </c>
      <c r="AH462" s="60">
        <f t="shared" si="1322"/>
        <v>355000</v>
      </c>
      <c r="AI462" s="60"/>
      <c r="AJ462" s="60"/>
      <c r="AK462" s="60"/>
      <c r="AL462" s="60">
        <f t="shared" si="1324"/>
        <v>355000</v>
      </c>
      <c r="AM462" s="60">
        <f t="shared" si="1325"/>
        <v>355000</v>
      </c>
      <c r="AN462" s="60">
        <f t="shared" si="1326"/>
        <v>355000</v>
      </c>
      <c r="AO462" s="60"/>
      <c r="AP462" s="60"/>
      <c r="AQ462" s="60"/>
      <c r="AR462" s="60">
        <f t="shared" si="1328"/>
        <v>355000</v>
      </c>
      <c r="AS462" s="60">
        <f t="shared" si="1329"/>
        <v>355000</v>
      </c>
      <c r="AT462" s="60">
        <f t="shared" si="1330"/>
        <v>355000</v>
      </c>
    </row>
    <row r="463" spans="1:46">
      <c r="A463" s="260"/>
      <c r="B463" s="148" t="s">
        <v>337</v>
      </c>
      <c r="C463" s="35" t="s">
        <v>199</v>
      </c>
      <c r="D463" s="35" t="s">
        <v>21</v>
      </c>
      <c r="E463" s="35" t="s">
        <v>100</v>
      </c>
      <c r="F463" s="35" t="s">
        <v>338</v>
      </c>
      <c r="G463" s="36"/>
      <c r="H463" s="60"/>
      <c r="I463" s="60"/>
      <c r="J463" s="60"/>
      <c r="K463" s="60">
        <f>K464</f>
        <v>90000</v>
      </c>
      <c r="L463" s="60">
        <f t="shared" ref="L463:M464" si="1350">L464</f>
        <v>0</v>
      </c>
      <c r="M463" s="60">
        <f t="shared" si="1350"/>
        <v>0</v>
      </c>
      <c r="N463" s="60">
        <f t="shared" ref="N463:N465" si="1351">H463+K463</f>
        <v>90000</v>
      </c>
      <c r="O463" s="60">
        <f t="shared" ref="O463:O465" si="1352">I463+L463</f>
        <v>0</v>
      </c>
      <c r="P463" s="60">
        <f t="shared" ref="P463:P465" si="1353">J463+M463</f>
        <v>0</v>
      </c>
      <c r="Q463" s="60">
        <f>Q464</f>
        <v>0</v>
      </c>
      <c r="R463" s="60">
        <f t="shared" ref="R463:S464" si="1354">R464</f>
        <v>0</v>
      </c>
      <c r="S463" s="60">
        <f t="shared" si="1354"/>
        <v>0</v>
      </c>
      <c r="T463" s="60">
        <f t="shared" si="1312"/>
        <v>90000</v>
      </c>
      <c r="U463" s="60">
        <f t="shared" si="1313"/>
        <v>0</v>
      </c>
      <c r="V463" s="60">
        <f t="shared" si="1314"/>
        <v>0</v>
      </c>
      <c r="W463" s="60">
        <f>W464</f>
        <v>0</v>
      </c>
      <c r="X463" s="60">
        <f t="shared" ref="X463:Y464" si="1355">X464</f>
        <v>0</v>
      </c>
      <c r="Y463" s="60">
        <f t="shared" si="1355"/>
        <v>0</v>
      </c>
      <c r="Z463" s="60">
        <f t="shared" si="1316"/>
        <v>90000</v>
      </c>
      <c r="AA463" s="60">
        <f t="shared" si="1317"/>
        <v>0</v>
      </c>
      <c r="AB463" s="60">
        <f t="shared" si="1318"/>
        <v>0</v>
      </c>
      <c r="AC463" s="60">
        <f>AC464</f>
        <v>0</v>
      </c>
      <c r="AD463" s="60">
        <f t="shared" ref="AD463:AE464" si="1356">AD464</f>
        <v>0</v>
      </c>
      <c r="AE463" s="60">
        <f t="shared" si="1356"/>
        <v>0</v>
      </c>
      <c r="AF463" s="60">
        <f t="shared" si="1320"/>
        <v>90000</v>
      </c>
      <c r="AG463" s="60">
        <f t="shared" si="1321"/>
        <v>0</v>
      </c>
      <c r="AH463" s="60">
        <f t="shared" si="1322"/>
        <v>0</v>
      </c>
      <c r="AI463" s="60">
        <f>AI464</f>
        <v>0</v>
      </c>
      <c r="AJ463" s="60">
        <f t="shared" ref="AJ463:AK464" si="1357">AJ464</f>
        <v>0</v>
      </c>
      <c r="AK463" s="60">
        <f t="shared" si="1357"/>
        <v>0</v>
      </c>
      <c r="AL463" s="60">
        <f t="shared" si="1324"/>
        <v>90000</v>
      </c>
      <c r="AM463" s="60">
        <f t="shared" si="1325"/>
        <v>0</v>
      </c>
      <c r="AN463" s="60">
        <f t="shared" si="1326"/>
        <v>0</v>
      </c>
      <c r="AO463" s="60">
        <f>AO464</f>
        <v>0</v>
      </c>
      <c r="AP463" s="60">
        <f t="shared" ref="AP463:AQ464" si="1358">AP464</f>
        <v>0</v>
      </c>
      <c r="AQ463" s="60">
        <f t="shared" si="1358"/>
        <v>0</v>
      </c>
      <c r="AR463" s="60">
        <f t="shared" si="1328"/>
        <v>90000</v>
      </c>
      <c r="AS463" s="60">
        <f t="shared" si="1329"/>
        <v>0</v>
      </c>
      <c r="AT463" s="60">
        <f t="shared" si="1330"/>
        <v>0</v>
      </c>
    </row>
    <row r="464" spans="1:46" ht="26.4">
      <c r="A464" s="260"/>
      <c r="B464" s="123" t="s">
        <v>186</v>
      </c>
      <c r="C464" s="35" t="s">
        <v>199</v>
      </c>
      <c r="D464" s="35" t="s">
        <v>21</v>
      </c>
      <c r="E464" s="35" t="s">
        <v>100</v>
      </c>
      <c r="F464" s="35" t="s">
        <v>338</v>
      </c>
      <c r="G464" s="36" t="s">
        <v>32</v>
      </c>
      <c r="H464" s="60"/>
      <c r="I464" s="60"/>
      <c r="J464" s="60"/>
      <c r="K464" s="60">
        <f>K465</f>
        <v>90000</v>
      </c>
      <c r="L464" s="60">
        <f t="shared" si="1350"/>
        <v>0</v>
      </c>
      <c r="M464" s="60">
        <f t="shared" si="1350"/>
        <v>0</v>
      </c>
      <c r="N464" s="60">
        <f t="shared" si="1351"/>
        <v>90000</v>
      </c>
      <c r="O464" s="60">
        <f t="shared" si="1352"/>
        <v>0</v>
      </c>
      <c r="P464" s="60">
        <f t="shared" si="1353"/>
        <v>0</v>
      </c>
      <c r="Q464" s="60">
        <f>Q465</f>
        <v>0</v>
      </c>
      <c r="R464" s="60">
        <f t="shared" si="1354"/>
        <v>0</v>
      </c>
      <c r="S464" s="60">
        <f t="shared" si="1354"/>
        <v>0</v>
      </c>
      <c r="T464" s="60">
        <f t="shared" si="1312"/>
        <v>90000</v>
      </c>
      <c r="U464" s="60">
        <f t="shared" si="1313"/>
        <v>0</v>
      </c>
      <c r="V464" s="60">
        <f t="shared" si="1314"/>
        <v>0</v>
      </c>
      <c r="W464" s="60">
        <f>W465</f>
        <v>0</v>
      </c>
      <c r="X464" s="60">
        <f t="shared" si="1355"/>
        <v>0</v>
      </c>
      <c r="Y464" s="60">
        <f t="shared" si="1355"/>
        <v>0</v>
      </c>
      <c r="Z464" s="60">
        <f t="shared" si="1316"/>
        <v>90000</v>
      </c>
      <c r="AA464" s="60">
        <f t="shared" si="1317"/>
        <v>0</v>
      </c>
      <c r="AB464" s="60">
        <f t="shared" si="1318"/>
        <v>0</v>
      </c>
      <c r="AC464" s="60">
        <f>AC465</f>
        <v>0</v>
      </c>
      <c r="AD464" s="60">
        <f t="shared" si="1356"/>
        <v>0</v>
      </c>
      <c r="AE464" s="60">
        <f t="shared" si="1356"/>
        <v>0</v>
      </c>
      <c r="AF464" s="60">
        <f t="shared" si="1320"/>
        <v>90000</v>
      </c>
      <c r="AG464" s="60">
        <f t="shared" si="1321"/>
        <v>0</v>
      </c>
      <c r="AH464" s="60">
        <f t="shared" si="1322"/>
        <v>0</v>
      </c>
      <c r="AI464" s="60">
        <f>AI465</f>
        <v>0</v>
      </c>
      <c r="AJ464" s="60">
        <f t="shared" si="1357"/>
        <v>0</v>
      </c>
      <c r="AK464" s="60">
        <f t="shared" si="1357"/>
        <v>0</v>
      </c>
      <c r="AL464" s="60">
        <f t="shared" si="1324"/>
        <v>90000</v>
      </c>
      <c r="AM464" s="60">
        <f t="shared" si="1325"/>
        <v>0</v>
      </c>
      <c r="AN464" s="60">
        <f t="shared" si="1326"/>
        <v>0</v>
      </c>
      <c r="AO464" s="60">
        <f>AO465</f>
        <v>0</v>
      </c>
      <c r="AP464" s="60">
        <f t="shared" si="1358"/>
        <v>0</v>
      </c>
      <c r="AQ464" s="60">
        <f t="shared" si="1358"/>
        <v>0</v>
      </c>
      <c r="AR464" s="60">
        <f t="shared" si="1328"/>
        <v>90000</v>
      </c>
      <c r="AS464" s="60">
        <f t="shared" si="1329"/>
        <v>0</v>
      </c>
      <c r="AT464" s="60">
        <f t="shared" si="1330"/>
        <v>0</v>
      </c>
    </row>
    <row r="465" spans="1:46" ht="26.4">
      <c r="A465" s="260"/>
      <c r="B465" s="71" t="s">
        <v>34</v>
      </c>
      <c r="C465" s="35" t="s">
        <v>199</v>
      </c>
      <c r="D465" s="35" t="s">
        <v>21</v>
      </c>
      <c r="E465" s="35" t="s">
        <v>100</v>
      </c>
      <c r="F465" s="35" t="s">
        <v>338</v>
      </c>
      <c r="G465" s="36" t="s">
        <v>33</v>
      </c>
      <c r="H465" s="60"/>
      <c r="I465" s="60"/>
      <c r="J465" s="60"/>
      <c r="K465" s="60">
        <v>90000</v>
      </c>
      <c r="L465" s="60"/>
      <c r="M465" s="60"/>
      <c r="N465" s="60">
        <f t="shared" si="1351"/>
        <v>90000</v>
      </c>
      <c r="O465" s="60">
        <f t="shared" si="1352"/>
        <v>0</v>
      </c>
      <c r="P465" s="60">
        <f t="shared" si="1353"/>
        <v>0</v>
      </c>
      <c r="Q465" s="60"/>
      <c r="R465" s="60"/>
      <c r="S465" s="60"/>
      <c r="T465" s="60">
        <f t="shared" si="1312"/>
        <v>90000</v>
      </c>
      <c r="U465" s="60">
        <f t="shared" si="1313"/>
        <v>0</v>
      </c>
      <c r="V465" s="60">
        <f t="shared" si="1314"/>
        <v>0</v>
      </c>
      <c r="W465" s="60"/>
      <c r="X465" s="60"/>
      <c r="Y465" s="60"/>
      <c r="Z465" s="60">
        <f t="shared" si="1316"/>
        <v>90000</v>
      </c>
      <c r="AA465" s="60">
        <f t="shared" si="1317"/>
        <v>0</v>
      </c>
      <c r="AB465" s="60">
        <f t="shared" si="1318"/>
        <v>0</v>
      </c>
      <c r="AC465" s="60"/>
      <c r="AD465" s="60"/>
      <c r="AE465" s="60"/>
      <c r="AF465" s="60">
        <f t="shared" si="1320"/>
        <v>90000</v>
      </c>
      <c r="AG465" s="60">
        <f t="shared" si="1321"/>
        <v>0</v>
      </c>
      <c r="AH465" s="60">
        <f t="shared" si="1322"/>
        <v>0</v>
      </c>
      <c r="AI465" s="60"/>
      <c r="AJ465" s="60"/>
      <c r="AK465" s="60"/>
      <c r="AL465" s="60">
        <f t="shared" si="1324"/>
        <v>90000</v>
      </c>
      <c r="AM465" s="60">
        <f t="shared" si="1325"/>
        <v>0</v>
      </c>
      <c r="AN465" s="60">
        <f t="shared" si="1326"/>
        <v>0</v>
      </c>
      <c r="AO465" s="60"/>
      <c r="AP465" s="60"/>
      <c r="AQ465" s="60"/>
      <c r="AR465" s="60">
        <f t="shared" si="1328"/>
        <v>90000</v>
      </c>
      <c r="AS465" s="60">
        <f t="shared" si="1329"/>
        <v>0</v>
      </c>
      <c r="AT465" s="60">
        <f t="shared" si="1330"/>
        <v>0</v>
      </c>
    </row>
    <row r="466" spans="1:46" ht="26.4">
      <c r="A466" s="260"/>
      <c r="B466" s="148" t="s">
        <v>237</v>
      </c>
      <c r="C466" s="73" t="s">
        <v>199</v>
      </c>
      <c r="D466" s="73" t="s">
        <v>21</v>
      </c>
      <c r="E466" s="73" t="s">
        <v>100</v>
      </c>
      <c r="F466" s="140" t="s">
        <v>238</v>
      </c>
      <c r="G466" s="36"/>
      <c r="H466" s="57">
        <f>H467</f>
        <v>2543268</v>
      </c>
      <c r="I466" s="57">
        <f t="shared" ref="I466:M467" si="1359">I467</f>
        <v>2543268</v>
      </c>
      <c r="J466" s="57">
        <f t="shared" si="1359"/>
        <v>2543268</v>
      </c>
      <c r="K466" s="57">
        <f t="shared" si="1359"/>
        <v>0</v>
      </c>
      <c r="L466" s="57">
        <f t="shared" si="1359"/>
        <v>0</v>
      </c>
      <c r="M466" s="57">
        <f t="shared" si="1359"/>
        <v>0</v>
      </c>
      <c r="N466" s="57">
        <f t="shared" si="1116"/>
        <v>2543268</v>
      </c>
      <c r="O466" s="57">
        <f t="shared" si="1117"/>
        <v>2543268</v>
      </c>
      <c r="P466" s="57">
        <f t="shared" si="1118"/>
        <v>2543268</v>
      </c>
      <c r="Q466" s="57">
        <f t="shared" ref="Q466:S467" si="1360">Q467</f>
        <v>0</v>
      </c>
      <c r="R466" s="57">
        <f t="shared" si="1360"/>
        <v>0</v>
      </c>
      <c r="S466" s="57">
        <f t="shared" si="1360"/>
        <v>0</v>
      </c>
      <c r="T466" s="57">
        <f t="shared" si="1312"/>
        <v>2543268</v>
      </c>
      <c r="U466" s="57">
        <f t="shared" si="1313"/>
        <v>2543268</v>
      </c>
      <c r="V466" s="57">
        <f t="shared" si="1314"/>
        <v>2543268</v>
      </c>
      <c r="W466" s="57">
        <f t="shared" ref="W466:Y467" si="1361">W467</f>
        <v>0</v>
      </c>
      <c r="X466" s="57">
        <f t="shared" si="1361"/>
        <v>0</v>
      </c>
      <c r="Y466" s="57">
        <f t="shared" si="1361"/>
        <v>0</v>
      </c>
      <c r="Z466" s="57">
        <f t="shared" si="1316"/>
        <v>2543268</v>
      </c>
      <c r="AA466" s="57">
        <f t="shared" si="1317"/>
        <v>2543268</v>
      </c>
      <c r="AB466" s="57">
        <f t="shared" si="1318"/>
        <v>2543268</v>
      </c>
      <c r="AC466" s="57">
        <f t="shared" ref="AC466:AE467" si="1362">AC467</f>
        <v>0</v>
      </c>
      <c r="AD466" s="57">
        <f t="shared" si="1362"/>
        <v>0</v>
      </c>
      <c r="AE466" s="57">
        <f t="shared" si="1362"/>
        <v>0</v>
      </c>
      <c r="AF466" s="57">
        <f t="shared" si="1320"/>
        <v>2543268</v>
      </c>
      <c r="AG466" s="57">
        <f t="shared" si="1321"/>
        <v>2543268</v>
      </c>
      <c r="AH466" s="57">
        <f t="shared" si="1322"/>
        <v>2543268</v>
      </c>
      <c r="AI466" s="57">
        <f t="shared" ref="AI466:AK467" si="1363">AI467</f>
        <v>155000</v>
      </c>
      <c r="AJ466" s="57">
        <f t="shared" si="1363"/>
        <v>0</v>
      </c>
      <c r="AK466" s="57">
        <f t="shared" si="1363"/>
        <v>0</v>
      </c>
      <c r="AL466" s="57">
        <f t="shared" si="1324"/>
        <v>2698268</v>
      </c>
      <c r="AM466" s="57">
        <f t="shared" si="1325"/>
        <v>2543268</v>
      </c>
      <c r="AN466" s="57">
        <f t="shared" si="1326"/>
        <v>2543268</v>
      </c>
      <c r="AO466" s="57">
        <f t="shared" ref="AO466:AQ467" si="1364">AO467</f>
        <v>585930</v>
      </c>
      <c r="AP466" s="57">
        <f t="shared" si="1364"/>
        <v>0</v>
      </c>
      <c r="AQ466" s="57">
        <f t="shared" si="1364"/>
        <v>0</v>
      </c>
      <c r="AR466" s="57">
        <f t="shared" si="1328"/>
        <v>3284198</v>
      </c>
      <c r="AS466" s="57">
        <f t="shared" si="1329"/>
        <v>2543268</v>
      </c>
      <c r="AT466" s="57">
        <f t="shared" si="1330"/>
        <v>2543268</v>
      </c>
    </row>
    <row r="467" spans="1:46" ht="26.4">
      <c r="A467" s="260"/>
      <c r="B467" s="123" t="s">
        <v>186</v>
      </c>
      <c r="C467" s="73" t="s">
        <v>199</v>
      </c>
      <c r="D467" s="73" t="s">
        <v>21</v>
      </c>
      <c r="E467" s="73" t="s">
        <v>100</v>
      </c>
      <c r="F467" s="140" t="s">
        <v>238</v>
      </c>
      <c r="G467" s="36" t="s">
        <v>32</v>
      </c>
      <c r="H467" s="57">
        <f>H468</f>
        <v>2543268</v>
      </c>
      <c r="I467" s="57">
        <f t="shared" si="1359"/>
        <v>2543268</v>
      </c>
      <c r="J467" s="57">
        <f t="shared" si="1359"/>
        <v>2543268</v>
      </c>
      <c r="K467" s="57">
        <f t="shared" si="1359"/>
        <v>0</v>
      </c>
      <c r="L467" s="57">
        <f t="shared" si="1359"/>
        <v>0</v>
      </c>
      <c r="M467" s="57">
        <f t="shared" si="1359"/>
        <v>0</v>
      </c>
      <c r="N467" s="57">
        <f t="shared" si="1116"/>
        <v>2543268</v>
      </c>
      <c r="O467" s="57">
        <f t="shared" si="1117"/>
        <v>2543268</v>
      </c>
      <c r="P467" s="57">
        <f t="shared" si="1118"/>
        <v>2543268</v>
      </c>
      <c r="Q467" s="57">
        <f t="shared" si="1360"/>
        <v>0</v>
      </c>
      <c r="R467" s="57">
        <f t="shared" si="1360"/>
        <v>0</v>
      </c>
      <c r="S467" s="57">
        <f t="shared" si="1360"/>
        <v>0</v>
      </c>
      <c r="T467" s="57">
        <f t="shared" si="1312"/>
        <v>2543268</v>
      </c>
      <c r="U467" s="57">
        <f t="shared" si="1313"/>
        <v>2543268</v>
      </c>
      <c r="V467" s="57">
        <f t="shared" si="1314"/>
        <v>2543268</v>
      </c>
      <c r="W467" s="57">
        <f t="shared" si="1361"/>
        <v>0</v>
      </c>
      <c r="X467" s="57">
        <f t="shared" si="1361"/>
        <v>0</v>
      </c>
      <c r="Y467" s="57">
        <f t="shared" si="1361"/>
        <v>0</v>
      </c>
      <c r="Z467" s="57">
        <f t="shared" si="1316"/>
        <v>2543268</v>
      </c>
      <c r="AA467" s="57">
        <f t="shared" si="1317"/>
        <v>2543268</v>
      </c>
      <c r="AB467" s="57">
        <f t="shared" si="1318"/>
        <v>2543268</v>
      </c>
      <c r="AC467" s="57">
        <f t="shared" si="1362"/>
        <v>0</v>
      </c>
      <c r="AD467" s="57">
        <f t="shared" si="1362"/>
        <v>0</v>
      </c>
      <c r="AE467" s="57">
        <f t="shared" si="1362"/>
        <v>0</v>
      </c>
      <c r="AF467" s="57">
        <f t="shared" si="1320"/>
        <v>2543268</v>
      </c>
      <c r="AG467" s="57">
        <f t="shared" si="1321"/>
        <v>2543268</v>
      </c>
      <c r="AH467" s="57">
        <f t="shared" si="1322"/>
        <v>2543268</v>
      </c>
      <c r="AI467" s="57">
        <f t="shared" si="1363"/>
        <v>155000</v>
      </c>
      <c r="AJ467" s="57">
        <f t="shared" si="1363"/>
        <v>0</v>
      </c>
      <c r="AK467" s="57">
        <f t="shared" si="1363"/>
        <v>0</v>
      </c>
      <c r="AL467" s="57">
        <f t="shared" si="1324"/>
        <v>2698268</v>
      </c>
      <c r="AM467" s="57">
        <f t="shared" si="1325"/>
        <v>2543268</v>
      </c>
      <c r="AN467" s="57">
        <f t="shared" si="1326"/>
        <v>2543268</v>
      </c>
      <c r="AO467" s="57">
        <f t="shared" si="1364"/>
        <v>585930</v>
      </c>
      <c r="AP467" s="57">
        <f t="shared" si="1364"/>
        <v>0</v>
      </c>
      <c r="AQ467" s="57">
        <f t="shared" si="1364"/>
        <v>0</v>
      </c>
      <c r="AR467" s="57">
        <f t="shared" si="1328"/>
        <v>3284198</v>
      </c>
      <c r="AS467" s="57">
        <f t="shared" si="1329"/>
        <v>2543268</v>
      </c>
      <c r="AT467" s="57">
        <f t="shared" si="1330"/>
        <v>2543268</v>
      </c>
    </row>
    <row r="468" spans="1:46" ht="26.4">
      <c r="A468" s="260"/>
      <c r="B468" s="71" t="s">
        <v>34</v>
      </c>
      <c r="C468" s="73" t="s">
        <v>199</v>
      </c>
      <c r="D468" s="73" t="s">
        <v>21</v>
      </c>
      <c r="E468" s="73" t="s">
        <v>100</v>
      </c>
      <c r="F468" s="140" t="s">
        <v>238</v>
      </c>
      <c r="G468" s="36" t="s">
        <v>33</v>
      </c>
      <c r="H468" s="68">
        <v>2543268</v>
      </c>
      <c r="I468" s="68">
        <v>2543268</v>
      </c>
      <c r="J468" s="68">
        <v>2543268</v>
      </c>
      <c r="K468" s="68"/>
      <c r="L468" s="68"/>
      <c r="M468" s="68"/>
      <c r="N468" s="68">
        <f t="shared" si="1116"/>
        <v>2543268</v>
      </c>
      <c r="O468" s="68">
        <f t="shared" si="1117"/>
        <v>2543268</v>
      </c>
      <c r="P468" s="68">
        <f t="shared" si="1118"/>
        <v>2543268</v>
      </c>
      <c r="Q468" s="68"/>
      <c r="R468" s="68"/>
      <c r="S468" s="68"/>
      <c r="T468" s="68">
        <f t="shared" si="1312"/>
        <v>2543268</v>
      </c>
      <c r="U468" s="68">
        <f t="shared" si="1313"/>
        <v>2543268</v>
      </c>
      <c r="V468" s="68">
        <f t="shared" si="1314"/>
        <v>2543268</v>
      </c>
      <c r="W468" s="68"/>
      <c r="X468" s="68"/>
      <c r="Y468" s="68"/>
      <c r="Z468" s="68">
        <f t="shared" si="1316"/>
        <v>2543268</v>
      </c>
      <c r="AA468" s="68">
        <f t="shared" si="1317"/>
        <v>2543268</v>
      </c>
      <c r="AB468" s="68">
        <f t="shared" si="1318"/>
        <v>2543268</v>
      </c>
      <c r="AC468" s="68"/>
      <c r="AD468" s="68"/>
      <c r="AE468" s="68"/>
      <c r="AF468" s="68">
        <f t="shared" si="1320"/>
        <v>2543268</v>
      </c>
      <c r="AG468" s="68">
        <f t="shared" si="1321"/>
        <v>2543268</v>
      </c>
      <c r="AH468" s="68">
        <f t="shared" si="1322"/>
        <v>2543268</v>
      </c>
      <c r="AI468" s="68">
        <v>155000</v>
      </c>
      <c r="AJ468" s="68"/>
      <c r="AK468" s="68"/>
      <c r="AL468" s="68">
        <f t="shared" si="1324"/>
        <v>2698268</v>
      </c>
      <c r="AM468" s="68">
        <f t="shared" si="1325"/>
        <v>2543268</v>
      </c>
      <c r="AN468" s="68">
        <f t="shared" si="1326"/>
        <v>2543268</v>
      </c>
      <c r="AO468" s="68">
        <v>585930</v>
      </c>
      <c r="AP468" s="68"/>
      <c r="AQ468" s="68"/>
      <c r="AR468" s="68">
        <f t="shared" si="1328"/>
        <v>3284198</v>
      </c>
      <c r="AS468" s="68">
        <f t="shared" si="1329"/>
        <v>2543268</v>
      </c>
      <c r="AT468" s="68">
        <f t="shared" si="1330"/>
        <v>2543268</v>
      </c>
    </row>
    <row r="469" spans="1:46">
      <c r="A469" s="260"/>
      <c r="B469" s="82" t="s">
        <v>239</v>
      </c>
      <c r="C469" s="73" t="s">
        <v>199</v>
      </c>
      <c r="D469" s="73" t="s">
        <v>21</v>
      </c>
      <c r="E469" s="73" t="s">
        <v>100</v>
      </c>
      <c r="F469" s="35" t="s">
        <v>240</v>
      </c>
      <c r="G469" s="36"/>
      <c r="H469" s="68">
        <f>H470</f>
        <v>205824</v>
      </c>
      <c r="I469" s="68">
        <f t="shared" ref="I469:M469" si="1365">I470</f>
        <v>214056.95999999999</v>
      </c>
      <c r="J469" s="68">
        <f t="shared" si="1365"/>
        <v>222619.24</v>
      </c>
      <c r="K469" s="68">
        <f t="shared" si="1365"/>
        <v>0</v>
      </c>
      <c r="L469" s="68">
        <f t="shared" si="1365"/>
        <v>0</v>
      </c>
      <c r="M469" s="68">
        <f t="shared" si="1365"/>
        <v>0</v>
      </c>
      <c r="N469" s="68">
        <f t="shared" si="1116"/>
        <v>205824</v>
      </c>
      <c r="O469" s="68">
        <f t="shared" si="1117"/>
        <v>214056.95999999999</v>
      </c>
      <c r="P469" s="68">
        <f t="shared" si="1118"/>
        <v>222619.24</v>
      </c>
      <c r="Q469" s="68">
        <f t="shared" ref="Q469:S470" si="1366">Q470</f>
        <v>0</v>
      </c>
      <c r="R469" s="68">
        <f t="shared" si="1366"/>
        <v>0</v>
      </c>
      <c r="S469" s="68">
        <f t="shared" si="1366"/>
        <v>0</v>
      </c>
      <c r="T469" s="68">
        <f t="shared" si="1312"/>
        <v>205824</v>
      </c>
      <c r="U469" s="68">
        <f t="shared" si="1313"/>
        <v>214056.95999999999</v>
      </c>
      <c r="V469" s="68">
        <f t="shared" si="1314"/>
        <v>222619.24</v>
      </c>
      <c r="W469" s="68">
        <f t="shared" ref="W469:Y470" si="1367">W470</f>
        <v>400000</v>
      </c>
      <c r="X469" s="68">
        <f t="shared" si="1367"/>
        <v>0</v>
      </c>
      <c r="Y469" s="68">
        <f t="shared" si="1367"/>
        <v>0</v>
      </c>
      <c r="Z469" s="68">
        <f t="shared" si="1316"/>
        <v>605824</v>
      </c>
      <c r="AA469" s="68">
        <f t="shared" si="1317"/>
        <v>214056.95999999999</v>
      </c>
      <c r="AB469" s="68">
        <f t="shared" si="1318"/>
        <v>222619.24</v>
      </c>
      <c r="AC469" s="68">
        <f t="shared" ref="AC469:AE470" si="1368">AC470</f>
        <v>35000</v>
      </c>
      <c r="AD469" s="68">
        <f t="shared" si="1368"/>
        <v>0</v>
      </c>
      <c r="AE469" s="68">
        <f t="shared" si="1368"/>
        <v>0</v>
      </c>
      <c r="AF469" s="68">
        <f t="shared" si="1320"/>
        <v>640824</v>
      </c>
      <c r="AG469" s="68">
        <f t="shared" si="1321"/>
        <v>214056.95999999999</v>
      </c>
      <c r="AH469" s="68">
        <f t="shared" si="1322"/>
        <v>222619.24</v>
      </c>
      <c r="AI469" s="68">
        <f t="shared" ref="AI469:AK470" si="1369">AI470</f>
        <v>0</v>
      </c>
      <c r="AJ469" s="68">
        <f t="shared" si="1369"/>
        <v>0</v>
      </c>
      <c r="AK469" s="68">
        <f t="shared" si="1369"/>
        <v>0</v>
      </c>
      <c r="AL469" s="68">
        <f t="shared" si="1324"/>
        <v>640824</v>
      </c>
      <c r="AM469" s="68">
        <f t="shared" si="1325"/>
        <v>214056.95999999999</v>
      </c>
      <c r="AN469" s="68">
        <f t="shared" si="1326"/>
        <v>222619.24</v>
      </c>
      <c r="AO469" s="68">
        <f t="shared" ref="AO469:AQ470" si="1370">AO470</f>
        <v>15000</v>
      </c>
      <c r="AP469" s="68">
        <f t="shared" si="1370"/>
        <v>0</v>
      </c>
      <c r="AQ469" s="68">
        <f t="shared" si="1370"/>
        <v>0</v>
      </c>
      <c r="AR469" s="68">
        <f t="shared" si="1328"/>
        <v>655824</v>
      </c>
      <c r="AS469" s="68">
        <f t="shared" si="1329"/>
        <v>214056.95999999999</v>
      </c>
      <c r="AT469" s="68">
        <f t="shared" si="1330"/>
        <v>222619.24</v>
      </c>
    </row>
    <row r="470" spans="1:46" ht="26.4">
      <c r="A470" s="260"/>
      <c r="B470" s="123" t="s">
        <v>186</v>
      </c>
      <c r="C470" s="73" t="s">
        <v>199</v>
      </c>
      <c r="D470" s="73" t="s">
        <v>21</v>
      </c>
      <c r="E470" s="73" t="s">
        <v>100</v>
      </c>
      <c r="F470" s="35" t="s">
        <v>240</v>
      </c>
      <c r="G470" s="36" t="s">
        <v>32</v>
      </c>
      <c r="H470" s="68">
        <f>H471</f>
        <v>205824</v>
      </c>
      <c r="I470" s="68">
        <f t="shared" ref="I470:M470" si="1371">I471</f>
        <v>214056.95999999999</v>
      </c>
      <c r="J470" s="68">
        <f t="shared" si="1371"/>
        <v>222619.24</v>
      </c>
      <c r="K470" s="68">
        <f t="shared" si="1371"/>
        <v>0</v>
      </c>
      <c r="L470" s="68">
        <f t="shared" si="1371"/>
        <v>0</v>
      </c>
      <c r="M470" s="68">
        <f t="shared" si="1371"/>
        <v>0</v>
      </c>
      <c r="N470" s="68">
        <f t="shared" si="1116"/>
        <v>205824</v>
      </c>
      <c r="O470" s="68">
        <f t="shared" si="1117"/>
        <v>214056.95999999999</v>
      </c>
      <c r="P470" s="68">
        <f t="shared" si="1118"/>
        <v>222619.24</v>
      </c>
      <c r="Q470" s="68">
        <f t="shared" si="1366"/>
        <v>0</v>
      </c>
      <c r="R470" s="68">
        <f t="shared" si="1366"/>
        <v>0</v>
      </c>
      <c r="S470" s="68">
        <f t="shared" si="1366"/>
        <v>0</v>
      </c>
      <c r="T470" s="68">
        <f t="shared" si="1312"/>
        <v>205824</v>
      </c>
      <c r="U470" s="68">
        <f t="shared" si="1313"/>
        <v>214056.95999999999</v>
      </c>
      <c r="V470" s="68">
        <f t="shared" si="1314"/>
        <v>222619.24</v>
      </c>
      <c r="W470" s="68">
        <f t="shared" si="1367"/>
        <v>400000</v>
      </c>
      <c r="X470" s="68">
        <f t="shared" si="1367"/>
        <v>0</v>
      </c>
      <c r="Y470" s="68">
        <f t="shared" si="1367"/>
        <v>0</v>
      </c>
      <c r="Z470" s="68">
        <f t="shared" si="1316"/>
        <v>605824</v>
      </c>
      <c r="AA470" s="68">
        <f t="shared" si="1317"/>
        <v>214056.95999999999</v>
      </c>
      <c r="AB470" s="68">
        <f t="shared" si="1318"/>
        <v>222619.24</v>
      </c>
      <c r="AC470" s="68">
        <f t="shared" si="1368"/>
        <v>35000</v>
      </c>
      <c r="AD470" s="68">
        <f t="shared" si="1368"/>
        <v>0</v>
      </c>
      <c r="AE470" s="68">
        <f t="shared" si="1368"/>
        <v>0</v>
      </c>
      <c r="AF470" s="68">
        <f t="shared" si="1320"/>
        <v>640824</v>
      </c>
      <c r="AG470" s="68">
        <f t="shared" si="1321"/>
        <v>214056.95999999999</v>
      </c>
      <c r="AH470" s="68">
        <f t="shared" si="1322"/>
        <v>222619.24</v>
      </c>
      <c r="AI470" s="68">
        <f t="shared" si="1369"/>
        <v>0</v>
      </c>
      <c r="AJ470" s="68">
        <f t="shared" si="1369"/>
        <v>0</v>
      </c>
      <c r="AK470" s="68">
        <f t="shared" si="1369"/>
        <v>0</v>
      </c>
      <c r="AL470" s="68">
        <f t="shared" si="1324"/>
        <v>640824</v>
      </c>
      <c r="AM470" s="68">
        <f t="shared" si="1325"/>
        <v>214056.95999999999</v>
      </c>
      <c r="AN470" s="68">
        <f t="shared" si="1326"/>
        <v>222619.24</v>
      </c>
      <c r="AO470" s="68">
        <f t="shared" si="1370"/>
        <v>15000</v>
      </c>
      <c r="AP470" s="68">
        <f t="shared" si="1370"/>
        <v>0</v>
      </c>
      <c r="AQ470" s="68">
        <f t="shared" si="1370"/>
        <v>0</v>
      </c>
      <c r="AR470" s="68">
        <f t="shared" si="1328"/>
        <v>655824</v>
      </c>
      <c r="AS470" s="68">
        <f t="shared" si="1329"/>
        <v>214056.95999999999</v>
      </c>
      <c r="AT470" s="68">
        <f t="shared" si="1330"/>
        <v>222619.24</v>
      </c>
    </row>
    <row r="471" spans="1:46" ht="26.4">
      <c r="A471" s="260"/>
      <c r="B471" s="71" t="s">
        <v>34</v>
      </c>
      <c r="C471" s="73" t="s">
        <v>199</v>
      </c>
      <c r="D471" s="73" t="s">
        <v>21</v>
      </c>
      <c r="E471" s="73" t="s">
        <v>100</v>
      </c>
      <c r="F471" s="35" t="s">
        <v>240</v>
      </c>
      <c r="G471" s="36" t="s">
        <v>33</v>
      </c>
      <c r="H471" s="60">
        <v>205824</v>
      </c>
      <c r="I471" s="60">
        <v>214056.95999999999</v>
      </c>
      <c r="J471" s="60">
        <v>222619.24</v>
      </c>
      <c r="K471" s="60"/>
      <c r="L471" s="60"/>
      <c r="M471" s="60"/>
      <c r="N471" s="60">
        <f t="shared" si="1116"/>
        <v>205824</v>
      </c>
      <c r="O471" s="60">
        <f t="shared" si="1117"/>
        <v>214056.95999999999</v>
      </c>
      <c r="P471" s="60">
        <f t="shared" si="1118"/>
        <v>222619.24</v>
      </c>
      <c r="Q471" s="60"/>
      <c r="R471" s="60"/>
      <c r="S471" s="60"/>
      <c r="T471" s="60">
        <f t="shared" si="1312"/>
        <v>205824</v>
      </c>
      <c r="U471" s="60">
        <f t="shared" si="1313"/>
        <v>214056.95999999999</v>
      </c>
      <c r="V471" s="60">
        <f t="shared" si="1314"/>
        <v>222619.24</v>
      </c>
      <c r="W471" s="60">
        <v>400000</v>
      </c>
      <c r="X471" s="60"/>
      <c r="Y471" s="60"/>
      <c r="Z471" s="60">
        <f t="shared" si="1316"/>
        <v>605824</v>
      </c>
      <c r="AA471" s="60">
        <f t="shared" si="1317"/>
        <v>214056.95999999999</v>
      </c>
      <c r="AB471" s="60">
        <f t="shared" si="1318"/>
        <v>222619.24</v>
      </c>
      <c r="AC471" s="60">
        <v>35000</v>
      </c>
      <c r="AD471" s="60"/>
      <c r="AE471" s="60"/>
      <c r="AF471" s="60">
        <f t="shared" si="1320"/>
        <v>640824</v>
      </c>
      <c r="AG471" s="60">
        <f t="shared" si="1321"/>
        <v>214056.95999999999</v>
      </c>
      <c r="AH471" s="60">
        <f t="shared" si="1322"/>
        <v>222619.24</v>
      </c>
      <c r="AI471" s="60"/>
      <c r="AJ471" s="60"/>
      <c r="AK471" s="60"/>
      <c r="AL471" s="60">
        <f t="shared" si="1324"/>
        <v>640824</v>
      </c>
      <c r="AM471" s="60">
        <f t="shared" si="1325"/>
        <v>214056.95999999999</v>
      </c>
      <c r="AN471" s="60">
        <f t="shared" si="1326"/>
        <v>222619.24</v>
      </c>
      <c r="AO471" s="60">
        <v>15000</v>
      </c>
      <c r="AP471" s="60"/>
      <c r="AQ471" s="60"/>
      <c r="AR471" s="60">
        <f t="shared" si="1328"/>
        <v>655824</v>
      </c>
      <c r="AS471" s="60">
        <f t="shared" si="1329"/>
        <v>214056.95999999999</v>
      </c>
      <c r="AT471" s="60">
        <f t="shared" si="1330"/>
        <v>222619.24</v>
      </c>
    </row>
    <row r="472" spans="1:46" ht="26.4">
      <c r="A472" s="260"/>
      <c r="B472" s="71" t="s">
        <v>241</v>
      </c>
      <c r="C472" s="73" t="s">
        <v>199</v>
      </c>
      <c r="D472" s="73" t="s">
        <v>21</v>
      </c>
      <c r="E472" s="73" t="s">
        <v>100</v>
      </c>
      <c r="F472" s="35" t="s">
        <v>242</v>
      </c>
      <c r="G472" s="36"/>
      <c r="H472" s="60">
        <f>H473</f>
        <v>400000</v>
      </c>
      <c r="I472" s="60">
        <f t="shared" ref="I472:M472" si="1372">I473</f>
        <v>200000</v>
      </c>
      <c r="J472" s="60">
        <f t="shared" si="1372"/>
        <v>200000</v>
      </c>
      <c r="K472" s="60">
        <f t="shared" si="1372"/>
        <v>0</v>
      </c>
      <c r="L472" s="60">
        <f t="shared" si="1372"/>
        <v>0</v>
      </c>
      <c r="M472" s="60">
        <f t="shared" si="1372"/>
        <v>0</v>
      </c>
      <c r="N472" s="60">
        <f t="shared" si="1116"/>
        <v>400000</v>
      </c>
      <c r="O472" s="60">
        <f t="shared" si="1117"/>
        <v>200000</v>
      </c>
      <c r="P472" s="60">
        <f t="shared" si="1118"/>
        <v>200000</v>
      </c>
      <c r="Q472" s="60">
        <f t="shared" ref="Q472:S473" si="1373">Q473</f>
        <v>0</v>
      </c>
      <c r="R472" s="60">
        <f t="shared" si="1373"/>
        <v>0</v>
      </c>
      <c r="S472" s="60">
        <f t="shared" si="1373"/>
        <v>0</v>
      </c>
      <c r="T472" s="60">
        <f t="shared" si="1312"/>
        <v>400000</v>
      </c>
      <c r="U472" s="60">
        <f t="shared" si="1313"/>
        <v>200000</v>
      </c>
      <c r="V472" s="60">
        <f t="shared" si="1314"/>
        <v>200000</v>
      </c>
      <c r="W472" s="60">
        <f t="shared" ref="W472:Y473" si="1374">W473</f>
        <v>150000</v>
      </c>
      <c r="X472" s="60">
        <f t="shared" si="1374"/>
        <v>0</v>
      </c>
      <c r="Y472" s="60">
        <f t="shared" si="1374"/>
        <v>0</v>
      </c>
      <c r="Z472" s="60">
        <f t="shared" si="1316"/>
        <v>550000</v>
      </c>
      <c r="AA472" s="60">
        <f t="shared" si="1317"/>
        <v>200000</v>
      </c>
      <c r="AB472" s="60">
        <f t="shared" si="1318"/>
        <v>200000</v>
      </c>
      <c r="AC472" s="60">
        <f t="shared" ref="AC472:AE473" si="1375">AC473</f>
        <v>0</v>
      </c>
      <c r="AD472" s="60">
        <f t="shared" si="1375"/>
        <v>0</v>
      </c>
      <c r="AE472" s="60">
        <f t="shared" si="1375"/>
        <v>0</v>
      </c>
      <c r="AF472" s="60">
        <f t="shared" si="1320"/>
        <v>550000</v>
      </c>
      <c r="AG472" s="60">
        <f t="shared" si="1321"/>
        <v>200000</v>
      </c>
      <c r="AH472" s="60">
        <f t="shared" si="1322"/>
        <v>200000</v>
      </c>
      <c r="AI472" s="60">
        <f t="shared" ref="AI472:AK473" si="1376">AI473</f>
        <v>0</v>
      </c>
      <c r="AJ472" s="60">
        <f t="shared" si="1376"/>
        <v>0</v>
      </c>
      <c r="AK472" s="60">
        <f t="shared" si="1376"/>
        <v>0</v>
      </c>
      <c r="AL472" s="60">
        <f t="shared" si="1324"/>
        <v>550000</v>
      </c>
      <c r="AM472" s="60">
        <f t="shared" si="1325"/>
        <v>200000</v>
      </c>
      <c r="AN472" s="60">
        <f t="shared" si="1326"/>
        <v>200000</v>
      </c>
      <c r="AO472" s="60">
        <f t="shared" ref="AO472:AQ473" si="1377">AO473</f>
        <v>-67000</v>
      </c>
      <c r="AP472" s="60">
        <f t="shared" si="1377"/>
        <v>0</v>
      </c>
      <c r="AQ472" s="60">
        <f t="shared" si="1377"/>
        <v>0</v>
      </c>
      <c r="AR472" s="60">
        <f t="shared" si="1328"/>
        <v>483000</v>
      </c>
      <c r="AS472" s="60">
        <f t="shared" si="1329"/>
        <v>200000</v>
      </c>
      <c r="AT472" s="60">
        <f t="shared" si="1330"/>
        <v>200000</v>
      </c>
    </row>
    <row r="473" spans="1:46" ht="26.4">
      <c r="A473" s="260"/>
      <c r="B473" s="123" t="s">
        <v>186</v>
      </c>
      <c r="C473" s="73" t="s">
        <v>199</v>
      </c>
      <c r="D473" s="73" t="s">
        <v>21</v>
      </c>
      <c r="E473" s="73" t="s">
        <v>100</v>
      </c>
      <c r="F473" s="35" t="s">
        <v>242</v>
      </c>
      <c r="G473" s="36" t="s">
        <v>32</v>
      </c>
      <c r="H473" s="60">
        <f>H474</f>
        <v>400000</v>
      </c>
      <c r="I473" s="60">
        <f t="shared" ref="I473:M473" si="1378">I474</f>
        <v>200000</v>
      </c>
      <c r="J473" s="60">
        <f t="shared" si="1378"/>
        <v>200000</v>
      </c>
      <c r="K473" s="60">
        <f t="shared" si="1378"/>
        <v>0</v>
      </c>
      <c r="L473" s="60">
        <f t="shared" si="1378"/>
        <v>0</v>
      </c>
      <c r="M473" s="60">
        <f t="shared" si="1378"/>
        <v>0</v>
      </c>
      <c r="N473" s="60">
        <f t="shared" si="1116"/>
        <v>400000</v>
      </c>
      <c r="O473" s="60">
        <f t="shared" si="1117"/>
        <v>200000</v>
      </c>
      <c r="P473" s="60">
        <f t="shared" si="1118"/>
        <v>200000</v>
      </c>
      <c r="Q473" s="60">
        <f t="shared" si="1373"/>
        <v>0</v>
      </c>
      <c r="R473" s="60">
        <f t="shared" si="1373"/>
        <v>0</v>
      </c>
      <c r="S473" s="60">
        <f t="shared" si="1373"/>
        <v>0</v>
      </c>
      <c r="T473" s="60">
        <f t="shared" si="1312"/>
        <v>400000</v>
      </c>
      <c r="U473" s="60">
        <f t="shared" si="1313"/>
        <v>200000</v>
      </c>
      <c r="V473" s="60">
        <f t="shared" si="1314"/>
        <v>200000</v>
      </c>
      <c r="W473" s="60">
        <f t="shared" si="1374"/>
        <v>150000</v>
      </c>
      <c r="X473" s="60">
        <f t="shared" si="1374"/>
        <v>0</v>
      </c>
      <c r="Y473" s="60">
        <f t="shared" si="1374"/>
        <v>0</v>
      </c>
      <c r="Z473" s="60">
        <f t="shared" si="1316"/>
        <v>550000</v>
      </c>
      <c r="AA473" s="60">
        <f t="shared" si="1317"/>
        <v>200000</v>
      </c>
      <c r="AB473" s="60">
        <f t="shared" si="1318"/>
        <v>200000</v>
      </c>
      <c r="AC473" s="60">
        <f t="shared" si="1375"/>
        <v>0</v>
      </c>
      <c r="AD473" s="60">
        <f t="shared" si="1375"/>
        <v>0</v>
      </c>
      <c r="AE473" s="60">
        <f t="shared" si="1375"/>
        <v>0</v>
      </c>
      <c r="AF473" s="60">
        <f t="shared" si="1320"/>
        <v>550000</v>
      </c>
      <c r="AG473" s="60">
        <f t="shared" si="1321"/>
        <v>200000</v>
      </c>
      <c r="AH473" s="60">
        <f t="shared" si="1322"/>
        <v>200000</v>
      </c>
      <c r="AI473" s="60">
        <f t="shared" si="1376"/>
        <v>0</v>
      </c>
      <c r="AJ473" s="60">
        <f t="shared" si="1376"/>
        <v>0</v>
      </c>
      <c r="AK473" s="60">
        <f t="shared" si="1376"/>
        <v>0</v>
      </c>
      <c r="AL473" s="60">
        <f t="shared" si="1324"/>
        <v>550000</v>
      </c>
      <c r="AM473" s="60">
        <f t="shared" si="1325"/>
        <v>200000</v>
      </c>
      <c r="AN473" s="60">
        <f t="shared" si="1326"/>
        <v>200000</v>
      </c>
      <c r="AO473" s="60">
        <f t="shared" si="1377"/>
        <v>-67000</v>
      </c>
      <c r="AP473" s="60">
        <f t="shared" si="1377"/>
        <v>0</v>
      </c>
      <c r="AQ473" s="60">
        <f t="shared" si="1377"/>
        <v>0</v>
      </c>
      <c r="AR473" s="60">
        <f t="shared" si="1328"/>
        <v>483000</v>
      </c>
      <c r="AS473" s="60">
        <f t="shared" si="1329"/>
        <v>200000</v>
      </c>
      <c r="AT473" s="60">
        <f t="shared" si="1330"/>
        <v>200000</v>
      </c>
    </row>
    <row r="474" spans="1:46" ht="26.4">
      <c r="A474" s="260"/>
      <c r="B474" s="71" t="s">
        <v>34</v>
      </c>
      <c r="C474" s="73" t="s">
        <v>199</v>
      </c>
      <c r="D474" s="73" t="s">
        <v>21</v>
      </c>
      <c r="E474" s="73" t="s">
        <v>100</v>
      </c>
      <c r="F474" s="35" t="s">
        <v>242</v>
      </c>
      <c r="G474" s="36" t="s">
        <v>33</v>
      </c>
      <c r="H474" s="60">
        <v>400000</v>
      </c>
      <c r="I474" s="60">
        <v>200000</v>
      </c>
      <c r="J474" s="60">
        <v>200000</v>
      </c>
      <c r="K474" s="60"/>
      <c r="L474" s="60"/>
      <c r="M474" s="60"/>
      <c r="N474" s="60">
        <f t="shared" si="1116"/>
        <v>400000</v>
      </c>
      <c r="O474" s="60">
        <f t="shared" si="1117"/>
        <v>200000</v>
      </c>
      <c r="P474" s="60">
        <f t="shared" si="1118"/>
        <v>200000</v>
      </c>
      <c r="Q474" s="60"/>
      <c r="R474" s="60"/>
      <c r="S474" s="60"/>
      <c r="T474" s="60">
        <f t="shared" si="1312"/>
        <v>400000</v>
      </c>
      <c r="U474" s="60">
        <f t="shared" si="1313"/>
        <v>200000</v>
      </c>
      <c r="V474" s="60">
        <f t="shared" si="1314"/>
        <v>200000</v>
      </c>
      <c r="W474" s="60">
        <v>150000</v>
      </c>
      <c r="X474" s="60"/>
      <c r="Y474" s="60"/>
      <c r="Z474" s="60">
        <f t="shared" si="1316"/>
        <v>550000</v>
      </c>
      <c r="AA474" s="60">
        <f t="shared" si="1317"/>
        <v>200000</v>
      </c>
      <c r="AB474" s="60">
        <f t="shared" si="1318"/>
        <v>200000</v>
      </c>
      <c r="AC474" s="60"/>
      <c r="AD474" s="60"/>
      <c r="AE474" s="60"/>
      <c r="AF474" s="60">
        <f t="shared" si="1320"/>
        <v>550000</v>
      </c>
      <c r="AG474" s="60">
        <f t="shared" si="1321"/>
        <v>200000</v>
      </c>
      <c r="AH474" s="60">
        <f t="shared" si="1322"/>
        <v>200000</v>
      </c>
      <c r="AI474" s="60"/>
      <c r="AJ474" s="60"/>
      <c r="AK474" s="60"/>
      <c r="AL474" s="60">
        <f t="shared" si="1324"/>
        <v>550000</v>
      </c>
      <c r="AM474" s="60">
        <f t="shared" si="1325"/>
        <v>200000</v>
      </c>
      <c r="AN474" s="60">
        <f t="shared" si="1326"/>
        <v>200000</v>
      </c>
      <c r="AO474" s="60">
        <v>-67000</v>
      </c>
      <c r="AP474" s="60"/>
      <c r="AQ474" s="60"/>
      <c r="AR474" s="60">
        <f t="shared" si="1328"/>
        <v>483000</v>
      </c>
      <c r="AS474" s="60">
        <f t="shared" si="1329"/>
        <v>200000</v>
      </c>
      <c r="AT474" s="60">
        <f t="shared" si="1330"/>
        <v>200000</v>
      </c>
    </row>
    <row r="475" spans="1:46">
      <c r="A475" s="260"/>
      <c r="B475" s="74" t="s">
        <v>243</v>
      </c>
      <c r="C475" s="73" t="s">
        <v>199</v>
      </c>
      <c r="D475" s="73" t="s">
        <v>21</v>
      </c>
      <c r="E475" s="73" t="s">
        <v>100</v>
      </c>
      <c r="F475" s="35" t="s">
        <v>193</v>
      </c>
      <c r="G475" s="36"/>
      <c r="H475" s="60">
        <f>H476</f>
        <v>220000</v>
      </c>
      <c r="I475" s="60">
        <f t="shared" ref="I475:M475" si="1379">I476</f>
        <v>220000</v>
      </c>
      <c r="J475" s="60">
        <f t="shared" si="1379"/>
        <v>100000</v>
      </c>
      <c r="K475" s="60">
        <f t="shared" si="1379"/>
        <v>-220000</v>
      </c>
      <c r="L475" s="60">
        <f t="shared" si="1379"/>
        <v>0</v>
      </c>
      <c r="M475" s="60">
        <f t="shared" si="1379"/>
        <v>0</v>
      </c>
      <c r="N475" s="60">
        <f t="shared" si="1116"/>
        <v>0</v>
      </c>
      <c r="O475" s="60">
        <f t="shared" si="1117"/>
        <v>220000</v>
      </c>
      <c r="P475" s="60">
        <f t="shared" si="1118"/>
        <v>100000</v>
      </c>
      <c r="Q475" s="60">
        <f t="shared" ref="Q475:S476" si="1380">Q476</f>
        <v>100000</v>
      </c>
      <c r="R475" s="60">
        <f t="shared" si="1380"/>
        <v>0</v>
      </c>
      <c r="S475" s="60">
        <f t="shared" si="1380"/>
        <v>0</v>
      </c>
      <c r="T475" s="60">
        <f t="shared" si="1312"/>
        <v>100000</v>
      </c>
      <c r="U475" s="60">
        <f t="shared" si="1313"/>
        <v>220000</v>
      </c>
      <c r="V475" s="60">
        <f t="shared" si="1314"/>
        <v>100000</v>
      </c>
      <c r="W475" s="60">
        <f t="shared" ref="W475:Y476" si="1381">W476</f>
        <v>0</v>
      </c>
      <c r="X475" s="60">
        <f t="shared" si="1381"/>
        <v>0</v>
      </c>
      <c r="Y475" s="60">
        <f t="shared" si="1381"/>
        <v>0</v>
      </c>
      <c r="Z475" s="60">
        <f t="shared" si="1316"/>
        <v>100000</v>
      </c>
      <c r="AA475" s="60">
        <f t="shared" si="1317"/>
        <v>220000</v>
      </c>
      <c r="AB475" s="60">
        <f t="shared" si="1318"/>
        <v>100000</v>
      </c>
      <c r="AC475" s="60">
        <f t="shared" ref="AC475:AE476" si="1382">AC476</f>
        <v>0</v>
      </c>
      <c r="AD475" s="60">
        <f t="shared" si="1382"/>
        <v>0</v>
      </c>
      <c r="AE475" s="60">
        <f t="shared" si="1382"/>
        <v>0</v>
      </c>
      <c r="AF475" s="60">
        <f t="shared" si="1320"/>
        <v>100000</v>
      </c>
      <c r="AG475" s="60">
        <f t="shared" si="1321"/>
        <v>220000</v>
      </c>
      <c r="AH475" s="60">
        <f t="shared" si="1322"/>
        <v>100000</v>
      </c>
      <c r="AI475" s="60">
        <f t="shared" ref="AI475:AK476" si="1383">AI476</f>
        <v>0</v>
      </c>
      <c r="AJ475" s="60">
        <f t="shared" si="1383"/>
        <v>0</v>
      </c>
      <c r="AK475" s="60">
        <f t="shared" si="1383"/>
        <v>0</v>
      </c>
      <c r="AL475" s="60">
        <f t="shared" si="1324"/>
        <v>100000</v>
      </c>
      <c r="AM475" s="60">
        <f t="shared" si="1325"/>
        <v>220000</v>
      </c>
      <c r="AN475" s="60">
        <f t="shared" si="1326"/>
        <v>100000</v>
      </c>
      <c r="AO475" s="60">
        <f t="shared" ref="AO475:AQ476" si="1384">AO476</f>
        <v>67000</v>
      </c>
      <c r="AP475" s="60">
        <f t="shared" si="1384"/>
        <v>0</v>
      </c>
      <c r="AQ475" s="60">
        <f t="shared" si="1384"/>
        <v>0</v>
      </c>
      <c r="AR475" s="60">
        <f t="shared" si="1328"/>
        <v>167000</v>
      </c>
      <c r="AS475" s="60">
        <f t="shared" si="1329"/>
        <v>220000</v>
      </c>
      <c r="AT475" s="60">
        <f t="shared" si="1330"/>
        <v>100000</v>
      </c>
    </row>
    <row r="476" spans="1:46" ht="26.4">
      <c r="A476" s="260"/>
      <c r="B476" s="123" t="s">
        <v>186</v>
      </c>
      <c r="C476" s="73" t="s">
        <v>199</v>
      </c>
      <c r="D476" s="73" t="s">
        <v>21</v>
      </c>
      <c r="E476" s="73" t="s">
        <v>100</v>
      </c>
      <c r="F476" s="35" t="s">
        <v>193</v>
      </c>
      <c r="G476" s="36" t="s">
        <v>32</v>
      </c>
      <c r="H476" s="60">
        <f>H477</f>
        <v>220000</v>
      </c>
      <c r="I476" s="60">
        <f t="shared" ref="I476:M476" si="1385">I477</f>
        <v>220000</v>
      </c>
      <c r="J476" s="60">
        <f t="shared" si="1385"/>
        <v>100000</v>
      </c>
      <c r="K476" s="60">
        <f t="shared" si="1385"/>
        <v>-220000</v>
      </c>
      <c r="L476" s="60">
        <f t="shared" si="1385"/>
        <v>0</v>
      </c>
      <c r="M476" s="60">
        <f t="shared" si="1385"/>
        <v>0</v>
      </c>
      <c r="N476" s="60">
        <f t="shared" si="1116"/>
        <v>0</v>
      </c>
      <c r="O476" s="60">
        <f t="shared" si="1117"/>
        <v>220000</v>
      </c>
      <c r="P476" s="60">
        <f t="shared" si="1118"/>
        <v>100000</v>
      </c>
      <c r="Q476" s="60">
        <f t="shared" si="1380"/>
        <v>100000</v>
      </c>
      <c r="R476" s="60">
        <f t="shared" si="1380"/>
        <v>0</v>
      </c>
      <c r="S476" s="60">
        <f t="shared" si="1380"/>
        <v>0</v>
      </c>
      <c r="T476" s="60">
        <f t="shared" si="1312"/>
        <v>100000</v>
      </c>
      <c r="U476" s="60">
        <f t="shared" si="1313"/>
        <v>220000</v>
      </c>
      <c r="V476" s="60">
        <f t="shared" si="1314"/>
        <v>100000</v>
      </c>
      <c r="W476" s="60">
        <f t="shared" si="1381"/>
        <v>0</v>
      </c>
      <c r="X476" s="60">
        <f t="shared" si="1381"/>
        <v>0</v>
      </c>
      <c r="Y476" s="60">
        <f t="shared" si="1381"/>
        <v>0</v>
      </c>
      <c r="Z476" s="60">
        <f t="shared" si="1316"/>
        <v>100000</v>
      </c>
      <c r="AA476" s="60">
        <f t="shared" si="1317"/>
        <v>220000</v>
      </c>
      <c r="AB476" s="60">
        <f t="shared" si="1318"/>
        <v>100000</v>
      </c>
      <c r="AC476" s="60">
        <f t="shared" si="1382"/>
        <v>0</v>
      </c>
      <c r="AD476" s="60">
        <f t="shared" si="1382"/>
        <v>0</v>
      </c>
      <c r="AE476" s="60">
        <f t="shared" si="1382"/>
        <v>0</v>
      </c>
      <c r="AF476" s="60">
        <f t="shared" si="1320"/>
        <v>100000</v>
      </c>
      <c r="AG476" s="60">
        <f t="shared" si="1321"/>
        <v>220000</v>
      </c>
      <c r="AH476" s="60">
        <f t="shared" si="1322"/>
        <v>100000</v>
      </c>
      <c r="AI476" s="60">
        <f t="shared" si="1383"/>
        <v>0</v>
      </c>
      <c r="AJ476" s="60">
        <f t="shared" si="1383"/>
        <v>0</v>
      </c>
      <c r="AK476" s="60">
        <f t="shared" si="1383"/>
        <v>0</v>
      </c>
      <c r="AL476" s="60">
        <f t="shared" si="1324"/>
        <v>100000</v>
      </c>
      <c r="AM476" s="60">
        <f t="shared" si="1325"/>
        <v>220000</v>
      </c>
      <c r="AN476" s="60">
        <f t="shared" si="1326"/>
        <v>100000</v>
      </c>
      <c r="AO476" s="60">
        <f t="shared" si="1384"/>
        <v>67000</v>
      </c>
      <c r="AP476" s="60">
        <f t="shared" si="1384"/>
        <v>0</v>
      </c>
      <c r="AQ476" s="60">
        <f t="shared" si="1384"/>
        <v>0</v>
      </c>
      <c r="AR476" s="60">
        <f t="shared" si="1328"/>
        <v>167000</v>
      </c>
      <c r="AS476" s="60">
        <f t="shared" si="1329"/>
        <v>220000</v>
      </c>
      <c r="AT476" s="60">
        <f t="shared" si="1330"/>
        <v>100000</v>
      </c>
    </row>
    <row r="477" spans="1:46" ht="26.4">
      <c r="A477" s="260"/>
      <c r="B477" s="71" t="s">
        <v>34</v>
      </c>
      <c r="C477" s="73" t="s">
        <v>199</v>
      </c>
      <c r="D477" s="73" t="s">
        <v>21</v>
      </c>
      <c r="E477" s="73" t="s">
        <v>100</v>
      </c>
      <c r="F477" s="35" t="s">
        <v>193</v>
      </c>
      <c r="G477" s="36" t="s">
        <v>33</v>
      </c>
      <c r="H477" s="60">
        <f>255000-35000</f>
        <v>220000</v>
      </c>
      <c r="I477" s="60">
        <f>255000-35000</f>
        <v>220000</v>
      </c>
      <c r="J477" s="60">
        <f>135000-35000</f>
        <v>100000</v>
      </c>
      <c r="K477" s="60">
        <v>-220000</v>
      </c>
      <c r="L477" s="60"/>
      <c r="M477" s="60"/>
      <c r="N477" s="60">
        <f t="shared" si="1116"/>
        <v>0</v>
      </c>
      <c r="O477" s="60">
        <f t="shared" si="1117"/>
        <v>220000</v>
      </c>
      <c r="P477" s="60">
        <f t="shared" si="1118"/>
        <v>100000</v>
      </c>
      <c r="Q477" s="60">
        <v>100000</v>
      </c>
      <c r="R477" s="60"/>
      <c r="S477" s="60"/>
      <c r="T477" s="60">
        <f t="shared" si="1312"/>
        <v>100000</v>
      </c>
      <c r="U477" s="60">
        <f t="shared" si="1313"/>
        <v>220000</v>
      </c>
      <c r="V477" s="60">
        <f t="shared" si="1314"/>
        <v>100000</v>
      </c>
      <c r="W477" s="60"/>
      <c r="X477" s="60"/>
      <c r="Y477" s="60"/>
      <c r="Z477" s="60">
        <f t="shared" si="1316"/>
        <v>100000</v>
      </c>
      <c r="AA477" s="60">
        <f t="shared" si="1317"/>
        <v>220000</v>
      </c>
      <c r="AB477" s="60">
        <f t="shared" si="1318"/>
        <v>100000</v>
      </c>
      <c r="AC477" s="60"/>
      <c r="AD477" s="60"/>
      <c r="AE477" s="60"/>
      <c r="AF477" s="60">
        <f t="shared" si="1320"/>
        <v>100000</v>
      </c>
      <c r="AG477" s="60">
        <f t="shared" si="1321"/>
        <v>220000</v>
      </c>
      <c r="AH477" s="60">
        <f t="shared" si="1322"/>
        <v>100000</v>
      </c>
      <c r="AI477" s="60"/>
      <c r="AJ477" s="60"/>
      <c r="AK477" s="60"/>
      <c r="AL477" s="60">
        <f t="shared" si="1324"/>
        <v>100000</v>
      </c>
      <c r="AM477" s="60">
        <f t="shared" si="1325"/>
        <v>220000</v>
      </c>
      <c r="AN477" s="60">
        <f t="shared" si="1326"/>
        <v>100000</v>
      </c>
      <c r="AO477" s="60">
        <v>67000</v>
      </c>
      <c r="AP477" s="60"/>
      <c r="AQ477" s="60"/>
      <c r="AR477" s="60">
        <f t="shared" si="1328"/>
        <v>167000</v>
      </c>
      <c r="AS477" s="60">
        <f t="shared" si="1329"/>
        <v>220000</v>
      </c>
      <c r="AT477" s="60">
        <f t="shared" si="1330"/>
        <v>100000</v>
      </c>
    </row>
    <row r="478" spans="1:46" ht="39.6">
      <c r="A478" s="260"/>
      <c r="B478" s="82" t="s">
        <v>59</v>
      </c>
      <c r="C478" s="73" t="s">
        <v>199</v>
      </c>
      <c r="D478" s="73" t="s">
        <v>21</v>
      </c>
      <c r="E478" s="73" t="s">
        <v>100</v>
      </c>
      <c r="F478" s="35" t="s">
        <v>326</v>
      </c>
      <c r="G478" s="36"/>
      <c r="H478" s="60">
        <f>H481</f>
        <v>42000</v>
      </c>
      <c r="I478" s="60">
        <f t="shared" ref="I478:J478" si="1386">I481</f>
        <v>42000</v>
      </c>
      <c r="J478" s="60">
        <f t="shared" si="1386"/>
        <v>42000</v>
      </c>
      <c r="K478" s="60">
        <f>K479+K481</f>
        <v>0</v>
      </c>
      <c r="L478" s="60">
        <f t="shared" ref="L478:M478" si="1387">L479+L481</f>
        <v>0</v>
      </c>
      <c r="M478" s="60">
        <f t="shared" si="1387"/>
        <v>0</v>
      </c>
      <c r="N478" s="60">
        <f t="shared" si="1116"/>
        <v>42000</v>
      </c>
      <c r="O478" s="60">
        <f t="shared" si="1117"/>
        <v>42000</v>
      </c>
      <c r="P478" s="60">
        <f t="shared" si="1118"/>
        <v>42000</v>
      </c>
      <c r="Q478" s="60">
        <f>Q479+Q481</f>
        <v>0</v>
      </c>
      <c r="R478" s="60">
        <f t="shared" ref="R478:S478" si="1388">R479+R481</f>
        <v>0</v>
      </c>
      <c r="S478" s="60">
        <f t="shared" si="1388"/>
        <v>0</v>
      </c>
      <c r="T478" s="60">
        <f t="shared" si="1312"/>
        <v>42000</v>
      </c>
      <c r="U478" s="60">
        <f t="shared" si="1313"/>
        <v>42000</v>
      </c>
      <c r="V478" s="60">
        <f t="shared" si="1314"/>
        <v>42000</v>
      </c>
      <c r="W478" s="60">
        <f>W479+W481</f>
        <v>0</v>
      </c>
      <c r="X478" s="60">
        <f t="shared" ref="X478:Y478" si="1389">X479+X481</f>
        <v>0</v>
      </c>
      <c r="Y478" s="60">
        <f t="shared" si="1389"/>
        <v>0</v>
      </c>
      <c r="Z478" s="60">
        <f t="shared" si="1316"/>
        <v>42000</v>
      </c>
      <c r="AA478" s="60">
        <f t="shared" si="1317"/>
        <v>42000</v>
      </c>
      <c r="AB478" s="60">
        <f t="shared" si="1318"/>
        <v>42000</v>
      </c>
      <c r="AC478" s="60">
        <f>AC479+AC481</f>
        <v>0</v>
      </c>
      <c r="AD478" s="60">
        <f t="shared" ref="AD478:AE478" si="1390">AD479+AD481</f>
        <v>0</v>
      </c>
      <c r="AE478" s="60">
        <f t="shared" si="1390"/>
        <v>0</v>
      </c>
      <c r="AF478" s="60">
        <f t="shared" si="1320"/>
        <v>42000</v>
      </c>
      <c r="AG478" s="60">
        <f t="shared" si="1321"/>
        <v>42000</v>
      </c>
      <c r="AH478" s="60">
        <f t="shared" si="1322"/>
        <v>42000</v>
      </c>
      <c r="AI478" s="60">
        <f>AI479+AI481</f>
        <v>0</v>
      </c>
      <c r="AJ478" s="60">
        <f t="shared" ref="AJ478:AK478" si="1391">AJ479+AJ481</f>
        <v>0</v>
      </c>
      <c r="AK478" s="60">
        <f t="shared" si="1391"/>
        <v>0</v>
      </c>
      <c r="AL478" s="60">
        <f t="shared" si="1324"/>
        <v>42000</v>
      </c>
      <c r="AM478" s="60">
        <f t="shared" si="1325"/>
        <v>42000</v>
      </c>
      <c r="AN478" s="60">
        <f t="shared" si="1326"/>
        <v>42000</v>
      </c>
      <c r="AO478" s="60">
        <f>AO479+AO481</f>
        <v>0</v>
      </c>
      <c r="AP478" s="60">
        <f t="shared" ref="AP478:AQ478" si="1392">AP479+AP481</f>
        <v>0</v>
      </c>
      <c r="AQ478" s="60">
        <f t="shared" si="1392"/>
        <v>0</v>
      </c>
      <c r="AR478" s="60">
        <f t="shared" si="1328"/>
        <v>42000</v>
      </c>
      <c r="AS478" s="60">
        <f t="shared" si="1329"/>
        <v>42000</v>
      </c>
      <c r="AT478" s="60">
        <f t="shared" si="1330"/>
        <v>42000</v>
      </c>
    </row>
    <row r="479" spans="1:46" ht="39.6">
      <c r="A479" s="260"/>
      <c r="B479" s="71" t="s">
        <v>51</v>
      </c>
      <c r="C479" s="73" t="s">
        <v>199</v>
      </c>
      <c r="D479" s="73" t="s">
        <v>21</v>
      </c>
      <c r="E479" s="73" t="s">
        <v>100</v>
      </c>
      <c r="F479" s="35" t="s">
        <v>326</v>
      </c>
      <c r="G479" s="36" t="s">
        <v>49</v>
      </c>
      <c r="H479" s="60"/>
      <c r="I479" s="60"/>
      <c r="J479" s="60"/>
      <c r="K479" s="60">
        <f>K480</f>
        <v>9000</v>
      </c>
      <c r="L479" s="60">
        <f t="shared" ref="L479:M479" si="1393">L480</f>
        <v>0</v>
      </c>
      <c r="M479" s="60">
        <f t="shared" si="1393"/>
        <v>0</v>
      </c>
      <c r="N479" s="60">
        <f t="shared" ref="N479:N480" si="1394">H479+K479</f>
        <v>9000</v>
      </c>
      <c r="O479" s="60">
        <f t="shared" ref="O479:O480" si="1395">I479+L479</f>
        <v>0</v>
      </c>
      <c r="P479" s="60">
        <f t="shared" ref="P479:P480" si="1396">J479+M479</f>
        <v>0</v>
      </c>
      <c r="Q479" s="60">
        <f>Q480</f>
        <v>5200</v>
      </c>
      <c r="R479" s="60">
        <f t="shared" ref="R479:S479" si="1397">R480</f>
        <v>0</v>
      </c>
      <c r="S479" s="60">
        <f t="shared" si="1397"/>
        <v>0</v>
      </c>
      <c r="T479" s="60">
        <f t="shared" si="1312"/>
        <v>14200</v>
      </c>
      <c r="U479" s="60">
        <f t="shared" si="1313"/>
        <v>0</v>
      </c>
      <c r="V479" s="60">
        <f t="shared" si="1314"/>
        <v>0</v>
      </c>
      <c r="W479" s="60">
        <f>W480</f>
        <v>0</v>
      </c>
      <c r="X479" s="60">
        <f t="shared" ref="X479:Y479" si="1398">X480</f>
        <v>0</v>
      </c>
      <c r="Y479" s="60">
        <f t="shared" si="1398"/>
        <v>0</v>
      </c>
      <c r="Z479" s="60">
        <f t="shared" si="1316"/>
        <v>14200</v>
      </c>
      <c r="AA479" s="60">
        <f t="shared" si="1317"/>
        <v>0</v>
      </c>
      <c r="AB479" s="60">
        <f t="shared" si="1318"/>
        <v>0</v>
      </c>
      <c r="AC479" s="60">
        <f>AC480</f>
        <v>0</v>
      </c>
      <c r="AD479" s="60">
        <f t="shared" ref="AD479:AE479" si="1399">AD480</f>
        <v>0</v>
      </c>
      <c r="AE479" s="60">
        <f t="shared" si="1399"/>
        <v>0</v>
      </c>
      <c r="AF479" s="60">
        <f t="shared" si="1320"/>
        <v>14200</v>
      </c>
      <c r="AG479" s="60">
        <f t="shared" si="1321"/>
        <v>0</v>
      </c>
      <c r="AH479" s="60">
        <f t="shared" si="1322"/>
        <v>0</v>
      </c>
      <c r="AI479" s="60">
        <f>AI480</f>
        <v>0</v>
      </c>
      <c r="AJ479" s="60">
        <f t="shared" ref="AJ479:AK479" si="1400">AJ480</f>
        <v>0</v>
      </c>
      <c r="AK479" s="60">
        <f t="shared" si="1400"/>
        <v>0</v>
      </c>
      <c r="AL479" s="60">
        <f t="shared" si="1324"/>
        <v>14200</v>
      </c>
      <c r="AM479" s="60">
        <f t="shared" si="1325"/>
        <v>0</v>
      </c>
      <c r="AN479" s="60">
        <f t="shared" si="1326"/>
        <v>0</v>
      </c>
      <c r="AO479" s="60">
        <f>AO480</f>
        <v>0</v>
      </c>
      <c r="AP479" s="60">
        <f t="shared" ref="AP479:AQ479" si="1401">AP480</f>
        <v>0</v>
      </c>
      <c r="AQ479" s="60">
        <f t="shared" si="1401"/>
        <v>0</v>
      </c>
      <c r="AR479" s="60">
        <f t="shared" si="1328"/>
        <v>14200</v>
      </c>
      <c r="AS479" s="60">
        <f t="shared" si="1329"/>
        <v>0</v>
      </c>
      <c r="AT479" s="60">
        <f t="shared" si="1330"/>
        <v>0</v>
      </c>
    </row>
    <row r="480" spans="1:46">
      <c r="A480" s="260"/>
      <c r="B480" s="71" t="s">
        <v>52</v>
      </c>
      <c r="C480" s="73" t="s">
        <v>199</v>
      </c>
      <c r="D480" s="73" t="s">
        <v>21</v>
      </c>
      <c r="E480" s="73" t="s">
        <v>100</v>
      </c>
      <c r="F480" s="35" t="s">
        <v>326</v>
      </c>
      <c r="G480" s="36" t="s">
        <v>50</v>
      </c>
      <c r="H480" s="60"/>
      <c r="I480" s="60"/>
      <c r="J480" s="60"/>
      <c r="K480" s="60">
        <v>9000</v>
      </c>
      <c r="L480" s="60"/>
      <c r="M480" s="60"/>
      <c r="N480" s="60">
        <f t="shared" si="1394"/>
        <v>9000</v>
      </c>
      <c r="O480" s="60">
        <f t="shared" si="1395"/>
        <v>0</v>
      </c>
      <c r="P480" s="60">
        <f t="shared" si="1396"/>
        <v>0</v>
      </c>
      <c r="Q480" s="60">
        <v>5200</v>
      </c>
      <c r="R480" s="60"/>
      <c r="S480" s="60"/>
      <c r="T480" s="60">
        <f t="shared" si="1312"/>
        <v>14200</v>
      </c>
      <c r="U480" s="60">
        <f t="shared" si="1313"/>
        <v>0</v>
      </c>
      <c r="V480" s="60">
        <f t="shared" si="1314"/>
        <v>0</v>
      </c>
      <c r="W480" s="60"/>
      <c r="X480" s="60"/>
      <c r="Y480" s="60"/>
      <c r="Z480" s="60">
        <f t="shared" si="1316"/>
        <v>14200</v>
      </c>
      <c r="AA480" s="60">
        <f t="shared" si="1317"/>
        <v>0</v>
      </c>
      <c r="AB480" s="60">
        <f t="shared" si="1318"/>
        <v>0</v>
      </c>
      <c r="AC480" s="60"/>
      <c r="AD480" s="60"/>
      <c r="AE480" s="60"/>
      <c r="AF480" s="60">
        <f t="shared" si="1320"/>
        <v>14200</v>
      </c>
      <c r="AG480" s="60">
        <f t="shared" si="1321"/>
        <v>0</v>
      </c>
      <c r="AH480" s="60">
        <f t="shared" si="1322"/>
        <v>0</v>
      </c>
      <c r="AI480" s="60"/>
      <c r="AJ480" s="60"/>
      <c r="AK480" s="60"/>
      <c r="AL480" s="60">
        <f t="shared" si="1324"/>
        <v>14200</v>
      </c>
      <c r="AM480" s="60">
        <f t="shared" si="1325"/>
        <v>0</v>
      </c>
      <c r="AN480" s="60">
        <f t="shared" si="1326"/>
        <v>0</v>
      </c>
      <c r="AO480" s="60"/>
      <c r="AP480" s="60"/>
      <c r="AQ480" s="60"/>
      <c r="AR480" s="60">
        <f t="shared" si="1328"/>
        <v>14200</v>
      </c>
      <c r="AS480" s="60">
        <f t="shared" si="1329"/>
        <v>0</v>
      </c>
      <c r="AT480" s="60">
        <f t="shared" si="1330"/>
        <v>0</v>
      </c>
    </row>
    <row r="481" spans="1:46" ht="26.4">
      <c r="A481" s="260"/>
      <c r="B481" s="123" t="s">
        <v>186</v>
      </c>
      <c r="C481" s="73" t="s">
        <v>199</v>
      </c>
      <c r="D481" s="73" t="s">
        <v>21</v>
      </c>
      <c r="E481" s="73" t="s">
        <v>100</v>
      </c>
      <c r="F481" s="35" t="s">
        <v>326</v>
      </c>
      <c r="G481" s="36" t="s">
        <v>32</v>
      </c>
      <c r="H481" s="60">
        <f>H482</f>
        <v>42000</v>
      </c>
      <c r="I481" s="60">
        <f t="shared" ref="I481:M481" si="1402">I482</f>
        <v>42000</v>
      </c>
      <c r="J481" s="60">
        <f t="shared" si="1402"/>
        <v>42000</v>
      </c>
      <c r="K481" s="60">
        <f t="shared" si="1402"/>
        <v>-9000</v>
      </c>
      <c r="L481" s="60">
        <f t="shared" si="1402"/>
        <v>0</v>
      </c>
      <c r="M481" s="60">
        <f t="shared" si="1402"/>
        <v>0</v>
      </c>
      <c r="N481" s="60">
        <f t="shared" si="1116"/>
        <v>33000</v>
      </c>
      <c r="O481" s="60">
        <f t="shared" si="1117"/>
        <v>42000</v>
      </c>
      <c r="P481" s="60">
        <f t="shared" si="1118"/>
        <v>42000</v>
      </c>
      <c r="Q481" s="60">
        <f t="shared" ref="Q481:S481" si="1403">Q482</f>
        <v>-5200</v>
      </c>
      <c r="R481" s="60">
        <f t="shared" si="1403"/>
        <v>0</v>
      </c>
      <c r="S481" s="60">
        <f t="shared" si="1403"/>
        <v>0</v>
      </c>
      <c r="T481" s="60">
        <f t="shared" si="1312"/>
        <v>27800</v>
      </c>
      <c r="U481" s="60">
        <f t="shared" si="1313"/>
        <v>42000</v>
      </c>
      <c r="V481" s="60">
        <f t="shared" si="1314"/>
        <v>42000</v>
      </c>
      <c r="W481" s="60">
        <f t="shared" ref="W481:Y481" si="1404">W482</f>
        <v>0</v>
      </c>
      <c r="X481" s="60">
        <f t="shared" si="1404"/>
        <v>0</v>
      </c>
      <c r="Y481" s="60">
        <f t="shared" si="1404"/>
        <v>0</v>
      </c>
      <c r="Z481" s="60">
        <f t="shared" si="1316"/>
        <v>27800</v>
      </c>
      <c r="AA481" s="60">
        <f t="shared" si="1317"/>
        <v>42000</v>
      </c>
      <c r="AB481" s="60">
        <f t="shared" si="1318"/>
        <v>42000</v>
      </c>
      <c r="AC481" s="60">
        <f t="shared" ref="AC481:AE481" si="1405">AC482</f>
        <v>0</v>
      </c>
      <c r="AD481" s="60">
        <f t="shared" si="1405"/>
        <v>0</v>
      </c>
      <c r="AE481" s="60">
        <f t="shared" si="1405"/>
        <v>0</v>
      </c>
      <c r="AF481" s="60">
        <f t="shared" si="1320"/>
        <v>27800</v>
      </c>
      <c r="AG481" s="60">
        <f t="shared" si="1321"/>
        <v>42000</v>
      </c>
      <c r="AH481" s="60">
        <f t="shared" si="1322"/>
        <v>42000</v>
      </c>
      <c r="AI481" s="60">
        <f t="shared" ref="AI481:AK481" si="1406">AI482</f>
        <v>0</v>
      </c>
      <c r="AJ481" s="60">
        <f t="shared" si="1406"/>
        <v>0</v>
      </c>
      <c r="AK481" s="60">
        <f t="shared" si="1406"/>
        <v>0</v>
      </c>
      <c r="AL481" s="60">
        <f t="shared" si="1324"/>
        <v>27800</v>
      </c>
      <c r="AM481" s="60">
        <f t="shared" si="1325"/>
        <v>42000</v>
      </c>
      <c r="AN481" s="60">
        <f t="shared" si="1326"/>
        <v>42000</v>
      </c>
      <c r="AO481" s="60">
        <f t="shared" ref="AO481:AQ481" si="1407">AO482</f>
        <v>0</v>
      </c>
      <c r="AP481" s="60">
        <f t="shared" si="1407"/>
        <v>0</v>
      </c>
      <c r="AQ481" s="60">
        <f t="shared" si="1407"/>
        <v>0</v>
      </c>
      <c r="AR481" s="60">
        <f t="shared" si="1328"/>
        <v>27800</v>
      </c>
      <c r="AS481" s="60">
        <f t="shared" si="1329"/>
        <v>42000</v>
      </c>
      <c r="AT481" s="60">
        <f t="shared" si="1330"/>
        <v>42000</v>
      </c>
    </row>
    <row r="482" spans="1:46" ht="26.4">
      <c r="A482" s="260"/>
      <c r="B482" s="71" t="s">
        <v>34</v>
      </c>
      <c r="C482" s="73" t="s">
        <v>199</v>
      </c>
      <c r="D482" s="73" t="s">
        <v>21</v>
      </c>
      <c r="E482" s="73" t="s">
        <v>100</v>
      </c>
      <c r="F482" s="35" t="s">
        <v>326</v>
      </c>
      <c r="G482" s="36" t="s">
        <v>33</v>
      </c>
      <c r="H482" s="60">
        <v>42000</v>
      </c>
      <c r="I482" s="60">
        <v>42000</v>
      </c>
      <c r="J482" s="60">
        <v>42000</v>
      </c>
      <c r="K482" s="60">
        <v>-9000</v>
      </c>
      <c r="L482" s="60"/>
      <c r="M482" s="60"/>
      <c r="N482" s="60">
        <f t="shared" si="1116"/>
        <v>33000</v>
      </c>
      <c r="O482" s="60">
        <f t="shared" si="1117"/>
        <v>42000</v>
      </c>
      <c r="P482" s="60">
        <f t="shared" si="1118"/>
        <v>42000</v>
      </c>
      <c r="Q482" s="60">
        <v>-5200</v>
      </c>
      <c r="R482" s="60"/>
      <c r="S482" s="60"/>
      <c r="T482" s="60">
        <f t="shared" si="1312"/>
        <v>27800</v>
      </c>
      <c r="U482" s="60">
        <f t="shared" si="1313"/>
        <v>42000</v>
      </c>
      <c r="V482" s="60">
        <f t="shared" si="1314"/>
        <v>42000</v>
      </c>
      <c r="W482" s="60"/>
      <c r="X482" s="60"/>
      <c r="Y482" s="60"/>
      <c r="Z482" s="60">
        <f t="shared" si="1316"/>
        <v>27800</v>
      </c>
      <c r="AA482" s="60">
        <f t="shared" si="1317"/>
        <v>42000</v>
      </c>
      <c r="AB482" s="60">
        <f t="shared" si="1318"/>
        <v>42000</v>
      </c>
      <c r="AC482" s="60"/>
      <c r="AD482" s="60"/>
      <c r="AE482" s="60"/>
      <c r="AF482" s="60">
        <f t="shared" si="1320"/>
        <v>27800</v>
      </c>
      <c r="AG482" s="60">
        <f t="shared" si="1321"/>
        <v>42000</v>
      </c>
      <c r="AH482" s="60">
        <f t="shared" si="1322"/>
        <v>42000</v>
      </c>
      <c r="AI482" s="60"/>
      <c r="AJ482" s="60"/>
      <c r="AK482" s="60"/>
      <c r="AL482" s="60">
        <f t="shared" si="1324"/>
        <v>27800</v>
      </c>
      <c r="AM482" s="60">
        <f t="shared" si="1325"/>
        <v>42000</v>
      </c>
      <c r="AN482" s="60">
        <f t="shared" si="1326"/>
        <v>42000</v>
      </c>
      <c r="AO482" s="60"/>
      <c r="AP482" s="60"/>
      <c r="AQ482" s="60"/>
      <c r="AR482" s="60">
        <f t="shared" si="1328"/>
        <v>27800</v>
      </c>
      <c r="AS482" s="60">
        <f t="shared" si="1329"/>
        <v>42000</v>
      </c>
      <c r="AT482" s="60">
        <f t="shared" si="1330"/>
        <v>42000</v>
      </c>
    </row>
    <row r="483" spans="1:46" ht="26.4">
      <c r="A483" s="260"/>
      <c r="B483" s="71" t="s">
        <v>221</v>
      </c>
      <c r="C483" s="35" t="s">
        <v>199</v>
      </c>
      <c r="D483" s="35" t="s">
        <v>21</v>
      </c>
      <c r="E483" s="35" t="s">
        <v>100</v>
      </c>
      <c r="F483" s="118" t="s">
        <v>320</v>
      </c>
      <c r="G483" s="36"/>
      <c r="H483" s="60"/>
      <c r="I483" s="60"/>
      <c r="J483" s="60"/>
      <c r="K483" s="60">
        <f>K484</f>
        <v>100000</v>
      </c>
      <c r="L483" s="60">
        <f t="shared" ref="L483:M484" si="1408">L484</f>
        <v>0</v>
      </c>
      <c r="M483" s="60">
        <f t="shared" si="1408"/>
        <v>0</v>
      </c>
      <c r="N483" s="60">
        <f t="shared" ref="N483:N485" si="1409">H483+K483</f>
        <v>100000</v>
      </c>
      <c r="O483" s="60">
        <f t="shared" ref="O483:O485" si="1410">I483+L483</f>
        <v>0</v>
      </c>
      <c r="P483" s="60">
        <f t="shared" ref="P483:P485" si="1411">J483+M483</f>
        <v>0</v>
      </c>
      <c r="Q483" s="60">
        <f>Q484</f>
        <v>0</v>
      </c>
      <c r="R483" s="60">
        <f t="shared" ref="R483:S484" si="1412">R484</f>
        <v>0</v>
      </c>
      <c r="S483" s="60">
        <f t="shared" si="1412"/>
        <v>0</v>
      </c>
      <c r="T483" s="60">
        <f t="shared" si="1312"/>
        <v>100000</v>
      </c>
      <c r="U483" s="60">
        <f t="shared" si="1313"/>
        <v>0</v>
      </c>
      <c r="V483" s="60">
        <f t="shared" si="1314"/>
        <v>0</v>
      </c>
      <c r="W483" s="60">
        <f>W484</f>
        <v>0</v>
      </c>
      <c r="X483" s="60">
        <f t="shared" ref="X483:Y484" si="1413">X484</f>
        <v>0</v>
      </c>
      <c r="Y483" s="60">
        <f t="shared" si="1413"/>
        <v>0</v>
      </c>
      <c r="Z483" s="60">
        <f t="shared" si="1316"/>
        <v>100000</v>
      </c>
      <c r="AA483" s="60">
        <f t="shared" si="1317"/>
        <v>0</v>
      </c>
      <c r="AB483" s="60">
        <f t="shared" si="1318"/>
        <v>0</v>
      </c>
      <c r="AC483" s="60">
        <f>AC484</f>
        <v>0</v>
      </c>
      <c r="AD483" s="60">
        <f t="shared" ref="AD483:AE484" si="1414">AD484</f>
        <v>0</v>
      </c>
      <c r="AE483" s="60">
        <f t="shared" si="1414"/>
        <v>0</v>
      </c>
      <c r="AF483" s="60">
        <f t="shared" si="1320"/>
        <v>100000</v>
      </c>
      <c r="AG483" s="60">
        <f t="shared" si="1321"/>
        <v>0</v>
      </c>
      <c r="AH483" s="60">
        <f t="shared" si="1322"/>
        <v>0</v>
      </c>
      <c r="AI483" s="60">
        <f>AI484</f>
        <v>0</v>
      </c>
      <c r="AJ483" s="60">
        <f t="shared" ref="AJ483:AK484" si="1415">AJ484</f>
        <v>0</v>
      </c>
      <c r="AK483" s="60">
        <f t="shared" si="1415"/>
        <v>0</v>
      </c>
      <c r="AL483" s="60">
        <f t="shared" si="1324"/>
        <v>100000</v>
      </c>
      <c r="AM483" s="60">
        <f t="shared" si="1325"/>
        <v>0</v>
      </c>
      <c r="AN483" s="60">
        <f t="shared" si="1326"/>
        <v>0</v>
      </c>
      <c r="AO483" s="60">
        <f>AO484</f>
        <v>0</v>
      </c>
      <c r="AP483" s="60">
        <f t="shared" ref="AP483:AQ484" si="1416">AP484</f>
        <v>0</v>
      </c>
      <c r="AQ483" s="60">
        <f t="shared" si="1416"/>
        <v>0</v>
      </c>
      <c r="AR483" s="60">
        <f t="shared" si="1328"/>
        <v>100000</v>
      </c>
      <c r="AS483" s="60">
        <f t="shared" si="1329"/>
        <v>0</v>
      </c>
      <c r="AT483" s="60">
        <f t="shared" si="1330"/>
        <v>0</v>
      </c>
    </row>
    <row r="484" spans="1:46" ht="26.4">
      <c r="A484" s="260"/>
      <c r="B484" s="123" t="s">
        <v>186</v>
      </c>
      <c r="C484" s="35" t="s">
        <v>199</v>
      </c>
      <c r="D484" s="35" t="s">
        <v>21</v>
      </c>
      <c r="E484" s="35" t="s">
        <v>100</v>
      </c>
      <c r="F484" s="118" t="s">
        <v>320</v>
      </c>
      <c r="G484" s="36" t="s">
        <v>32</v>
      </c>
      <c r="H484" s="60"/>
      <c r="I484" s="60"/>
      <c r="J484" s="60"/>
      <c r="K484" s="60">
        <f>K485</f>
        <v>100000</v>
      </c>
      <c r="L484" s="60">
        <f t="shared" si="1408"/>
        <v>0</v>
      </c>
      <c r="M484" s="60">
        <f t="shared" si="1408"/>
        <v>0</v>
      </c>
      <c r="N484" s="60">
        <f t="shared" si="1409"/>
        <v>100000</v>
      </c>
      <c r="O484" s="60">
        <f t="shared" si="1410"/>
        <v>0</v>
      </c>
      <c r="P484" s="60">
        <f t="shared" si="1411"/>
        <v>0</v>
      </c>
      <c r="Q484" s="60">
        <f>Q485</f>
        <v>0</v>
      </c>
      <c r="R484" s="60">
        <f t="shared" si="1412"/>
        <v>0</v>
      </c>
      <c r="S484" s="60">
        <f t="shared" si="1412"/>
        <v>0</v>
      </c>
      <c r="T484" s="60">
        <f t="shared" si="1312"/>
        <v>100000</v>
      </c>
      <c r="U484" s="60">
        <f t="shared" si="1313"/>
        <v>0</v>
      </c>
      <c r="V484" s="60">
        <f t="shared" si="1314"/>
        <v>0</v>
      </c>
      <c r="W484" s="60">
        <f>W485</f>
        <v>0</v>
      </c>
      <c r="X484" s="60">
        <f t="shared" si="1413"/>
        <v>0</v>
      </c>
      <c r="Y484" s="60">
        <f t="shared" si="1413"/>
        <v>0</v>
      </c>
      <c r="Z484" s="60">
        <f t="shared" si="1316"/>
        <v>100000</v>
      </c>
      <c r="AA484" s="60">
        <f t="shared" si="1317"/>
        <v>0</v>
      </c>
      <c r="AB484" s="60">
        <f t="shared" si="1318"/>
        <v>0</v>
      </c>
      <c r="AC484" s="60">
        <f>AC485</f>
        <v>0</v>
      </c>
      <c r="AD484" s="60">
        <f t="shared" si="1414"/>
        <v>0</v>
      </c>
      <c r="AE484" s="60">
        <f t="shared" si="1414"/>
        <v>0</v>
      </c>
      <c r="AF484" s="60">
        <f t="shared" si="1320"/>
        <v>100000</v>
      </c>
      <c r="AG484" s="60">
        <f t="shared" si="1321"/>
        <v>0</v>
      </c>
      <c r="AH484" s="60">
        <f t="shared" si="1322"/>
        <v>0</v>
      </c>
      <c r="AI484" s="60">
        <f>AI485</f>
        <v>0</v>
      </c>
      <c r="AJ484" s="60">
        <f t="shared" si="1415"/>
        <v>0</v>
      </c>
      <c r="AK484" s="60">
        <f t="shared" si="1415"/>
        <v>0</v>
      </c>
      <c r="AL484" s="60">
        <f t="shared" si="1324"/>
        <v>100000</v>
      </c>
      <c r="AM484" s="60">
        <f t="shared" si="1325"/>
        <v>0</v>
      </c>
      <c r="AN484" s="60">
        <f t="shared" si="1326"/>
        <v>0</v>
      </c>
      <c r="AO484" s="60">
        <f>AO485</f>
        <v>0</v>
      </c>
      <c r="AP484" s="60">
        <f t="shared" si="1416"/>
        <v>0</v>
      </c>
      <c r="AQ484" s="60">
        <f t="shared" si="1416"/>
        <v>0</v>
      </c>
      <c r="AR484" s="60">
        <f t="shared" si="1328"/>
        <v>100000</v>
      </c>
      <c r="AS484" s="60">
        <f t="shared" si="1329"/>
        <v>0</v>
      </c>
      <c r="AT484" s="60">
        <f t="shared" si="1330"/>
        <v>0</v>
      </c>
    </row>
    <row r="485" spans="1:46" ht="26.4">
      <c r="A485" s="260"/>
      <c r="B485" s="71" t="s">
        <v>34</v>
      </c>
      <c r="C485" s="35" t="s">
        <v>199</v>
      </c>
      <c r="D485" s="35" t="s">
        <v>21</v>
      </c>
      <c r="E485" s="35" t="s">
        <v>100</v>
      </c>
      <c r="F485" s="118" t="s">
        <v>320</v>
      </c>
      <c r="G485" s="36" t="s">
        <v>33</v>
      </c>
      <c r="H485" s="60"/>
      <c r="I485" s="60"/>
      <c r="J485" s="60"/>
      <c r="K485" s="60">
        <v>100000</v>
      </c>
      <c r="L485" s="60"/>
      <c r="M485" s="60"/>
      <c r="N485" s="60">
        <f t="shared" si="1409"/>
        <v>100000</v>
      </c>
      <c r="O485" s="60">
        <f t="shared" si="1410"/>
        <v>0</v>
      </c>
      <c r="P485" s="60">
        <f t="shared" si="1411"/>
        <v>0</v>
      </c>
      <c r="Q485" s="60"/>
      <c r="R485" s="60"/>
      <c r="S485" s="60"/>
      <c r="T485" s="60">
        <f t="shared" si="1312"/>
        <v>100000</v>
      </c>
      <c r="U485" s="60">
        <f t="shared" si="1313"/>
        <v>0</v>
      </c>
      <c r="V485" s="60">
        <f t="shared" si="1314"/>
        <v>0</v>
      </c>
      <c r="W485" s="60"/>
      <c r="X485" s="60"/>
      <c r="Y485" s="60"/>
      <c r="Z485" s="60">
        <f t="shared" si="1316"/>
        <v>100000</v>
      </c>
      <c r="AA485" s="60">
        <f t="shared" si="1317"/>
        <v>0</v>
      </c>
      <c r="AB485" s="60">
        <f t="shared" si="1318"/>
        <v>0</v>
      </c>
      <c r="AC485" s="60"/>
      <c r="AD485" s="60"/>
      <c r="AE485" s="60"/>
      <c r="AF485" s="60">
        <f t="shared" si="1320"/>
        <v>100000</v>
      </c>
      <c r="AG485" s="60">
        <f t="shared" si="1321"/>
        <v>0</v>
      </c>
      <c r="AH485" s="60">
        <f t="shared" si="1322"/>
        <v>0</v>
      </c>
      <c r="AI485" s="60"/>
      <c r="AJ485" s="60"/>
      <c r="AK485" s="60"/>
      <c r="AL485" s="60">
        <f t="shared" si="1324"/>
        <v>100000</v>
      </c>
      <c r="AM485" s="60">
        <f t="shared" si="1325"/>
        <v>0</v>
      </c>
      <c r="AN485" s="60">
        <f t="shared" si="1326"/>
        <v>0</v>
      </c>
      <c r="AO485" s="60"/>
      <c r="AP485" s="60"/>
      <c r="AQ485" s="60"/>
      <c r="AR485" s="60">
        <f t="shared" si="1328"/>
        <v>100000</v>
      </c>
      <c r="AS485" s="60">
        <f t="shared" si="1329"/>
        <v>0</v>
      </c>
      <c r="AT485" s="60">
        <f t="shared" si="1330"/>
        <v>0</v>
      </c>
    </row>
    <row r="486" spans="1:46" ht="26.4">
      <c r="A486" s="260"/>
      <c r="B486" s="71" t="s">
        <v>374</v>
      </c>
      <c r="C486" s="73" t="s">
        <v>199</v>
      </c>
      <c r="D486" s="73" t="s">
        <v>21</v>
      </c>
      <c r="E486" s="73" t="s">
        <v>100</v>
      </c>
      <c r="F486" s="140" t="s">
        <v>373</v>
      </c>
      <c r="G486" s="113"/>
      <c r="H486" s="60"/>
      <c r="I486" s="60"/>
      <c r="J486" s="60"/>
      <c r="K486" s="60">
        <f>K487</f>
        <v>1000000</v>
      </c>
      <c r="L486" s="60">
        <f t="shared" ref="L486:M487" si="1417">L487</f>
        <v>0</v>
      </c>
      <c r="M486" s="60">
        <f t="shared" si="1417"/>
        <v>0</v>
      </c>
      <c r="N486" s="60">
        <f t="shared" ref="N486:N488" si="1418">H486+K486</f>
        <v>1000000</v>
      </c>
      <c r="O486" s="60">
        <f t="shared" ref="O486:O488" si="1419">I486+L486</f>
        <v>0</v>
      </c>
      <c r="P486" s="60">
        <f t="shared" ref="P486:P488" si="1420">J486+M486</f>
        <v>0</v>
      </c>
      <c r="Q486" s="60">
        <f>Q487</f>
        <v>0</v>
      </c>
      <c r="R486" s="60">
        <f t="shared" ref="R486:S487" si="1421">R487</f>
        <v>0</v>
      </c>
      <c r="S486" s="60">
        <f t="shared" si="1421"/>
        <v>0</v>
      </c>
      <c r="T486" s="60">
        <f t="shared" si="1312"/>
        <v>1000000</v>
      </c>
      <c r="U486" s="60">
        <f t="shared" si="1313"/>
        <v>0</v>
      </c>
      <c r="V486" s="60">
        <f t="shared" si="1314"/>
        <v>0</v>
      </c>
      <c r="W486" s="60">
        <f>W487</f>
        <v>0</v>
      </c>
      <c r="X486" s="60">
        <f t="shared" ref="X486:Y487" si="1422">X487</f>
        <v>0</v>
      </c>
      <c r="Y486" s="60">
        <f t="shared" si="1422"/>
        <v>0</v>
      </c>
      <c r="Z486" s="60">
        <f t="shared" si="1316"/>
        <v>1000000</v>
      </c>
      <c r="AA486" s="60">
        <f t="shared" si="1317"/>
        <v>0</v>
      </c>
      <c r="AB486" s="60">
        <f t="shared" si="1318"/>
        <v>0</v>
      </c>
      <c r="AC486" s="60">
        <f>AC487</f>
        <v>-400000</v>
      </c>
      <c r="AD486" s="60">
        <f t="shared" ref="AD486:AE487" si="1423">AD487</f>
        <v>0</v>
      </c>
      <c r="AE486" s="60">
        <f t="shared" si="1423"/>
        <v>0</v>
      </c>
      <c r="AF486" s="60">
        <f t="shared" si="1320"/>
        <v>600000</v>
      </c>
      <c r="AG486" s="60">
        <f t="shared" si="1321"/>
        <v>0</v>
      </c>
      <c r="AH486" s="60">
        <f t="shared" si="1322"/>
        <v>0</v>
      </c>
      <c r="AI486" s="60">
        <f>AI487</f>
        <v>0</v>
      </c>
      <c r="AJ486" s="60">
        <f t="shared" ref="AJ486:AK487" si="1424">AJ487</f>
        <v>0</v>
      </c>
      <c r="AK486" s="60">
        <f t="shared" si="1424"/>
        <v>0</v>
      </c>
      <c r="AL486" s="60">
        <f t="shared" si="1324"/>
        <v>600000</v>
      </c>
      <c r="AM486" s="60">
        <f t="shared" si="1325"/>
        <v>0</v>
      </c>
      <c r="AN486" s="60">
        <f t="shared" si="1326"/>
        <v>0</v>
      </c>
      <c r="AO486" s="60">
        <f>AO487</f>
        <v>0</v>
      </c>
      <c r="AP486" s="60">
        <f t="shared" ref="AP486:AQ487" si="1425">AP487</f>
        <v>0</v>
      </c>
      <c r="AQ486" s="60">
        <f t="shared" si="1425"/>
        <v>0</v>
      </c>
      <c r="AR486" s="60">
        <f t="shared" si="1328"/>
        <v>600000</v>
      </c>
      <c r="AS486" s="60">
        <f t="shared" si="1329"/>
        <v>0</v>
      </c>
      <c r="AT486" s="60">
        <f t="shared" si="1330"/>
        <v>0</v>
      </c>
    </row>
    <row r="487" spans="1:46" ht="26.4">
      <c r="A487" s="260"/>
      <c r="B487" s="123" t="s">
        <v>186</v>
      </c>
      <c r="C487" s="73" t="s">
        <v>199</v>
      </c>
      <c r="D487" s="73" t="s">
        <v>21</v>
      </c>
      <c r="E487" s="73" t="s">
        <v>100</v>
      </c>
      <c r="F487" s="140" t="s">
        <v>373</v>
      </c>
      <c r="G487" s="113" t="s">
        <v>32</v>
      </c>
      <c r="H487" s="60"/>
      <c r="I487" s="60"/>
      <c r="J487" s="60"/>
      <c r="K487" s="60">
        <f>K488</f>
        <v>1000000</v>
      </c>
      <c r="L487" s="60">
        <f t="shared" si="1417"/>
        <v>0</v>
      </c>
      <c r="M487" s="60">
        <f t="shared" si="1417"/>
        <v>0</v>
      </c>
      <c r="N487" s="60">
        <f t="shared" si="1418"/>
        <v>1000000</v>
      </c>
      <c r="O487" s="60">
        <f t="shared" si="1419"/>
        <v>0</v>
      </c>
      <c r="P487" s="60">
        <f t="shared" si="1420"/>
        <v>0</v>
      </c>
      <c r="Q487" s="60">
        <f>Q488</f>
        <v>0</v>
      </c>
      <c r="R487" s="60">
        <f t="shared" si="1421"/>
        <v>0</v>
      </c>
      <c r="S487" s="60">
        <f t="shared" si="1421"/>
        <v>0</v>
      </c>
      <c r="T487" s="60">
        <f t="shared" si="1312"/>
        <v>1000000</v>
      </c>
      <c r="U487" s="60">
        <f t="shared" si="1313"/>
        <v>0</v>
      </c>
      <c r="V487" s="60">
        <f t="shared" si="1314"/>
        <v>0</v>
      </c>
      <c r="W487" s="60">
        <f>W488</f>
        <v>0</v>
      </c>
      <c r="X487" s="60">
        <f t="shared" si="1422"/>
        <v>0</v>
      </c>
      <c r="Y487" s="60">
        <f t="shared" si="1422"/>
        <v>0</v>
      </c>
      <c r="Z487" s="60">
        <f t="shared" si="1316"/>
        <v>1000000</v>
      </c>
      <c r="AA487" s="60">
        <f t="shared" si="1317"/>
        <v>0</v>
      </c>
      <c r="AB487" s="60">
        <f t="shared" si="1318"/>
        <v>0</v>
      </c>
      <c r="AC487" s="60">
        <f>AC488</f>
        <v>-400000</v>
      </c>
      <c r="AD487" s="60">
        <f t="shared" si="1423"/>
        <v>0</v>
      </c>
      <c r="AE487" s="60">
        <f t="shared" si="1423"/>
        <v>0</v>
      </c>
      <c r="AF487" s="60">
        <f t="shared" si="1320"/>
        <v>600000</v>
      </c>
      <c r="AG487" s="60">
        <f t="shared" si="1321"/>
        <v>0</v>
      </c>
      <c r="AH487" s="60">
        <f t="shared" si="1322"/>
        <v>0</v>
      </c>
      <c r="AI487" s="60">
        <f>AI488</f>
        <v>0</v>
      </c>
      <c r="AJ487" s="60">
        <f t="shared" si="1424"/>
        <v>0</v>
      </c>
      <c r="AK487" s="60">
        <f t="shared" si="1424"/>
        <v>0</v>
      </c>
      <c r="AL487" s="60">
        <f t="shared" si="1324"/>
        <v>600000</v>
      </c>
      <c r="AM487" s="60">
        <f t="shared" si="1325"/>
        <v>0</v>
      </c>
      <c r="AN487" s="60">
        <f t="shared" si="1326"/>
        <v>0</v>
      </c>
      <c r="AO487" s="60">
        <f>AO488</f>
        <v>0</v>
      </c>
      <c r="AP487" s="60">
        <f t="shared" si="1425"/>
        <v>0</v>
      </c>
      <c r="AQ487" s="60">
        <f t="shared" si="1425"/>
        <v>0</v>
      </c>
      <c r="AR487" s="60">
        <f t="shared" si="1328"/>
        <v>600000</v>
      </c>
      <c r="AS487" s="60">
        <f t="shared" si="1329"/>
        <v>0</v>
      </c>
      <c r="AT487" s="60">
        <f t="shared" si="1330"/>
        <v>0</v>
      </c>
    </row>
    <row r="488" spans="1:46" ht="26.4">
      <c r="A488" s="260"/>
      <c r="B488" s="71" t="s">
        <v>34</v>
      </c>
      <c r="C488" s="73" t="s">
        <v>199</v>
      </c>
      <c r="D488" s="73" t="s">
        <v>21</v>
      </c>
      <c r="E488" s="73" t="s">
        <v>100</v>
      </c>
      <c r="F488" s="140" t="s">
        <v>373</v>
      </c>
      <c r="G488" s="113" t="s">
        <v>33</v>
      </c>
      <c r="H488" s="60"/>
      <c r="I488" s="60"/>
      <c r="J488" s="60"/>
      <c r="K488" s="60">
        <v>1000000</v>
      </c>
      <c r="L488" s="60"/>
      <c r="M488" s="60"/>
      <c r="N488" s="60">
        <f t="shared" si="1418"/>
        <v>1000000</v>
      </c>
      <c r="O488" s="60">
        <f t="shared" si="1419"/>
        <v>0</v>
      </c>
      <c r="P488" s="60">
        <f t="shared" si="1420"/>
        <v>0</v>
      </c>
      <c r="Q488" s="60"/>
      <c r="R488" s="60"/>
      <c r="S488" s="60"/>
      <c r="T488" s="60">
        <f t="shared" si="1312"/>
        <v>1000000</v>
      </c>
      <c r="U488" s="60">
        <f t="shared" si="1313"/>
        <v>0</v>
      </c>
      <c r="V488" s="60">
        <f t="shared" si="1314"/>
        <v>0</v>
      </c>
      <c r="W488" s="60"/>
      <c r="X488" s="60"/>
      <c r="Y488" s="60"/>
      <c r="Z488" s="60">
        <f t="shared" si="1316"/>
        <v>1000000</v>
      </c>
      <c r="AA488" s="60">
        <f t="shared" si="1317"/>
        <v>0</v>
      </c>
      <c r="AB488" s="60">
        <f t="shared" si="1318"/>
        <v>0</v>
      </c>
      <c r="AC488" s="68">
        <f>-312000-88000</f>
        <v>-400000</v>
      </c>
      <c r="AD488" s="60"/>
      <c r="AE488" s="60"/>
      <c r="AF488" s="60">
        <f t="shared" si="1320"/>
        <v>600000</v>
      </c>
      <c r="AG488" s="60">
        <f t="shared" si="1321"/>
        <v>0</v>
      </c>
      <c r="AH488" s="60">
        <f t="shared" si="1322"/>
        <v>0</v>
      </c>
      <c r="AI488" s="68"/>
      <c r="AJ488" s="60"/>
      <c r="AK488" s="60"/>
      <c r="AL488" s="60">
        <f t="shared" si="1324"/>
        <v>600000</v>
      </c>
      <c r="AM488" s="60">
        <f t="shared" si="1325"/>
        <v>0</v>
      </c>
      <c r="AN488" s="60">
        <f t="shared" si="1326"/>
        <v>0</v>
      </c>
      <c r="AO488" s="68"/>
      <c r="AP488" s="60"/>
      <c r="AQ488" s="60"/>
      <c r="AR488" s="60">
        <f t="shared" si="1328"/>
        <v>600000</v>
      </c>
      <c r="AS488" s="60">
        <f t="shared" si="1329"/>
        <v>0</v>
      </c>
      <c r="AT488" s="60">
        <f t="shared" si="1330"/>
        <v>0</v>
      </c>
    </row>
    <row r="489" spans="1:46">
      <c r="A489" s="260"/>
      <c r="B489" s="71" t="s">
        <v>453</v>
      </c>
      <c r="C489" s="73" t="s">
        <v>199</v>
      </c>
      <c r="D489" s="73" t="s">
        <v>21</v>
      </c>
      <c r="E489" s="73" t="s">
        <v>100</v>
      </c>
      <c r="F489" s="140" t="s">
        <v>454</v>
      </c>
      <c r="G489" s="113"/>
      <c r="H489" s="60"/>
      <c r="I489" s="60"/>
      <c r="J489" s="60"/>
      <c r="K489" s="60"/>
      <c r="L489" s="60"/>
      <c r="M489" s="60"/>
      <c r="N489" s="60"/>
      <c r="O489" s="60"/>
      <c r="P489" s="60"/>
      <c r="Q489" s="60"/>
      <c r="R489" s="60"/>
      <c r="S489" s="60"/>
      <c r="T489" s="60"/>
      <c r="U489" s="60"/>
      <c r="V489" s="60"/>
      <c r="W489" s="60"/>
      <c r="X489" s="60"/>
      <c r="Y489" s="60"/>
      <c r="Z489" s="60"/>
      <c r="AA489" s="60"/>
      <c r="AB489" s="60"/>
      <c r="AC489" s="68">
        <f>AC490</f>
        <v>400000</v>
      </c>
      <c r="AD489" s="68">
        <f t="shared" ref="AD489:AE490" si="1426">AD490</f>
        <v>0</v>
      </c>
      <c r="AE489" s="68">
        <f t="shared" si="1426"/>
        <v>0</v>
      </c>
      <c r="AF489" s="60">
        <f t="shared" ref="AF489:AF491" si="1427">Z489+AC489</f>
        <v>400000</v>
      </c>
      <c r="AG489" s="60">
        <f t="shared" ref="AG489:AG491" si="1428">AA489+AD489</f>
        <v>0</v>
      </c>
      <c r="AH489" s="60">
        <f t="shared" ref="AH489:AH491" si="1429">AB489+AE489</f>
        <v>0</v>
      </c>
      <c r="AI489" s="68">
        <f>AI490</f>
        <v>0</v>
      </c>
      <c r="AJ489" s="68">
        <f t="shared" ref="AJ489:AK490" si="1430">AJ490</f>
        <v>0</v>
      </c>
      <c r="AK489" s="68">
        <f t="shared" si="1430"/>
        <v>0</v>
      </c>
      <c r="AL489" s="60">
        <f t="shared" si="1324"/>
        <v>400000</v>
      </c>
      <c r="AM489" s="60">
        <f t="shared" si="1325"/>
        <v>0</v>
      </c>
      <c r="AN489" s="60">
        <f t="shared" si="1326"/>
        <v>0</v>
      </c>
      <c r="AO489" s="68">
        <f>AO490</f>
        <v>0</v>
      </c>
      <c r="AP489" s="68">
        <f t="shared" ref="AP489:AQ490" si="1431">AP490</f>
        <v>0</v>
      </c>
      <c r="AQ489" s="68">
        <f t="shared" si="1431"/>
        <v>0</v>
      </c>
      <c r="AR489" s="60">
        <f t="shared" si="1328"/>
        <v>400000</v>
      </c>
      <c r="AS489" s="60">
        <f t="shared" si="1329"/>
        <v>0</v>
      </c>
      <c r="AT489" s="60">
        <f t="shared" si="1330"/>
        <v>0</v>
      </c>
    </row>
    <row r="490" spans="1:46" ht="26.4">
      <c r="A490" s="260"/>
      <c r="B490" s="241" t="s">
        <v>186</v>
      </c>
      <c r="C490" s="73" t="s">
        <v>199</v>
      </c>
      <c r="D490" s="73" t="s">
        <v>21</v>
      </c>
      <c r="E490" s="73" t="s">
        <v>100</v>
      </c>
      <c r="F490" s="140" t="s">
        <v>454</v>
      </c>
      <c r="G490" s="113" t="s">
        <v>32</v>
      </c>
      <c r="H490" s="60"/>
      <c r="I490" s="60"/>
      <c r="J490" s="60"/>
      <c r="K490" s="60"/>
      <c r="L490" s="60"/>
      <c r="M490" s="60"/>
      <c r="N490" s="60"/>
      <c r="O490" s="60"/>
      <c r="P490" s="60"/>
      <c r="Q490" s="60"/>
      <c r="R490" s="60"/>
      <c r="S490" s="60"/>
      <c r="T490" s="60"/>
      <c r="U490" s="60"/>
      <c r="V490" s="60"/>
      <c r="W490" s="60"/>
      <c r="X490" s="60"/>
      <c r="Y490" s="60"/>
      <c r="Z490" s="60"/>
      <c r="AA490" s="60"/>
      <c r="AB490" s="60"/>
      <c r="AC490" s="68">
        <f>AC491</f>
        <v>400000</v>
      </c>
      <c r="AD490" s="68">
        <f t="shared" si="1426"/>
        <v>0</v>
      </c>
      <c r="AE490" s="68">
        <f t="shared" si="1426"/>
        <v>0</v>
      </c>
      <c r="AF490" s="60">
        <f t="shared" si="1427"/>
        <v>400000</v>
      </c>
      <c r="AG490" s="60">
        <f t="shared" si="1428"/>
        <v>0</v>
      </c>
      <c r="AH490" s="60">
        <f t="shared" si="1429"/>
        <v>0</v>
      </c>
      <c r="AI490" s="68">
        <f>AI491</f>
        <v>0</v>
      </c>
      <c r="AJ490" s="68">
        <f t="shared" si="1430"/>
        <v>0</v>
      </c>
      <c r="AK490" s="68">
        <f t="shared" si="1430"/>
        <v>0</v>
      </c>
      <c r="AL490" s="60">
        <f t="shared" si="1324"/>
        <v>400000</v>
      </c>
      <c r="AM490" s="60">
        <f t="shared" si="1325"/>
        <v>0</v>
      </c>
      <c r="AN490" s="60">
        <f t="shared" si="1326"/>
        <v>0</v>
      </c>
      <c r="AO490" s="68">
        <f>AO491</f>
        <v>0</v>
      </c>
      <c r="AP490" s="68">
        <f t="shared" si="1431"/>
        <v>0</v>
      </c>
      <c r="AQ490" s="68">
        <f t="shared" si="1431"/>
        <v>0</v>
      </c>
      <c r="AR490" s="60">
        <f t="shared" si="1328"/>
        <v>400000</v>
      </c>
      <c r="AS490" s="60">
        <f t="shared" si="1329"/>
        <v>0</v>
      </c>
      <c r="AT490" s="60">
        <f t="shared" si="1330"/>
        <v>0</v>
      </c>
    </row>
    <row r="491" spans="1:46" ht="26.4">
      <c r="A491" s="281"/>
      <c r="B491" s="71" t="s">
        <v>34</v>
      </c>
      <c r="C491" s="73" t="s">
        <v>199</v>
      </c>
      <c r="D491" s="73" t="s">
        <v>21</v>
      </c>
      <c r="E491" s="73" t="s">
        <v>100</v>
      </c>
      <c r="F491" s="140" t="s">
        <v>454</v>
      </c>
      <c r="G491" s="113" t="s">
        <v>33</v>
      </c>
      <c r="H491" s="60"/>
      <c r="I491" s="60"/>
      <c r="J491" s="60"/>
      <c r="K491" s="60"/>
      <c r="L491" s="60"/>
      <c r="M491" s="60"/>
      <c r="N491" s="60"/>
      <c r="O491" s="60"/>
      <c r="P491" s="60"/>
      <c r="Q491" s="60"/>
      <c r="R491" s="60"/>
      <c r="S491" s="60"/>
      <c r="T491" s="60"/>
      <c r="U491" s="60"/>
      <c r="V491" s="60"/>
      <c r="W491" s="60"/>
      <c r="X491" s="60"/>
      <c r="Y491" s="60"/>
      <c r="Z491" s="60"/>
      <c r="AA491" s="60"/>
      <c r="AB491" s="60"/>
      <c r="AC491" s="68">
        <v>400000</v>
      </c>
      <c r="AD491" s="60"/>
      <c r="AE491" s="60"/>
      <c r="AF491" s="60">
        <f t="shared" si="1427"/>
        <v>400000</v>
      </c>
      <c r="AG491" s="60">
        <f t="shared" si="1428"/>
        <v>0</v>
      </c>
      <c r="AH491" s="60">
        <f t="shared" si="1429"/>
        <v>0</v>
      </c>
      <c r="AI491" s="68"/>
      <c r="AJ491" s="60"/>
      <c r="AK491" s="60"/>
      <c r="AL491" s="60">
        <f t="shared" si="1324"/>
        <v>400000</v>
      </c>
      <c r="AM491" s="60">
        <f t="shared" si="1325"/>
        <v>0</v>
      </c>
      <c r="AN491" s="60">
        <f t="shared" si="1326"/>
        <v>0</v>
      </c>
      <c r="AO491" s="68"/>
      <c r="AP491" s="60"/>
      <c r="AQ491" s="60"/>
      <c r="AR491" s="60">
        <f t="shared" si="1328"/>
        <v>400000</v>
      </c>
      <c r="AS491" s="60">
        <f t="shared" si="1329"/>
        <v>0</v>
      </c>
      <c r="AT491" s="60">
        <f t="shared" si="1330"/>
        <v>0</v>
      </c>
    </row>
    <row r="492" spans="1:46">
      <c r="A492" s="228"/>
      <c r="B492" s="4"/>
      <c r="C492" s="4"/>
      <c r="D492" s="4"/>
      <c r="E492" s="4"/>
      <c r="F492" s="5"/>
      <c r="G492" s="1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  <c r="S492" s="57"/>
      <c r="T492" s="57"/>
      <c r="U492" s="57"/>
      <c r="V492" s="57"/>
      <c r="W492" s="57"/>
      <c r="X492" s="57"/>
      <c r="Y492" s="57"/>
      <c r="Z492" s="57"/>
      <c r="AA492" s="57"/>
      <c r="AB492" s="57"/>
      <c r="AC492" s="57"/>
      <c r="AD492" s="57"/>
      <c r="AE492" s="57"/>
      <c r="AF492" s="57"/>
      <c r="AG492" s="57"/>
      <c r="AH492" s="57"/>
      <c r="AI492" s="57"/>
      <c r="AJ492" s="57"/>
      <c r="AK492" s="57"/>
      <c r="AL492" s="57"/>
      <c r="AM492" s="57"/>
      <c r="AN492" s="57"/>
      <c r="AO492" s="57"/>
      <c r="AP492" s="57"/>
      <c r="AQ492" s="57"/>
      <c r="AR492" s="57"/>
      <c r="AS492" s="57"/>
      <c r="AT492" s="57"/>
    </row>
    <row r="493" spans="1:46" ht="41.4">
      <c r="A493" s="177" t="s">
        <v>8</v>
      </c>
      <c r="B493" s="96" t="s">
        <v>295</v>
      </c>
      <c r="C493" s="7" t="s">
        <v>8</v>
      </c>
      <c r="D493" s="7" t="s">
        <v>21</v>
      </c>
      <c r="E493" s="7" t="s">
        <v>100</v>
      </c>
      <c r="F493" s="7" t="s">
        <v>101</v>
      </c>
      <c r="G493" s="18"/>
      <c r="H493" s="58">
        <f>+H494</f>
        <v>2138100.08</v>
      </c>
      <c r="I493" s="58">
        <f t="shared" ref="I493:M493" si="1432">+I494</f>
        <v>1987664.09</v>
      </c>
      <c r="J493" s="58">
        <f t="shared" si="1432"/>
        <v>1987664.09</v>
      </c>
      <c r="K493" s="58">
        <f t="shared" si="1432"/>
        <v>0</v>
      </c>
      <c r="L493" s="58">
        <f t="shared" si="1432"/>
        <v>0</v>
      </c>
      <c r="M493" s="58">
        <f t="shared" si="1432"/>
        <v>0</v>
      </c>
      <c r="N493" s="58">
        <f t="shared" ref="N493:N591" si="1433">H493+K493</f>
        <v>2138100.08</v>
      </c>
      <c r="O493" s="58">
        <f t="shared" ref="O493:O591" si="1434">I493+L493</f>
        <v>1987664.09</v>
      </c>
      <c r="P493" s="58">
        <f t="shared" ref="P493:P591" si="1435">J493+M493</f>
        <v>1987664.09</v>
      </c>
      <c r="Q493" s="58">
        <f t="shared" ref="Q493:S493" si="1436">+Q494</f>
        <v>0</v>
      </c>
      <c r="R493" s="58">
        <f t="shared" si="1436"/>
        <v>0</v>
      </c>
      <c r="S493" s="58">
        <f t="shared" si="1436"/>
        <v>0</v>
      </c>
      <c r="T493" s="58">
        <f t="shared" ref="T493:T496" si="1437">N493+Q493</f>
        <v>2138100.08</v>
      </c>
      <c r="U493" s="58">
        <f t="shared" ref="U493:U496" si="1438">O493+R493</f>
        <v>1987664.09</v>
      </c>
      <c r="V493" s="58">
        <f t="shared" ref="V493:V496" si="1439">P493+S493</f>
        <v>1987664.09</v>
      </c>
      <c r="W493" s="58">
        <f t="shared" ref="W493:Y493" si="1440">+W494</f>
        <v>0</v>
      </c>
      <c r="X493" s="58">
        <f t="shared" si="1440"/>
        <v>0</v>
      </c>
      <c r="Y493" s="58">
        <f t="shared" si="1440"/>
        <v>0</v>
      </c>
      <c r="Z493" s="58">
        <f t="shared" ref="Z493:Z496" si="1441">T493+W493</f>
        <v>2138100.08</v>
      </c>
      <c r="AA493" s="58">
        <f t="shared" ref="AA493:AA496" si="1442">U493+X493</f>
        <v>1987664.09</v>
      </c>
      <c r="AB493" s="58">
        <f t="shared" ref="AB493:AB496" si="1443">V493+Y493</f>
        <v>1987664.09</v>
      </c>
      <c r="AC493" s="58">
        <f t="shared" ref="AC493:AE493" si="1444">+AC494</f>
        <v>0</v>
      </c>
      <c r="AD493" s="58">
        <f t="shared" si="1444"/>
        <v>0</v>
      </c>
      <c r="AE493" s="58">
        <f t="shared" si="1444"/>
        <v>0</v>
      </c>
      <c r="AF493" s="58">
        <f t="shared" ref="AF493:AF496" si="1445">Z493+AC493</f>
        <v>2138100.08</v>
      </c>
      <c r="AG493" s="58">
        <f t="shared" ref="AG493:AG496" si="1446">AA493+AD493</f>
        <v>1987664.09</v>
      </c>
      <c r="AH493" s="58">
        <f t="shared" ref="AH493:AH496" si="1447">AB493+AE493</f>
        <v>1987664.09</v>
      </c>
      <c r="AI493" s="58">
        <f t="shared" ref="AI493:AK493" si="1448">+AI494</f>
        <v>0</v>
      </c>
      <c r="AJ493" s="58">
        <f t="shared" si="1448"/>
        <v>0</v>
      </c>
      <c r="AK493" s="58">
        <f t="shared" si="1448"/>
        <v>0</v>
      </c>
      <c r="AL493" s="58">
        <f t="shared" ref="AL493:AL496" si="1449">AF493+AI493</f>
        <v>2138100.08</v>
      </c>
      <c r="AM493" s="58">
        <f t="shared" ref="AM493:AM496" si="1450">AG493+AJ493</f>
        <v>1987664.09</v>
      </c>
      <c r="AN493" s="58">
        <f t="shared" ref="AN493:AN496" si="1451">AH493+AK493</f>
        <v>1987664.09</v>
      </c>
      <c r="AO493" s="58">
        <f t="shared" ref="AO493:AQ493" si="1452">+AO494</f>
        <v>0</v>
      </c>
      <c r="AP493" s="58">
        <f t="shared" si="1452"/>
        <v>0</v>
      </c>
      <c r="AQ493" s="58">
        <f t="shared" si="1452"/>
        <v>0</v>
      </c>
      <c r="AR493" s="58">
        <f t="shared" ref="AR493:AR496" si="1453">AL493+AO493</f>
        <v>2138100.08</v>
      </c>
      <c r="AS493" s="58">
        <f t="shared" ref="AS493:AS496" si="1454">AM493+AP493</f>
        <v>1987664.09</v>
      </c>
      <c r="AT493" s="58">
        <f t="shared" ref="AT493:AT496" si="1455">AN493+AQ493</f>
        <v>1987664.09</v>
      </c>
    </row>
    <row r="494" spans="1:46" ht="16.5" customHeight="1">
      <c r="A494" s="280"/>
      <c r="B494" s="82" t="s">
        <v>44</v>
      </c>
      <c r="C494" s="5" t="s">
        <v>8</v>
      </c>
      <c r="D494" s="5" t="s">
        <v>21</v>
      </c>
      <c r="E494" s="5" t="s">
        <v>100</v>
      </c>
      <c r="F494" s="54" t="s">
        <v>148</v>
      </c>
      <c r="G494" s="17"/>
      <c r="H494" s="57">
        <f>H495</f>
        <v>2138100.08</v>
      </c>
      <c r="I494" s="57">
        <f t="shared" ref="I494:M494" si="1456">I495</f>
        <v>1987664.09</v>
      </c>
      <c r="J494" s="57">
        <f t="shared" si="1456"/>
        <v>1987664.09</v>
      </c>
      <c r="K494" s="57">
        <f t="shared" si="1456"/>
        <v>0</v>
      </c>
      <c r="L494" s="57">
        <f t="shared" si="1456"/>
        <v>0</v>
      </c>
      <c r="M494" s="57">
        <f t="shared" si="1456"/>
        <v>0</v>
      </c>
      <c r="N494" s="57">
        <f t="shared" si="1433"/>
        <v>2138100.08</v>
      </c>
      <c r="O494" s="57">
        <f t="shared" si="1434"/>
        <v>1987664.09</v>
      </c>
      <c r="P494" s="57">
        <f t="shared" si="1435"/>
        <v>1987664.09</v>
      </c>
      <c r="Q494" s="57">
        <f t="shared" ref="Q494:S495" si="1457">Q495</f>
        <v>0</v>
      </c>
      <c r="R494" s="57">
        <f t="shared" si="1457"/>
        <v>0</v>
      </c>
      <c r="S494" s="57">
        <f t="shared" si="1457"/>
        <v>0</v>
      </c>
      <c r="T494" s="57">
        <f t="shared" si="1437"/>
        <v>2138100.08</v>
      </c>
      <c r="U494" s="57">
        <f t="shared" si="1438"/>
        <v>1987664.09</v>
      </c>
      <c r="V494" s="57">
        <f t="shared" si="1439"/>
        <v>1987664.09</v>
      </c>
      <c r="W494" s="57">
        <f t="shared" ref="W494:Y495" si="1458">W495</f>
        <v>0</v>
      </c>
      <c r="X494" s="57">
        <f t="shared" si="1458"/>
        <v>0</v>
      </c>
      <c r="Y494" s="57">
        <f t="shared" si="1458"/>
        <v>0</v>
      </c>
      <c r="Z494" s="57">
        <f t="shared" si="1441"/>
        <v>2138100.08</v>
      </c>
      <c r="AA494" s="57">
        <f t="shared" si="1442"/>
        <v>1987664.09</v>
      </c>
      <c r="AB494" s="57">
        <f t="shared" si="1443"/>
        <v>1987664.09</v>
      </c>
      <c r="AC494" s="57">
        <f t="shared" ref="AC494:AE495" si="1459">AC495</f>
        <v>0</v>
      </c>
      <c r="AD494" s="57">
        <f t="shared" si="1459"/>
        <v>0</v>
      </c>
      <c r="AE494" s="57">
        <f t="shared" si="1459"/>
        <v>0</v>
      </c>
      <c r="AF494" s="57">
        <f t="shared" si="1445"/>
        <v>2138100.08</v>
      </c>
      <c r="AG494" s="57">
        <f t="shared" si="1446"/>
        <v>1987664.09</v>
      </c>
      <c r="AH494" s="57">
        <f t="shared" si="1447"/>
        <v>1987664.09</v>
      </c>
      <c r="AI494" s="57">
        <f t="shared" ref="AI494:AK495" si="1460">AI495</f>
        <v>0</v>
      </c>
      <c r="AJ494" s="57">
        <f t="shared" si="1460"/>
        <v>0</v>
      </c>
      <c r="AK494" s="57">
        <f t="shared" si="1460"/>
        <v>0</v>
      </c>
      <c r="AL494" s="57">
        <f t="shared" si="1449"/>
        <v>2138100.08</v>
      </c>
      <c r="AM494" s="57">
        <f t="shared" si="1450"/>
        <v>1987664.09</v>
      </c>
      <c r="AN494" s="57">
        <f t="shared" si="1451"/>
        <v>1987664.09</v>
      </c>
      <c r="AO494" s="57">
        <f t="shared" ref="AO494:AQ495" si="1461">AO495</f>
        <v>0</v>
      </c>
      <c r="AP494" s="57">
        <f t="shared" si="1461"/>
        <v>0</v>
      </c>
      <c r="AQ494" s="57">
        <f t="shared" si="1461"/>
        <v>0</v>
      </c>
      <c r="AR494" s="57">
        <f t="shared" si="1453"/>
        <v>2138100.08</v>
      </c>
      <c r="AS494" s="57">
        <f t="shared" si="1454"/>
        <v>1987664.09</v>
      </c>
      <c r="AT494" s="57">
        <f t="shared" si="1455"/>
        <v>1987664.09</v>
      </c>
    </row>
    <row r="495" spans="1:46" ht="26.4">
      <c r="A495" s="260"/>
      <c r="B495" s="82" t="s">
        <v>186</v>
      </c>
      <c r="C495" s="5" t="s">
        <v>8</v>
      </c>
      <c r="D495" s="5" t="s">
        <v>21</v>
      </c>
      <c r="E495" s="5" t="s">
        <v>100</v>
      </c>
      <c r="F495" s="54" t="s">
        <v>148</v>
      </c>
      <c r="G495" s="36" t="s">
        <v>32</v>
      </c>
      <c r="H495" s="57">
        <f t="shared" ref="H495:M495" si="1462">H496</f>
        <v>2138100.08</v>
      </c>
      <c r="I495" s="57">
        <f t="shared" si="1462"/>
        <v>1987664.09</v>
      </c>
      <c r="J495" s="57">
        <f t="shared" si="1462"/>
        <v>1987664.09</v>
      </c>
      <c r="K495" s="57">
        <f t="shared" si="1462"/>
        <v>0</v>
      </c>
      <c r="L495" s="57">
        <f t="shared" si="1462"/>
        <v>0</v>
      </c>
      <c r="M495" s="57">
        <f t="shared" si="1462"/>
        <v>0</v>
      </c>
      <c r="N495" s="57">
        <f t="shared" si="1433"/>
        <v>2138100.08</v>
      </c>
      <c r="O495" s="57">
        <f t="shared" si="1434"/>
        <v>1987664.09</v>
      </c>
      <c r="P495" s="57">
        <f t="shared" si="1435"/>
        <v>1987664.09</v>
      </c>
      <c r="Q495" s="57">
        <f t="shared" si="1457"/>
        <v>0</v>
      </c>
      <c r="R495" s="57">
        <f t="shared" si="1457"/>
        <v>0</v>
      </c>
      <c r="S495" s="57">
        <f t="shared" si="1457"/>
        <v>0</v>
      </c>
      <c r="T495" s="57">
        <f t="shared" si="1437"/>
        <v>2138100.08</v>
      </c>
      <c r="U495" s="57">
        <f t="shared" si="1438"/>
        <v>1987664.09</v>
      </c>
      <c r="V495" s="57">
        <f t="shared" si="1439"/>
        <v>1987664.09</v>
      </c>
      <c r="W495" s="57">
        <f t="shared" si="1458"/>
        <v>0</v>
      </c>
      <c r="X495" s="57">
        <f t="shared" si="1458"/>
        <v>0</v>
      </c>
      <c r="Y495" s="57">
        <f t="shared" si="1458"/>
        <v>0</v>
      </c>
      <c r="Z495" s="57">
        <f t="shared" si="1441"/>
        <v>2138100.08</v>
      </c>
      <c r="AA495" s="57">
        <f t="shared" si="1442"/>
        <v>1987664.09</v>
      </c>
      <c r="AB495" s="57">
        <f t="shared" si="1443"/>
        <v>1987664.09</v>
      </c>
      <c r="AC495" s="57">
        <f t="shared" si="1459"/>
        <v>0</v>
      </c>
      <c r="AD495" s="57">
        <f t="shared" si="1459"/>
        <v>0</v>
      </c>
      <c r="AE495" s="57">
        <f t="shared" si="1459"/>
        <v>0</v>
      </c>
      <c r="AF495" s="57">
        <f t="shared" si="1445"/>
        <v>2138100.08</v>
      </c>
      <c r="AG495" s="57">
        <f t="shared" si="1446"/>
        <v>1987664.09</v>
      </c>
      <c r="AH495" s="57">
        <f t="shared" si="1447"/>
        <v>1987664.09</v>
      </c>
      <c r="AI495" s="57">
        <f t="shared" si="1460"/>
        <v>0</v>
      </c>
      <c r="AJ495" s="57">
        <f t="shared" si="1460"/>
        <v>0</v>
      </c>
      <c r="AK495" s="57">
        <f t="shared" si="1460"/>
        <v>0</v>
      </c>
      <c r="AL495" s="57">
        <f t="shared" si="1449"/>
        <v>2138100.08</v>
      </c>
      <c r="AM495" s="57">
        <f t="shared" si="1450"/>
        <v>1987664.09</v>
      </c>
      <c r="AN495" s="57">
        <f t="shared" si="1451"/>
        <v>1987664.09</v>
      </c>
      <c r="AO495" s="57">
        <f t="shared" si="1461"/>
        <v>0</v>
      </c>
      <c r="AP495" s="57">
        <f t="shared" si="1461"/>
        <v>0</v>
      </c>
      <c r="AQ495" s="57">
        <f t="shared" si="1461"/>
        <v>0</v>
      </c>
      <c r="AR495" s="57">
        <f t="shared" si="1453"/>
        <v>2138100.08</v>
      </c>
      <c r="AS495" s="57">
        <f t="shared" si="1454"/>
        <v>1987664.09</v>
      </c>
      <c r="AT495" s="57">
        <f t="shared" si="1455"/>
        <v>1987664.09</v>
      </c>
    </row>
    <row r="496" spans="1:46" ht="26.4">
      <c r="A496" s="281"/>
      <c r="B496" s="71" t="s">
        <v>34</v>
      </c>
      <c r="C496" s="5" t="s">
        <v>8</v>
      </c>
      <c r="D496" s="5" t="s">
        <v>21</v>
      </c>
      <c r="E496" s="5" t="s">
        <v>100</v>
      </c>
      <c r="F496" s="54" t="s">
        <v>148</v>
      </c>
      <c r="G496" s="36" t="s">
        <v>33</v>
      </c>
      <c r="H496" s="60">
        <v>2138100.08</v>
      </c>
      <c r="I496" s="60">
        <v>1987664.09</v>
      </c>
      <c r="J496" s="61">
        <v>1987664.09</v>
      </c>
      <c r="K496" s="61"/>
      <c r="L496" s="61"/>
      <c r="M496" s="61"/>
      <c r="N496" s="61">
        <f t="shared" si="1433"/>
        <v>2138100.08</v>
      </c>
      <c r="O496" s="61">
        <f t="shared" si="1434"/>
        <v>1987664.09</v>
      </c>
      <c r="P496" s="61">
        <f t="shared" si="1435"/>
        <v>1987664.09</v>
      </c>
      <c r="Q496" s="61"/>
      <c r="R496" s="61"/>
      <c r="S496" s="61"/>
      <c r="T496" s="61">
        <f t="shared" si="1437"/>
        <v>2138100.08</v>
      </c>
      <c r="U496" s="61">
        <f t="shared" si="1438"/>
        <v>1987664.09</v>
      </c>
      <c r="V496" s="61">
        <f t="shared" si="1439"/>
        <v>1987664.09</v>
      </c>
      <c r="W496" s="61"/>
      <c r="X496" s="61"/>
      <c r="Y496" s="61"/>
      <c r="Z496" s="61">
        <f t="shared" si="1441"/>
        <v>2138100.08</v>
      </c>
      <c r="AA496" s="61">
        <f t="shared" si="1442"/>
        <v>1987664.09</v>
      </c>
      <c r="AB496" s="61">
        <f t="shared" si="1443"/>
        <v>1987664.09</v>
      </c>
      <c r="AC496" s="61"/>
      <c r="AD496" s="61"/>
      <c r="AE496" s="61"/>
      <c r="AF496" s="61">
        <f t="shared" si="1445"/>
        <v>2138100.08</v>
      </c>
      <c r="AG496" s="61">
        <f t="shared" si="1446"/>
        <v>1987664.09</v>
      </c>
      <c r="AH496" s="61">
        <f t="shared" si="1447"/>
        <v>1987664.09</v>
      </c>
      <c r="AI496" s="61"/>
      <c r="AJ496" s="61"/>
      <c r="AK496" s="61"/>
      <c r="AL496" s="61">
        <f t="shared" si="1449"/>
        <v>2138100.08</v>
      </c>
      <c r="AM496" s="61">
        <f t="shared" si="1450"/>
        <v>1987664.09</v>
      </c>
      <c r="AN496" s="61">
        <f t="shared" si="1451"/>
        <v>1987664.09</v>
      </c>
      <c r="AO496" s="61"/>
      <c r="AP496" s="61"/>
      <c r="AQ496" s="61"/>
      <c r="AR496" s="61">
        <f t="shared" si="1453"/>
        <v>2138100.08</v>
      </c>
      <c r="AS496" s="61">
        <f t="shared" si="1454"/>
        <v>1987664.09</v>
      </c>
      <c r="AT496" s="61">
        <f t="shared" si="1455"/>
        <v>1987664.09</v>
      </c>
    </row>
    <row r="497" spans="1:46">
      <c r="A497" s="105"/>
      <c r="B497" s="85"/>
      <c r="C497" s="5"/>
      <c r="D497" s="5"/>
      <c r="E497" s="5"/>
      <c r="F497" s="5"/>
      <c r="G497" s="1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X497" s="57"/>
      <c r="Y497" s="57"/>
      <c r="Z497" s="57"/>
      <c r="AA497" s="57"/>
      <c r="AB497" s="57"/>
      <c r="AC497" s="57"/>
      <c r="AD497" s="57"/>
      <c r="AE497" s="57"/>
      <c r="AF497" s="57"/>
      <c r="AG497" s="57"/>
      <c r="AH497" s="57"/>
      <c r="AI497" s="57"/>
      <c r="AJ497" s="57"/>
      <c r="AK497" s="57"/>
      <c r="AL497" s="57"/>
      <c r="AM497" s="57"/>
      <c r="AN497" s="57"/>
      <c r="AO497" s="57"/>
      <c r="AP497" s="57"/>
      <c r="AQ497" s="57"/>
      <c r="AR497" s="57"/>
      <c r="AS497" s="57"/>
      <c r="AT497" s="57"/>
    </row>
    <row r="498" spans="1:46" ht="41.4">
      <c r="A498" s="177" t="s">
        <v>17</v>
      </c>
      <c r="B498" s="149" t="s">
        <v>296</v>
      </c>
      <c r="C498" s="6" t="s">
        <v>17</v>
      </c>
      <c r="D498" s="6" t="s">
        <v>21</v>
      </c>
      <c r="E498" s="6" t="s">
        <v>100</v>
      </c>
      <c r="F498" s="6" t="s">
        <v>101</v>
      </c>
      <c r="G498" s="18"/>
      <c r="H498" s="58">
        <f>H499+H505</f>
        <v>20162253</v>
      </c>
      <c r="I498" s="58">
        <f>I499+I505</f>
        <v>19843103</v>
      </c>
      <c r="J498" s="58">
        <f>J499+J505</f>
        <v>19539903</v>
      </c>
      <c r="K498" s="58">
        <f t="shared" ref="K498:M498" si="1463">K499+K505</f>
        <v>0</v>
      </c>
      <c r="L498" s="58">
        <f t="shared" si="1463"/>
        <v>0</v>
      </c>
      <c r="M498" s="58">
        <f t="shared" si="1463"/>
        <v>0</v>
      </c>
      <c r="N498" s="58">
        <f t="shared" si="1433"/>
        <v>20162253</v>
      </c>
      <c r="O498" s="58">
        <f t="shared" si="1434"/>
        <v>19843103</v>
      </c>
      <c r="P498" s="58">
        <f t="shared" si="1435"/>
        <v>19539903</v>
      </c>
      <c r="Q498" s="58">
        <f t="shared" ref="Q498:S498" si="1464">Q499+Q505</f>
        <v>0</v>
      </c>
      <c r="R498" s="58">
        <f t="shared" si="1464"/>
        <v>0</v>
      </c>
      <c r="S498" s="58">
        <f t="shared" si="1464"/>
        <v>0</v>
      </c>
      <c r="T498" s="58">
        <f t="shared" ref="T498:T508" si="1465">N498+Q498</f>
        <v>20162253</v>
      </c>
      <c r="U498" s="58">
        <f t="shared" ref="U498:U508" si="1466">O498+R498</f>
        <v>19843103</v>
      </c>
      <c r="V498" s="58">
        <f t="shared" ref="V498:V508" si="1467">P498+S498</f>
        <v>19539903</v>
      </c>
      <c r="W498" s="58">
        <f t="shared" ref="W498:Y498" si="1468">W499+W505</f>
        <v>0</v>
      </c>
      <c r="X498" s="58">
        <f t="shared" si="1468"/>
        <v>0</v>
      </c>
      <c r="Y498" s="58">
        <f t="shared" si="1468"/>
        <v>0</v>
      </c>
      <c r="Z498" s="58">
        <f t="shared" ref="Z498:Z508" si="1469">T498+W498</f>
        <v>20162253</v>
      </c>
      <c r="AA498" s="58">
        <f t="shared" ref="AA498:AA508" si="1470">U498+X498</f>
        <v>19843103</v>
      </c>
      <c r="AB498" s="58">
        <f t="shared" ref="AB498:AB508" si="1471">V498+Y498</f>
        <v>19539903</v>
      </c>
      <c r="AC498" s="58">
        <f t="shared" ref="AC498:AE498" si="1472">AC499+AC505</f>
        <v>0</v>
      </c>
      <c r="AD498" s="58">
        <f t="shared" si="1472"/>
        <v>0</v>
      </c>
      <c r="AE498" s="58">
        <f t="shared" si="1472"/>
        <v>0</v>
      </c>
      <c r="AF498" s="58">
        <f t="shared" ref="AF498:AF508" si="1473">Z498+AC498</f>
        <v>20162253</v>
      </c>
      <c r="AG498" s="58">
        <f t="shared" ref="AG498:AG508" si="1474">AA498+AD498</f>
        <v>19843103</v>
      </c>
      <c r="AH498" s="58">
        <f t="shared" ref="AH498:AH508" si="1475">AB498+AE498</f>
        <v>19539903</v>
      </c>
      <c r="AI498" s="58">
        <f t="shared" ref="AI498:AK498" si="1476">AI499+AI505</f>
        <v>0</v>
      </c>
      <c r="AJ498" s="58">
        <f t="shared" si="1476"/>
        <v>0</v>
      </c>
      <c r="AK498" s="58">
        <f t="shared" si="1476"/>
        <v>0</v>
      </c>
      <c r="AL498" s="58">
        <f t="shared" ref="AL498:AL508" si="1477">AF498+AI498</f>
        <v>20162253</v>
      </c>
      <c r="AM498" s="58">
        <f t="shared" ref="AM498:AM508" si="1478">AG498+AJ498</f>
        <v>19843103</v>
      </c>
      <c r="AN498" s="58">
        <f t="shared" ref="AN498:AN508" si="1479">AH498+AK498</f>
        <v>19539903</v>
      </c>
      <c r="AO498" s="58">
        <f t="shared" ref="AO498:AQ498" si="1480">AO499+AO505</f>
        <v>0</v>
      </c>
      <c r="AP498" s="58">
        <f t="shared" si="1480"/>
        <v>0</v>
      </c>
      <c r="AQ498" s="58">
        <f t="shared" si="1480"/>
        <v>0</v>
      </c>
      <c r="AR498" s="58">
        <f t="shared" ref="AR498:AR508" si="1481">AL498+AO498</f>
        <v>20162253</v>
      </c>
      <c r="AS498" s="58">
        <f t="shared" ref="AS498:AS508" si="1482">AM498+AP498</f>
        <v>19843103</v>
      </c>
      <c r="AT498" s="58">
        <f t="shared" ref="AT498:AT508" si="1483">AN498+AQ498</f>
        <v>19539903</v>
      </c>
    </row>
    <row r="499" spans="1:46" ht="26.4">
      <c r="A499" s="174" t="s">
        <v>210</v>
      </c>
      <c r="B499" s="150" t="s">
        <v>200</v>
      </c>
      <c r="C499" s="6" t="s">
        <v>17</v>
      </c>
      <c r="D499" s="6" t="s">
        <v>3</v>
      </c>
      <c r="E499" s="6" t="s">
        <v>100</v>
      </c>
      <c r="F499" s="6" t="s">
        <v>101</v>
      </c>
      <c r="G499" s="55"/>
      <c r="H499" s="58">
        <f>H500</f>
        <v>20152253</v>
      </c>
      <c r="I499" s="58">
        <f t="shared" ref="I499:M499" si="1484">I500</f>
        <v>19833503</v>
      </c>
      <c r="J499" s="58">
        <f t="shared" si="1484"/>
        <v>19533503</v>
      </c>
      <c r="K499" s="58">
        <f t="shared" si="1484"/>
        <v>0</v>
      </c>
      <c r="L499" s="58">
        <f t="shared" si="1484"/>
        <v>0</v>
      </c>
      <c r="M499" s="58">
        <f t="shared" si="1484"/>
        <v>0</v>
      </c>
      <c r="N499" s="58">
        <f t="shared" si="1433"/>
        <v>20152253</v>
      </c>
      <c r="O499" s="58">
        <f t="shared" si="1434"/>
        <v>19833503</v>
      </c>
      <c r="P499" s="58">
        <f t="shared" si="1435"/>
        <v>19533503</v>
      </c>
      <c r="Q499" s="58">
        <f t="shared" ref="Q499:S499" si="1485">Q500</f>
        <v>0</v>
      </c>
      <c r="R499" s="58">
        <f t="shared" si="1485"/>
        <v>0</v>
      </c>
      <c r="S499" s="58">
        <f t="shared" si="1485"/>
        <v>0</v>
      </c>
      <c r="T499" s="58">
        <f t="shared" si="1465"/>
        <v>20152253</v>
      </c>
      <c r="U499" s="58">
        <f t="shared" si="1466"/>
        <v>19833503</v>
      </c>
      <c r="V499" s="58">
        <f t="shared" si="1467"/>
        <v>19533503</v>
      </c>
      <c r="W499" s="58">
        <f t="shared" ref="W499:Y499" si="1486">W500</f>
        <v>0</v>
      </c>
      <c r="X499" s="58">
        <f t="shared" si="1486"/>
        <v>0</v>
      </c>
      <c r="Y499" s="58">
        <f t="shared" si="1486"/>
        <v>0</v>
      </c>
      <c r="Z499" s="58">
        <f t="shared" si="1469"/>
        <v>20152253</v>
      </c>
      <c r="AA499" s="58">
        <f t="shared" si="1470"/>
        <v>19833503</v>
      </c>
      <c r="AB499" s="58">
        <f t="shared" si="1471"/>
        <v>19533503</v>
      </c>
      <c r="AC499" s="58">
        <f t="shared" ref="AC499:AE499" si="1487">AC500</f>
        <v>0</v>
      </c>
      <c r="AD499" s="58">
        <f t="shared" si="1487"/>
        <v>0</v>
      </c>
      <c r="AE499" s="58">
        <f t="shared" si="1487"/>
        <v>0</v>
      </c>
      <c r="AF499" s="58">
        <f t="shared" si="1473"/>
        <v>20152253</v>
      </c>
      <c r="AG499" s="58">
        <f t="shared" si="1474"/>
        <v>19833503</v>
      </c>
      <c r="AH499" s="58">
        <f t="shared" si="1475"/>
        <v>19533503</v>
      </c>
      <c r="AI499" s="58">
        <f t="shared" ref="AI499:AK499" si="1488">AI500</f>
        <v>0</v>
      </c>
      <c r="AJ499" s="58">
        <f t="shared" si="1488"/>
        <v>0</v>
      </c>
      <c r="AK499" s="58">
        <f t="shared" si="1488"/>
        <v>0</v>
      </c>
      <c r="AL499" s="58">
        <f t="shared" si="1477"/>
        <v>20152253</v>
      </c>
      <c r="AM499" s="58">
        <f t="shared" si="1478"/>
        <v>19833503</v>
      </c>
      <c r="AN499" s="58">
        <f t="shared" si="1479"/>
        <v>19533503</v>
      </c>
      <c r="AO499" s="58">
        <f t="shared" ref="AO499:AQ499" si="1489">AO500</f>
        <v>0</v>
      </c>
      <c r="AP499" s="58">
        <f t="shared" si="1489"/>
        <v>0</v>
      </c>
      <c r="AQ499" s="58">
        <f t="shared" si="1489"/>
        <v>0</v>
      </c>
      <c r="AR499" s="58">
        <f t="shared" si="1481"/>
        <v>20152253</v>
      </c>
      <c r="AS499" s="58">
        <f t="shared" si="1482"/>
        <v>19833503</v>
      </c>
      <c r="AT499" s="58">
        <f t="shared" si="1483"/>
        <v>19533503</v>
      </c>
    </row>
    <row r="500" spans="1:46" ht="17.25" customHeight="1">
      <c r="A500" s="294"/>
      <c r="B500" s="111" t="s">
        <v>55</v>
      </c>
      <c r="C500" s="54" t="s">
        <v>17</v>
      </c>
      <c r="D500" s="54" t="s">
        <v>3</v>
      </c>
      <c r="E500" s="54" t="s">
        <v>100</v>
      </c>
      <c r="F500" s="54" t="s">
        <v>122</v>
      </c>
      <c r="G500" s="55"/>
      <c r="H500" s="64">
        <f>H501+H503</f>
        <v>20152253</v>
      </c>
      <c r="I500" s="64">
        <f t="shared" ref="I500:J500" si="1490">I501+I503</f>
        <v>19833503</v>
      </c>
      <c r="J500" s="64">
        <f t="shared" si="1490"/>
        <v>19533503</v>
      </c>
      <c r="K500" s="64">
        <f t="shared" ref="K500:M500" si="1491">K501+K503</f>
        <v>0</v>
      </c>
      <c r="L500" s="64">
        <f t="shared" si="1491"/>
        <v>0</v>
      </c>
      <c r="M500" s="64">
        <f t="shared" si="1491"/>
        <v>0</v>
      </c>
      <c r="N500" s="64">
        <f t="shared" si="1433"/>
        <v>20152253</v>
      </c>
      <c r="O500" s="64">
        <f t="shared" si="1434"/>
        <v>19833503</v>
      </c>
      <c r="P500" s="64">
        <f t="shared" si="1435"/>
        <v>19533503</v>
      </c>
      <c r="Q500" s="64">
        <f t="shared" ref="Q500:S500" si="1492">Q501+Q503</f>
        <v>0</v>
      </c>
      <c r="R500" s="64">
        <f t="shared" si="1492"/>
        <v>0</v>
      </c>
      <c r="S500" s="64">
        <f t="shared" si="1492"/>
        <v>0</v>
      </c>
      <c r="T500" s="64">
        <f t="shared" si="1465"/>
        <v>20152253</v>
      </c>
      <c r="U500" s="64">
        <f t="shared" si="1466"/>
        <v>19833503</v>
      </c>
      <c r="V500" s="64">
        <f t="shared" si="1467"/>
        <v>19533503</v>
      </c>
      <c r="W500" s="64">
        <f t="shared" ref="W500:Y500" si="1493">W501+W503</f>
        <v>0</v>
      </c>
      <c r="X500" s="64">
        <f t="shared" si="1493"/>
        <v>0</v>
      </c>
      <c r="Y500" s="64">
        <f t="shared" si="1493"/>
        <v>0</v>
      </c>
      <c r="Z500" s="64">
        <f t="shared" si="1469"/>
        <v>20152253</v>
      </c>
      <c r="AA500" s="64">
        <f t="shared" si="1470"/>
        <v>19833503</v>
      </c>
      <c r="AB500" s="64">
        <f t="shared" si="1471"/>
        <v>19533503</v>
      </c>
      <c r="AC500" s="64">
        <f t="shared" ref="AC500:AE500" si="1494">AC501+AC503</f>
        <v>0</v>
      </c>
      <c r="AD500" s="64">
        <f t="shared" si="1494"/>
        <v>0</v>
      </c>
      <c r="AE500" s="64">
        <f t="shared" si="1494"/>
        <v>0</v>
      </c>
      <c r="AF500" s="64">
        <f t="shared" si="1473"/>
        <v>20152253</v>
      </c>
      <c r="AG500" s="64">
        <f t="shared" si="1474"/>
        <v>19833503</v>
      </c>
      <c r="AH500" s="64">
        <f t="shared" si="1475"/>
        <v>19533503</v>
      </c>
      <c r="AI500" s="64">
        <f t="shared" ref="AI500:AK500" si="1495">AI501+AI503</f>
        <v>0</v>
      </c>
      <c r="AJ500" s="64">
        <f t="shared" si="1495"/>
        <v>0</v>
      </c>
      <c r="AK500" s="64">
        <f t="shared" si="1495"/>
        <v>0</v>
      </c>
      <c r="AL500" s="64">
        <f t="shared" si="1477"/>
        <v>20152253</v>
      </c>
      <c r="AM500" s="64">
        <f t="shared" si="1478"/>
        <v>19833503</v>
      </c>
      <c r="AN500" s="64">
        <f t="shared" si="1479"/>
        <v>19533503</v>
      </c>
      <c r="AO500" s="64">
        <f t="shared" ref="AO500:AQ500" si="1496">AO501+AO503</f>
        <v>0</v>
      </c>
      <c r="AP500" s="64">
        <f t="shared" si="1496"/>
        <v>0</v>
      </c>
      <c r="AQ500" s="64">
        <f t="shared" si="1496"/>
        <v>0</v>
      </c>
      <c r="AR500" s="64">
        <f t="shared" si="1481"/>
        <v>20152253</v>
      </c>
      <c r="AS500" s="64">
        <f t="shared" si="1482"/>
        <v>19833503</v>
      </c>
      <c r="AT500" s="64">
        <f t="shared" si="1483"/>
        <v>19533503</v>
      </c>
    </row>
    <row r="501" spans="1:46" ht="39.6">
      <c r="A501" s="260"/>
      <c r="B501" s="71" t="s">
        <v>51</v>
      </c>
      <c r="C501" s="54" t="s">
        <v>17</v>
      </c>
      <c r="D501" s="54" t="s">
        <v>3</v>
      </c>
      <c r="E501" s="54" t="s">
        <v>100</v>
      </c>
      <c r="F501" s="54" t="s">
        <v>122</v>
      </c>
      <c r="G501" s="55" t="s">
        <v>49</v>
      </c>
      <c r="H501" s="64">
        <f>H502</f>
        <v>19200393</v>
      </c>
      <c r="I501" s="64">
        <f t="shared" ref="I501:M501" si="1497">I502</f>
        <v>18881643</v>
      </c>
      <c r="J501" s="64">
        <f t="shared" si="1497"/>
        <v>18581643</v>
      </c>
      <c r="K501" s="64">
        <f t="shared" si="1497"/>
        <v>0</v>
      </c>
      <c r="L501" s="64">
        <f t="shared" si="1497"/>
        <v>0</v>
      </c>
      <c r="M501" s="64">
        <f t="shared" si="1497"/>
        <v>0</v>
      </c>
      <c r="N501" s="64">
        <f t="shared" si="1433"/>
        <v>19200393</v>
      </c>
      <c r="O501" s="64">
        <f t="shared" si="1434"/>
        <v>18881643</v>
      </c>
      <c r="P501" s="64">
        <f t="shared" si="1435"/>
        <v>18581643</v>
      </c>
      <c r="Q501" s="64">
        <f t="shared" ref="Q501:S501" si="1498">Q502</f>
        <v>0</v>
      </c>
      <c r="R501" s="64">
        <f t="shared" si="1498"/>
        <v>0</v>
      </c>
      <c r="S501" s="64">
        <f t="shared" si="1498"/>
        <v>0</v>
      </c>
      <c r="T501" s="64">
        <f t="shared" si="1465"/>
        <v>19200393</v>
      </c>
      <c r="U501" s="64">
        <f t="shared" si="1466"/>
        <v>18881643</v>
      </c>
      <c r="V501" s="64">
        <f t="shared" si="1467"/>
        <v>18581643</v>
      </c>
      <c r="W501" s="64">
        <f t="shared" ref="W501:Y501" si="1499">W502</f>
        <v>0</v>
      </c>
      <c r="X501" s="64">
        <f t="shared" si="1499"/>
        <v>0</v>
      </c>
      <c r="Y501" s="64">
        <f t="shared" si="1499"/>
        <v>0</v>
      </c>
      <c r="Z501" s="64">
        <f t="shared" si="1469"/>
        <v>19200393</v>
      </c>
      <c r="AA501" s="64">
        <f t="shared" si="1470"/>
        <v>18881643</v>
      </c>
      <c r="AB501" s="64">
        <f t="shared" si="1471"/>
        <v>18581643</v>
      </c>
      <c r="AC501" s="64">
        <f t="shared" ref="AC501:AE501" si="1500">AC502</f>
        <v>0</v>
      </c>
      <c r="AD501" s="64">
        <f t="shared" si="1500"/>
        <v>0</v>
      </c>
      <c r="AE501" s="64">
        <f t="shared" si="1500"/>
        <v>0</v>
      </c>
      <c r="AF501" s="64">
        <f t="shared" si="1473"/>
        <v>19200393</v>
      </c>
      <c r="AG501" s="64">
        <f t="shared" si="1474"/>
        <v>18881643</v>
      </c>
      <c r="AH501" s="64">
        <f t="shared" si="1475"/>
        <v>18581643</v>
      </c>
      <c r="AI501" s="64">
        <f t="shared" ref="AI501:AK501" si="1501">AI502</f>
        <v>0</v>
      </c>
      <c r="AJ501" s="64">
        <f t="shared" si="1501"/>
        <v>0</v>
      </c>
      <c r="AK501" s="64">
        <f t="shared" si="1501"/>
        <v>0</v>
      </c>
      <c r="AL501" s="64">
        <f t="shared" si="1477"/>
        <v>19200393</v>
      </c>
      <c r="AM501" s="64">
        <f t="shared" si="1478"/>
        <v>18881643</v>
      </c>
      <c r="AN501" s="64">
        <f t="shared" si="1479"/>
        <v>18581643</v>
      </c>
      <c r="AO501" s="64">
        <f t="shared" ref="AO501:AQ501" si="1502">AO502</f>
        <v>0</v>
      </c>
      <c r="AP501" s="64">
        <f t="shared" si="1502"/>
        <v>0</v>
      </c>
      <c r="AQ501" s="64">
        <f t="shared" si="1502"/>
        <v>0</v>
      </c>
      <c r="AR501" s="64">
        <f t="shared" si="1481"/>
        <v>19200393</v>
      </c>
      <c r="AS501" s="64">
        <f t="shared" si="1482"/>
        <v>18881643</v>
      </c>
      <c r="AT501" s="64">
        <f t="shared" si="1483"/>
        <v>18581643</v>
      </c>
    </row>
    <row r="502" spans="1:46">
      <c r="A502" s="260"/>
      <c r="B502" s="71" t="s">
        <v>52</v>
      </c>
      <c r="C502" s="54" t="s">
        <v>17</v>
      </c>
      <c r="D502" s="54" t="s">
        <v>3</v>
      </c>
      <c r="E502" s="54" t="s">
        <v>100</v>
      </c>
      <c r="F502" s="54" t="s">
        <v>122</v>
      </c>
      <c r="G502" s="55" t="s">
        <v>50</v>
      </c>
      <c r="H502" s="60">
        <v>19200393</v>
      </c>
      <c r="I502" s="60">
        <v>18881643</v>
      </c>
      <c r="J502" s="60">
        <v>18581643</v>
      </c>
      <c r="K502" s="60"/>
      <c r="L502" s="60"/>
      <c r="M502" s="60"/>
      <c r="N502" s="60">
        <f t="shared" si="1433"/>
        <v>19200393</v>
      </c>
      <c r="O502" s="60">
        <f t="shared" si="1434"/>
        <v>18881643</v>
      </c>
      <c r="P502" s="60">
        <f t="shared" si="1435"/>
        <v>18581643</v>
      </c>
      <c r="Q502" s="60"/>
      <c r="R502" s="60"/>
      <c r="S502" s="60"/>
      <c r="T502" s="60">
        <f t="shared" si="1465"/>
        <v>19200393</v>
      </c>
      <c r="U502" s="60">
        <f t="shared" si="1466"/>
        <v>18881643</v>
      </c>
      <c r="V502" s="60">
        <f t="shared" si="1467"/>
        <v>18581643</v>
      </c>
      <c r="W502" s="60"/>
      <c r="X502" s="60"/>
      <c r="Y502" s="60"/>
      <c r="Z502" s="60">
        <f t="shared" si="1469"/>
        <v>19200393</v>
      </c>
      <c r="AA502" s="60">
        <f t="shared" si="1470"/>
        <v>18881643</v>
      </c>
      <c r="AB502" s="60">
        <f t="shared" si="1471"/>
        <v>18581643</v>
      </c>
      <c r="AC502" s="60"/>
      <c r="AD502" s="60"/>
      <c r="AE502" s="60"/>
      <c r="AF502" s="60">
        <f t="shared" si="1473"/>
        <v>19200393</v>
      </c>
      <c r="AG502" s="60">
        <f t="shared" si="1474"/>
        <v>18881643</v>
      </c>
      <c r="AH502" s="60">
        <f t="shared" si="1475"/>
        <v>18581643</v>
      </c>
      <c r="AI502" s="60"/>
      <c r="AJ502" s="60"/>
      <c r="AK502" s="60"/>
      <c r="AL502" s="60">
        <f t="shared" si="1477"/>
        <v>19200393</v>
      </c>
      <c r="AM502" s="60">
        <f t="shared" si="1478"/>
        <v>18881643</v>
      </c>
      <c r="AN502" s="60">
        <f t="shared" si="1479"/>
        <v>18581643</v>
      </c>
      <c r="AO502" s="60"/>
      <c r="AP502" s="60"/>
      <c r="AQ502" s="60"/>
      <c r="AR502" s="60">
        <f t="shared" si="1481"/>
        <v>19200393</v>
      </c>
      <c r="AS502" s="60">
        <f t="shared" si="1482"/>
        <v>18881643</v>
      </c>
      <c r="AT502" s="60">
        <f t="shared" si="1483"/>
        <v>18581643</v>
      </c>
    </row>
    <row r="503" spans="1:46" ht="26.4">
      <c r="A503" s="260"/>
      <c r="B503" s="56" t="s">
        <v>186</v>
      </c>
      <c r="C503" s="54" t="s">
        <v>17</v>
      </c>
      <c r="D503" s="54" t="s">
        <v>3</v>
      </c>
      <c r="E503" s="54" t="s">
        <v>100</v>
      </c>
      <c r="F503" s="54" t="s">
        <v>122</v>
      </c>
      <c r="G503" s="55" t="s">
        <v>32</v>
      </c>
      <c r="H503" s="64">
        <f>H504</f>
        <v>951860</v>
      </c>
      <c r="I503" s="64">
        <f t="shared" ref="I503:M503" si="1503">I504</f>
        <v>951860</v>
      </c>
      <c r="J503" s="64">
        <f t="shared" si="1503"/>
        <v>951860</v>
      </c>
      <c r="K503" s="64">
        <f t="shared" si="1503"/>
        <v>0</v>
      </c>
      <c r="L503" s="64">
        <f t="shared" si="1503"/>
        <v>0</v>
      </c>
      <c r="M503" s="64">
        <f t="shared" si="1503"/>
        <v>0</v>
      </c>
      <c r="N503" s="64">
        <f t="shared" si="1433"/>
        <v>951860</v>
      </c>
      <c r="O503" s="64">
        <f t="shared" si="1434"/>
        <v>951860</v>
      </c>
      <c r="P503" s="64">
        <f t="shared" si="1435"/>
        <v>951860</v>
      </c>
      <c r="Q503" s="64">
        <f t="shared" ref="Q503:S503" si="1504">Q504</f>
        <v>0</v>
      </c>
      <c r="R503" s="64">
        <f t="shared" si="1504"/>
        <v>0</v>
      </c>
      <c r="S503" s="64">
        <f t="shared" si="1504"/>
        <v>0</v>
      </c>
      <c r="T503" s="64">
        <f t="shared" si="1465"/>
        <v>951860</v>
      </c>
      <c r="U503" s="64">
        <f t="shared" si="1466"/>
        <v>951860</v>
      </c>
      <c r="V503" s="64">
        <f t="shared" si="1467"/>
        <v>951860</v>
      </c>
      <c r="W503" s="64">
        <f t="shared" ref="W503:Y503" si="1505">W504</f>
        <v>0</v>
      </c>
      <c r="X503" s="64">
        <f t="shared" si="1505"/>
        <v>0</v>
      </c>
      <c r="Y503" s="64">
        <f t="shared" si="1505"/>
        <v>0</v>
      </c>
      <c r="Z503" s="64">
        <f t="shared" si="1469"/>
        <v>951860</v>
      </c>
      <c r="AA503" s="64">
        <f t="shared" si="1470"/>
        <v>951860</v>
      </c>
      <c r="AB503" s="64">
        <f t="shared" si="1471"/>
        <v>951860</v>
      </c>
      <c r="AC503" s="64">
        <f t="shared" ref="AC503:AE503" si="1506">AC504</f>
        <v>0</v>
      </c>
      <c r="AD503" s="64">
        <f t="shared" si="1506"/>
        <v>0</v>
      </c>
      <c r="AE503" s="64">
        <f t="shared" si="1506"/>
        <v>0</v>
      </c>
      <c r="AF503" s="64">
        <f t="shared" si="1473"/>
        <v>951860</v>
      </c>
      <c r="AG503" s="64">
        <f t="shared" si="1474"/>
        <v>951860</v>
      </c>
      <c r="AH503" s="64">
        <f t="shared" si="1475"/>
        <v>951860</v>
      </c>
      <c r="AI503" s="64">
        <f t="shared" ref="AI503:AK503" si="1507">AI504</f>
        <v>0</v>
      </c>
      <c r="AJ503" s="64">
        <f t="shared" si="1507"/>
        <v>0</v>
      </c>
      <c r="AK503" s="64">
        <f t="shared" si="1507"/>
        <v>0</v>
      </c>
      <c r="AL503" s="64">
        <f t="shared" si="1477"/>
        <v>951860</v>
      </c>
      <c r="AM503" s="64">
        <f t="shared" si="1478"/>
        <v>951860</v>
      </c>
      <c r="AN503" s="64">
        <f t="shared" si="1479"/>
        <v>951860</v>
      </c>
      <c r="AO503" s="64">
        <f t="shared" ref="AO503:AQ503" si="1508">AO504</f>
        <v>0</v>
      </c>
      <c r="AP503" s="64">
        <f t="shared" si="1508"/>
        <v>0</v>
      </c>
      <c r="AQ503" s="64">
        <f t="shared" si="1508"/>
        <v>0</v>
      </c>
      <c r="AR503" s="64">
        <f t="shared" si="1481"/>
        <v>951860</v>
      </c>
      <c r="AS503" s="64">
        <f t="shared" si="1482"/>
        <v>951860</v>
      </c>
      <c r="AT503" s="64">
        <f t="shared" si="1483"/>
        <v>951860</v>
      </c>
    </row>
    <row r="504" spans="1:46" ht="26.4">
      <c r="A504" s="260"/>
      <c r="B504" s="71" t="s">
        <v>34</v>
      </c>
      <c r="C504" s="54" t="s">
        <v>17</v>
      </c>
      <c r="D504" s="54" t="s">
        <v>3</v>
      </c>
      <c r="E504" s="54" t="s">
        <v>100</v>
      </c>
      <c r="F504" s="54" t="s">
        <v>122</v>
      </c>
      <c r="G504" s="55" t="s">
        <v>33</v>
      </c>
      <c r="H504" s="60">
        <v>951860</v>
      </c>
      <c r="I504" s="60">
        <v>951860</v>
      </c>
      <c r="J504" s="60">
        <v>951860</v>
      </c>
      <c r="K504" s="60"/>
      <c r="L504" s="60"/>
      <c r="M504" s="60"/>
      <c r="N504" s="60">
        <f t="shared" si="1433"/>
        <v>951860</v>
      </c>
      <c r="O504" s="60">
        <f t="shared" si="1434"/>
        <v>951860</v>
      </c>
      <c r="P504" s="60">
        <f t="shared" si="1435"/>
        <v>951860</v>
      </c>
      <c r="Q504" s="60"/>
      <c r="R504" s="60"/>
      <c r="S504" s="60"/>
      <c r="T504" s="60">
        <f t="shared" si="1465"/>
        <v>951860</v>
      </c>
      <c r="U504" s="60">
        <f t="shared" si="1466"/>
        <v>951860</v>
      </c>
      <c r="V504" s="60">
        <f t="shared" si="1467"/>
        <v>951860</v>
      </c>
      <c r="W504" s="60"/>
      <c r="X504" s="60"/>
      <c r="Y504" s="60"/>
      <c r="Z504" s="60">
        <f t="shared" si="1469"/>
        <v>951860</v>
      </c>
      <c r="AA504" s="60">
        <f t="shared" si="1470"/>
        <v>951860</v>
      </c>
      <c r="AB504" s="60">
        <f t="shared" si="1471"/>
        <v>951860</v>
      </c>
      <c r="AC504" s="60"/>
      <c r="AD504" s="60"/>
      <c r="AE504" s="60"/>
      <c r="AF504" s="60">
        <f t="shared" si="1473"/>
        <v>951860</v>
      </c>
      <c r="AG504" s="60">
        <f t="shared" si="1474"/>
        <v>951860</v>
      </c>
      <c r="AH504" s="60">
        <f t="shared" si="1475"/>
        <v>951860</v>
      </c>
      <c r="AI504" s="60"/>
      <c r="AJ504" s="60"/>
      <c r="AK504" s="60"/>
      <c r="AL504" s="60">
        <f t="shared" si="1477"/>
        <v>951860</v>
      </c>
      <c r="AM504" s="60">
        <f t="shared" si="1478"/>
        <v>951860</v>
      </c>
      <c r="AN504" s="60">
        <f t="shared" si="1479"/>
        <v>951860</v>
      </c>
      <c r="AO504" s="60"/>
      <c r="AP504" s="60"/>
      <c r="AQ504" s="60"/>
      <c r="AR504" s="60">
        <f t="shared" si="1481"/>
        <v>951860</v>
      </c>
      <c r="AS504" s="60">
        <f t="shared" si="1482"/>
        <v>951860</v>
      </c>
      <c r="AT504" s="60">
        <f t="shared" si="1483"/>
        <v>951860</v>
      </c>
    </row>
    <row r="505" spans="1:46" ht="27.6">
      <c r="A505" s="177" t="s">
        <v>211</v>
      </c>
      <c r="B505" s="161" t="s">
        <v>201</v>
      </c>
      <c r="C505" s="108" t="s">
        <v>17</v>
      </c>
      <c r="D505" s="108" t="s">
        <v>10</v>
      </c>
      <c r="E505" s="108" t="s">
        <v>100</v>
      </c>
      <c r="F505" s="108" t="s">
        <v>101</v>
      </c>
      <c r="G505" s="77"/>
      <c r="H505" s="58">
        <f t="shared" ref="H505:M507" si="1509">H506</f>
        <v>10000</v>
      </c>
      <c r="I505" s="58">
        <f t="shared" si="1509"/>
        <v>9600</v>
      </c>
      <c r="J505" s="58">
        <f t="shared" si="1509"/>
        <v>6400</v>
      </c>
      <c r="K505" s="58">
        <f t="shared" si="1509"/>
        <v>0</v>
      </c>
      <c r="L505" s="58">
        <f t="shared" si="1509"/>
        <v>0</v>
      </c>
      <c r="M505" s="58">
        <f t="shared" si="1509"/>
        <v>0</v>
      </c>
      <c r="N505" s="58">
        <f t="shared" si="1433"/>
        <v>10000</v>
      </c>
      <c r="O505" s="58">
        <f t="shared" si="1434"/>
        <v>9600</v>
      </c>
      <c r="P505" s="58">
        <f t="shared" si="1435"/>
        <v>6400</v>
      </c>
      <c r="Q505" s="58">
        <f t="shared" ref="Q505:S507" si="1510">Q506</f>
        <v>0</v>
      </c>
      <c r="R505" s="58">
        <f t="shared" si="1510"/>
        <v>0</v>
      </c>
      <c r="S505" s="58">
        <f t="shared" si="1510"/>
        <v>0</v>
      </c>
      <c r="T505" s="58">
        <f t="shared" si="1465"/>
        <v>10000</v>
      </c>
      <c r="U505" s="58">
        <f t="shared" si="1466"/>
        <v>9600</v>
      </c>
      <c r="V505" s="58">
        <f t="shared" si="1467"/>
        <v>6400</v>
      </c>
      <c r="W505" s="58">
        <f t="shared" ref="W505:Y507" si="1511">W506</f>
        <v>0</v>
      </c>
      <c r="X505" s="58">
        <f t="shared" si="1511"/>
        <v>0</v>
      </c>
      <c r="Y505" s="58">
        <f t="shared" si="1511"/>
        <v>0</v>
      </c>
      <c r="Z505" s="58">
        <f t="shared" si="1469"/>
        <v>10000</v>
      </c>
      <c r="AA505" s="58">
        <f t="shared" si="1470"/>
        <v>9600</v>
      </c>
      <c r="AB505" s="58">
        <f t="shared" si="1471"/>
        <v>6400</v>
      </c>
      <c r="AC505" s="58">
        <f t="shared" ref="AC505:AE507" si="1512">AC506</f>
        <v>0</v>
      </c>
      <c r="AD505" s="58">
        <f t="shared" si="1512"/>
        <v>0</v>
      </c>
      <c r="AE505" s="58">
        <f t="shared" si="1512"/>
        <v>0</v>
      </c>
      <c r="AF505" s="58">
        <f t="shared" si="1473"/>
        <v>10000</v>
      </c>
      <c r="AG505" s="58">
        <f t="shared" si="1474"/>
        <v>9600</v>
      </c>
      <c r="AH505" s="58">
        <f t="shared" si="1475"/>
        <v>6400</v>
      </c>
      <c r="AI505" s="58">
        <f t="shared" ref="AI505:AK507" si="1513">AI506</f>
        <v>0</v>
      </c>
      <c r="AJ505" s="58">
        <f t="shared" si="1513"/>
        <v>0</v>
      </c>
      <c r="AK505" s="58">
        <f t="shared" si="1513"/>
        <v>0</v>
      </c>
      <c r="AL505" s="58">
        <f t="shared" si="1477"/>
        <v>10000</v>
      </c>
      <c r="AM505" s="58">
        <f t="shared" si="1478"/>
        <v>9600</v>
      </c>
      <c r="AN505" s="58">
        <f t="shared" si="1479"/>
        <v>6400</v>
      </c>
      <c r="AO505" s="58">
        <f t="shared" ref="AO505:AQ507" si="1514">AO506</f>
        <v>0</v>
      </c>
      <c r="AP505" s="58">
        <f t="shared" si="1514"/>
        <v>0</v>
      </c>
      <c r="AQ505" s="58">
        <f t="shared" si="1514"/>
        <v>0</v>
      </c>
      <c r="AR505" s="58">
        <f t="shared" si="1481"/>
        <v>10000</v>
      </c>
      <c r="AS505" s="58">
        <f t="shared" si="1482"/>
        <v>9600</v>
      </c>
      <c r="AT505" s="58">
        <f t="shared" si="1483"/>
        <v>6400</v>
      </c>
    </row>
    <row r="506" spans="1:46">
      <c r="A506" s="284"/>
      <c r="B506" s="82" t="s">
        <v>69</v>
      </c>
      <c r="C506" s="34" t="s">
        <v>17</v>
      </c>
      <c r="D506" s="34" t="s">
        <v>10</v>
      </c>
      <c r="E506" s="34" t="s">
        <v>100</v>
      </c>
      <c r="F506" s="34" t="s">
        <v>127</v>
      </c>
      <c r="G506" s="37"/>
      <c r="H506" s="64">
        <f t="shared" si="1509"/>
        <v>10000</v>
      </c>
      <c r="I506" s="64">
        <f t="shared" si="1509"/>
        <v>9600</v>
      </c>
      <c r="J506" s="64">
        <f t="shared" si="1509"/>
        <v>6400</v>
      </c>
      <c r="K506" s="64">
        <f t="shared" si="1509"/>
        <v>0</v>
      </c>
      <c r="L506" s="64">
        <f t="shared" si="1509"/>
        <v>0</v>
      </c>
      <c r="M506" s="64">
        <f t="shared" si="1509"/>
        <v>0</v>
      </c>
      <c r="N506" s="64">
        <f t="shared" si="1433"/>
        <v>10000</v>
      </c>
      <c r="O506" s="64">
        <f t="shared" si="1434"/>
        <v>9600</v>
      </c>
      <c r="P506" s="64">
        <f t="shared" si="1435"/>
        <v>6400</v>
      </c>
      <c r="Q506" s="64">
        <f t="shared" si="1510"/>
        <v>0</v>
      </c>
      <c r="R506" s="64">
        <f t="shared" si="1510"/>
        <v>0</v>
      </c>
      <c r="S506" s="64">
        <f t="shared" si="1510"/>
        <v>0</v>
      </c>
      <c r="T506" s="64">
        <f t="shared" si="1465"/>
        <v>10000</v>
      </c>
      <c r="U506" s="64">
        <f t="shared" si="1466"/>
        <v>9600</v>
      </c>
      <c r="V506" s="64">
        <f t="shared" si="1467"/>
        <v>6400</v>
      </c>
      <c r="W506" s="64">
        <f t="shared" si="1511"/>
        <v>0</v>
      </c>
      <c r="X506" s="64">
        <f t="shared" si="1511"/>
        <v>0</v>
      </c>
      <c r="Y506" s="64">
        <f t="shared" si="1511"/>
        <v>0</v>
      </c>
      <c r="Z506" s="64">
        <f t="shared" si="1469"/>
        <v>10000</v>
      </c>
      <c r="AA506" s="64">
        <f t="shared" si="1470"/>
        <v>9600</v>
      </c>
      <c r="AB506" s="64">
        <f t="shared" si="1471"/>
        <v>6400</v>
      </c>
      <c r="AC506" s="64">
        <f t="shared" si="1512"/>
        <v>0</v>
      </c>
      <c r="AD506" s="64">
        <f t="shared" si="1512"/>
        <v>0</v>
      </c>
      <c r="AE506" s="64">
        <f t="shared" si="1512"/>
        <v>0</v>
      </c>
      <c r="AF506" s="64">
        <f t="shared" si="1473"/>
        <v>10000</v>
      </c>
      <c r="AG506" s="64">
        <f t="shared" si="1474"/>
        <v>9600</v>
      </c>
      <c r="AH506" s="64">
        <f t="shared" si="1475"/>
        <v>6400</v>
      </c>
      <c r="AI506" s="64">
        <f t="shared" si="1513"/>
        <v>0</v>
      </c>
      <c r="AJ506" s="64">
        <f t="shared" si="1513"/>
        <v>0</v>
      </c>
      <c r="AK506" s="64">
        <f t="shared" si="1513"/>
        <v>0</v>
      </c>
      <c r="AL506" s="64">
        <f t="shared" si="1477"/>
        <v>10000</v>
      </c>
      <c r="AM506" s="64">
        <f t="shared" si="1478"/>
        <v>9600</v>
      </c>
      <c r="AN506" s="64">
        <f t="shared" si="1479"/>
        <v>6400</v>
      </c>
      <c r="AO506" s="64">
        <f t="shared" si="1514"/>
        <v>0</v>
      </c>
      <c r="AP506" s="64">
        <f t="shared" si="1514"/>
        <v>0</v>
      </c>
      <c r="AQ506" s="64">
        <f t="shared" si="1514"/>
        <v>0</v>
      </c>
      <c r="AR506" s="64">
        <f t="shared" si="1481"/>
        <v>10000</v>
      </c>
      <c r="AS506" s="64">
        <f t="shared" si="1482"/>
        <v>9600</v>
      </c>
      <c r="AT506" s="64">
        <f t="shared" si="1483"/>
        <v>6400</v>
      </c>
    </row>
    <row r="507" spans="1:46">
      <c r="A507" s="260"/>
      <c r="B507" s="82" t="s">
        <v>70</v>
      </c>
      <c r="C507" s="34" t="s">
        <v>17</v>
      </c>
      <c r="D507" s="34" t="s">
        <v>10</v>
      </c>
      <c r="E507" s="34" t="s">
        <v>100</v>
      </c>
      <c r="F507" s="34" t="s">
        <v>127</v>
      </c>
      <c r="G507" s="37" t="s">
        <v>71</v>
      </c>
      <c r="H507" s="64">
        <f t="shared" si="1509"/>
        <v>10000</v>
      </c>
      <c r="I507" s="64">
        <f t="shared" si="1509"/>
        <v>9600</v>
      </c>
      <c r="J507" s="64">
        <f t="shared" si="1509"/>
        <v>6400</v>
      </c>
      <c r="K507" s="64">
        <f t="shared" si="1509"/>
        <v>0</v>
      </c>
      <c r="L507" s="64">
        <f t="shared" si="1509"/>
        <v>0</v>
      </c>
      <c r="M507" s="64">
        <f t="shared" si="1509"/>
        <v>0</v>
      </c>
      <c r="N507" s="64">
        <f t="shared" si="1433"/>
        <v>10000</v>
      </c>
      <c r="O507" s="64">
        <f t="shared" si="1434"/>
        <v>9600</v>
      </c>
      <c r="P507" s="64">
        <f t="shared" si="1435"/>
        <v>6400</v>
      </c>
      <c r="Q507" s="64">
        <f t="shared" si="1510"/>
        <v>0</v>
      </c>
      <c r="R507" s="64">
        <f t="shared" si="1510"/>
        <v>0</v>
      </c>
      <c r="S507" s="64">
        <f t="shared" si="1510"/>
        <v>0</v>
      </c>
      <c r="T507" s="64">
        <f t="shared" si="1465"/>
        <v>10000</v>
      </c>
      <c r="U507" s="64">
        <f t="shared" si="1466"/>
        <v>9600</v>
      </c>
      <c r="V507" s="64">
        <f t="shared" si="1467"/>
        <v>6400</v>
      </c>
      <c r="W507" s="64">
        <f t="shared" si="1511"/>
        <v>0</v>
      </c>
      <c r="X507" s="64">
        <f t="shared" si="1511"/>
        <v>0</v>
      </c>
      <c r="Y507" s="64">
        <f t="shared" si="1511"/>
        <v>0</v>
      </c>
      <c r="Z507" s="64">
        <f t="shared" si="1469"/>
        <v>10000</v>
      </c>
      <c r="AA507" s="64">
        <f t="shared" si="1470"/>
        <v>9600</v>
      </c>
      <c r="AB507" s="64">
        <f t="shared" si="1471"/>
        <v>6400</v>
      </c>
      <c r="AC507" s="64">
        <f t="shared" si="1512"/>
        <v>0</v>
      </c>
      <c r="AD507" s="64">
        <f t="shared" si="1512"/>
        <v>0</v>
      </c>
      <c r="AE507" s="64">
        <f t="shared" si="1512"/>
        <v>0</v>
      </c>
      <c r="AF507" s="64">
        <f t="shared" si="1473"/>
        <v>10000</v>
      </c>
      <c r="AG507" s="64">
        <f t="shared" si="1474"/>
        <v>9600</v>
      </c>
      <c r="AH507" s="64">
        <f t="shared" si="1475"/>
        <v>6400</v>
      </c>
      <c r="AI507" s="64">
        <f t="shared" si="1513"/>
        <v>0</v>
      </c>
      <c r="AJ507" s="64">
        <f t="shared" si="1513"/>
        <v>0</v>
      </c>
      <c r="AK507" s="64">
        <f t="shared" si="1513"/>
        <v>0</v>
      </c>
      <c r="AL507" s="64">
        <f t="shared" si="1477"/>
        <v>10000</v>
      </c>
      <c r="AM507" s="64">
        <f t="shared" si="1478"/>
        <v>9600</v>
      </c>
      <c r="AN507" s="64">
        <f t="shared" si="1479"/>
        <v>6400</v>
      </c>
      <c r="AO507" s="64">
        <f t="shared" si="1514"/>
        <v>0</v>
      </c>
      <c r="AP507" s="64">
        <f t="shared" si="1514"/>
        <v>0</v>
      </c>
      <c r="AQ507" s="64">
        <f t="shared" si="1514"/>
        <v>0</v>
      </c>
      <c r="AR507" s="64">
        <f t="shared" si="1481"/>
        <v>10000</v>
      </c>
      <c r="AS507" s="64">
        <f t="shared" si="1482"/>
        <v>9600</v>
      </c>
      <c r="AT507" s="64">
        <f t="shared" si="1483"/>
        <v>6400</v>
      </c>
    </row>
    <row r="508" spans="1:46">
      <c r="A508" s="281"/>
      <c r="B508" s="82" t="s">
        <v>69</v>
      </c>
      <c r="C508" s="34" t="s">
        <v>17</v>
      </c>
      <c r="D508" s="34" t="s">
        <v>10</v>
      </c>
      <c r="E508" s="34" t="s">
        <v>100</v>
      </c>
      <c r="F508" s="35" t="s">
        <v>127</v>
      </c>
      <c r="G508" s="37" t="s">
        <v>72</v>
      </c>
      <c r="H508" s="60">
        <v>10000</v>
      </c>
      <c r="I508" s="60">
        <v>9600</v>
      </c>
      <c r="J508" s="60">
        <v>6400</v>
      </c>
      <c r="K508" s="60"/>
      <c r="L508" s="60"/>
      <c r="M508" s="60"/>
      <c r="N508" s="60">
        <f t="shared" si="1433"/>
        <v>10000</v>
      </c>
      <c r="O508" s="60">
        <f t="shared" si="1434"/>
        <v>9600</v>
      </c>
      <c r="P508" s="60">
        <f t="shared" si="1435"/>
        <v>6400</v>
      </c>
      <c r="Q508" s="60"/>
      <c r="R508" s="60"/>
      <c r="S508" s="60"/>
      <c r="T508" s="60">
        <f t="shared" si="1465"/>
        <v>10000</v>
      </c>
      <c r="U508" s="60">
        <f t="shared" si="1466"/>
        <v>9600</v>
      </c>
      <c r="V508" s="60">
        <f t="shared" si="1467"/>
        <v>6400</v>
      </c>
      <c r="W508" s="60"/>
      <c r="X508" s="60"/>
      <c r="Y508" s="60"/>
      <c r="Z508" s="60">
        <f t="shared" si="1469"/>
        <v>10000</v>
      </c>
      <c r="AA508" s="60">
        <f t="shared" si="1470"/>
        <v>9600</v>
      </c>
      <c r="AB508" s="60">
        <f t="shared" si="1471"/>
        <v>6400</v>
      </c>
      <c r="AC508" s="60"/>
      <c r="AD508" s="60"/>
      <c r="AE508" s="60"/>
      <c r="AF508" s="60">
        <f t="shared" si="1473"/>
        <v>10000</v>
      </c>
      <c r="AG508" s="60">
        <f t="shared" si="1474"/>
        <v>9600</v>
      </c>
      <c r="AH508" s="60">
        <f t="shared" si="1475"/>
        <v>6400</v>
      </c>
      <c r="AI508" s="60"/>
      <c r="AJ508" s="60"/>
      <c r="AK508" s="60"/>
      <c r="AL508" s="60">
        <f t="shared" si="1477"/>
        <v>10000</v>
      </c>
      <c r="AM508" s="60">
        <f t="shared" si="1478"/>
        <v>9600</v>
      </c>
      <c r="AN508" s="60">
        <f t="shared" si="1479"/>
        <v>6400</v>
      </c>
      <c r="AO508" s="60"/>
      <c r="AP508" s="60"/>
      <c r="AQ508" s="60"/>
      <c r="AR508" s="60">
        <f t="shared" si="1481"/>
        <v>10000</v>
      </c>
      <c r="AS508" s="60">
        <f t="shared" si="1482"/>
        <v>9600</v>
      </c>
      <c r="AT508" s="60">
        <f t="shared" si="1483"/>
        <v>6400</v>
      </c>
    </row>
    <row r="509" spans="1:46">
      <c r="A509" s="105"/>
      <c r="B509" s="85"/>
      <c r="C509" s="34"/>
      <c r="D509" s="109"/>
      <c r="E509" s="109"/>
      <c r="F509" s="46"/>
      <c r="G509" s="3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  <c r="S509" s="57"/>
      <c r="T509" s="57"/>
      <c r="U509" s="57"/>
      <c r="V509" s="57"/>
      <c r="W509" s="57"/>
      <c r="X509" s="57"/>
      <c r="Y509" s="57"/>
      <c r="Z509" s="57"/>
      <c r="AA509" s="57"/>
      <c r="AB509" s="57"/>
      <c r="AC509" s="57"/>
      <c r="AD509" s="57"/>
      <c r="AE509" s="57"/>
      <c r="AF509" s="57"/>
      <c r="AG509" s="57"/>
      <c r="AH509" s="57"/>
      <c r="AI509" s="57"/>
      <c r="AJ509" s="57"/>
      <c r="AK509" s="57"/>
      <c r="AL509" s="57"/>
      <c r="AM509" s="57"/>
      <c r="AN509" s="57"/>
      <c r="AO509" s="57"/>
      <c r="AP509" s="57"/>
      <c r="AQ509" s="57"/>
      <c r="AR509" s="57"/>
      <c r="AS509" s="57"/>
      <c r="AT509" s="57"/>
    </row>
    <row r="510" spans="1:46" ht="41.4">
      <c r="A510" s="177" t="s">
        <v>12</v>
      </c>
      <c r="B510" s="160" t="s">
        <v>297</v>
      </c>
      <c r="C510" s="20" t="s">
        <v>12</v>
      </c>
      <c r="D510" s="7" t="s">
        <v>21</v>
      </c>
      <c r="E510" s="7" t="s">
        <v>100</v>
      </c>
      <c r="F510" s="7" t="s">
        <v>101</v>
      </c>
      <c r="G510" s="18"/>
      <c r="H510" s="58">
        <f t="shared" ref="H510:M512" si="1515">H511</f>
        <v>50000</v>
      </c>
      <c r="I510" s="58">
        <f t="shared" si="1515"/>
        <v>50000</v>
      </c>
      <c r="J510" s="58">
        <f t="shared" si="1515"/>
        <v>50000</v>
      </c>
      <c r="K510" s="58">
        <f t="shared" si="1515"/>
        <v>0</v>
      </c>
      <c r="L510" s="58">
        <f t="shared" si="1515"/>
        <v>0</v>
      </c>
      <c r="M510" s="58">
        <f t="shared" si="1515"/>
        <v>0</v>
      </c>
      <c r="N510" s="58">
        <f t="shared" si="1433"/>
        <v>50000</v>
      </c>
      <c r="O510" s="58">
        <f t="shared" si="1434"/>
        <v>50000</v>
      </c>
      <c r="P510" s="58">
        <f t="shared" si="1435"/>
        <v>50000</v>
      </c>
      <c r="Q510" s="58">
        <f t="shared" ref="Q510:S512" si="1516">Q511</f>
        <v>0</v>
      </c>
      <c r="R510" s="58">
        <f t="shared" si="1516"/>
        <v>0</v>
      </c>
      <c r="S510" s="58">
        <f t="shared" si="1516"/>
        <v>0</v>
      </c>
      <c r="T510" s="58">
        <f t="shared" ref="T510:T513" si="1517">N510+Q510</f>
        <v>50000</v>
      </c>
      <c r="U510" s="58">
        <f t="shared" ref="U510:U513" si="1518">O510+R510</f>
        <v>50000</v>
      </c>
      <c r="V510" s="58">
        <f t="shared" ref="V510:V513" si="1519">P510+S510</f>
        <v>50000</v>
      </c>
      <c r="W510" s="58">
        <f t="shared" ref="W510:Y512" si="1520">W511</f>
        <v>0</v>
      </c>
      <c r="X510" s="58">
        <f t="shared" si="1520"/>
        <v>0</v>
      </c>
      <c r="Y510" s="58">
        <f t="shared" si="1520"/>
        <v>0</v>
      </c>
      <c r="Z510" s="58">
        <f t="shared" ref="Z510:Z513" si="1521">T510+W510</f>
        <v>50000</v>
      </c>
      <c r="AA510" s="58">
        <f t="shared" ref="AA510:AA513" si="1522">U510+X510</f>
        <v>50000</v>
      </c>
      <c r="AB510" s="58">
        <f t="shared" ref="AB510:AB513" si="1523">V510+Y510</f>
        <v>50000</v>
      </c>
      <c r="AC510" s="58">
        <f t="shared" ref="AC510:AE512" si="1524">AC511</f>
        <v>0</v>
      </c>
      <c r="AD510" s="58">
        <f t="shared" si="1524"/>
        <v>0</v>
      </c>
      <c r="AE510" s="58">
        <f t="shared" si="1524"/>
        <v>0</v>
      </c>
      <c r="AF510" s="58">
        <f t="shared" ref="AF510:AF513" si="1525">Z510+AC510</f>
        <v>50000</v>
      </c>
      <c r="AG510" s="58">
        <f t="shared" ref="AG510:AG513" si="1526">AA510+AD510</f>
        <v>50000</v>
      </c>
      <c r="AH510" s="58">
        <f t="shared" ref="AH510:AH513" si="1527">AB510+AE510</f>
        <v>50000</v>
      </c>
      <c r="AI510" s="58">
        <f t="shared" ref="AI510:AK512" si="1528">AI511</f>
        <v>0</v>
      </c>
      <c r="AJ510" s="58">
        <f t="shared" si="1528"/>
        <v>0</v>
      </c>
      <c r="AK510" s="58">
        <f t="shared" si="1528"/>
        <v>0</v>
      </c>
      <c r="AL510" s="58">
        <f t="shared" ref="AL510:AL513" si="1529">AF510+AI510</f>
        <v>50000</v>
      </c>
      <c r="AM510" s="58">
        <f t="shared" ref="AM510:AM513" si="1530">AG510+AJ510</f>
        <v>50000</v>
      </c>
      <c r="AN510" s="58">
        <f t="shared" ref="AN510:AN513" si="1531">AH510+AK510</f>
        <v>50000</v>
      </c>
      <c r="AO510" s="58">
        <f t="shared" ref="AO510:AQ512" si="1532">AO511</f>
        <v>0</v>
      </c>
      <c r="AP510" s="58">
        <f t="shared" si="1532"/>
        <v>0</v>
      </c>
      <c r="AQ510" s="58">
        <f t="shared" si="1532"/>
        <v>0</v>
      </c>
      <c r="AR510" s="58">
        <f t="shared" ref="AR510:AR513" si="1533">AL510+AO510</f>
        <v>50000</v>
      </c>
      <c r="AS510" s="58">
        <f t="shared" ref="AS510:AS513" si="1534">AM510+AP510</f>
        <v>50000</v>
      </c>
      <c r="AT510" s="58">
        <f t="shared" ref="AT510:AT513" si="1535">AN510+AQ510</f>
        <v>50000</v>
      </c>
    </row>
    <row r="511" spans="1:46" ht="18" customHeight="1">
      <c r="A511" s="259"/>
      <c r="B511" s="56" t="s">
        <v>29</v>
      </c>
      <c r="C511" s="5" t="s">
        <v>12</v>
      </c>
      <c r="D511" s="5" t="s">
        <v>21</v>
      </c>
      <c r="E511" s="5" t="s">
        <v>100</v>
      </c>
      <c r="F511" s="5" t="s">
        <v>117</v>
      </c>
      <c r="G511" s="17"/>
      <c r="H511" s="57">
        <f t="shared" si="1515"/>
        <v>50000</v>
      </c>
      <c r="I511" s="57">
        <f t="shared" si="1515"/>
        <v>50000</v>
      </c>
      <c r="J511" s="57">
        <f t="shared" si="1515"/>
        <v>50000</v>
      </c>
      <c r="K511" s="57">
        <f t="shared" si="1515"/>
        <v>0</v>
      </c>
      <c r="L511" s="57">
        <f t="shared" si="1515"/>
        <v>0</v>
      </c>
      <c r="M511" s="57">
        <f t="shared" si="1515"/>
        <v>0</v>
      </c>
      <c r="N511" s="57">
        <f t="shared" si="1433"/>
        <v>50000</v>
      </c>
      <c r="O511" s="57">
        <f t="shared" si="1434"/>
        <v>50000</v>
      </c>
      <c r="P511" s="57">
        <f t="shared" si="1435"/>
        <v>50000</v>
      </c>
      <c r="Q511" s="57">
        <f t="shared" si="1516"/>
        <v>0</v>
      </c>
      <c r="R511" s="57">
        <f t="shared" si="1516"/>
        <v>0</v>
      </c>
      <c r="S511" s="57">
        <f t="shared" si="1516"/>
        <v>0</v>
      </c>
      <c r="T511" s="57">
        <f t="shared" si="1517"/>
        <v>50000</v>
      </c>
      <c r="U511" s="57">
        <f t="shared" si="1518"/>
        <v>50000</v>
      </c>
      <c r="V511" s="57">
        <f t="shared" si="1519"/>
        <v>50000</v>
      </c>
      <c r="W511" s="57">
        <f t="shared" si="1520"/>
        <v>0</v>
      </c>
      <c r="X511" s="57">
        <f t="shared" si="1520"/>
        <v>0</v>
      </c>
      <c r="Y511" s="57">
        <f t="shared" si="1520"/>
        <v>0</v>
      </c>
      <c r="Z511" s="57">
        <f t="shared" si="1521"/>
        <v>50000</v>
      </c>
      <c r="AA511" s="57">
        <f t="shared" si="1522"/>
        <v>50000</v>
      </c>
      <c r="AB511" s="57">
        <f t="shared" si="1523"/>
        <v>50000</v>
      </c>
      <c r="AC511" s="57">
        <f t="shared" si="1524"/>
        <v>0</v>
      </c>
      <c r="AD511" s="57">
        <f t="shared" si="1524"/>
        <v>0</v>
      </c>
      <c r="AE511" s="57">
        <f t="shared" si="1524"/>
        <v>0</v>
      </c>
      <c r="AF511" s="57">
        <f t="shared" si="1525"/>
        <v>50000</v>
      </c>
      <c r="AG511" s="57">
        <f t="shared" si="1526"/>
        <v>50000</v>
      </c>
      <c r="AH511" s="57">
        <f t="shared" si="1527"/>
        <v>50000</v>
      </c>
      <c r="AI511" s="57">
        <f t="shared" si="1528"/>
        <v>0</v>
      </c>
      <c r="AJ511" s="57">
        <f t="shared" si="1528"/>
        <v>0</v>
      </c>
      <c r="AK511" s="57">
        <f t="shared" si="1528"/>
        <v>0</v>
      </c>
      <c r="AL511" s="57">
        <f t="shared" si="1529"/>
        <v>50000</v>
      </c>
      <c r="AM511" s="57">
        <f t="shared" si="1530"/>
        <v>50000</v>
      </c>
      <c r="AN511" s="57">
        <f t="shared" si="1531"/>
        <v>50000</v>
      </c>
      <c r="AO511" s="57">
        <f t="shared" si="1532"/>
        <v>0</v>
      </c>
      <c r="AP511" s="57">
        <f t="shared" si="1532"/>
        <v>0</v>
      </c>
      <c r="AQ511" s="57">
        <f t="shared" si="1532"/>
        <v>0</v>
      </c>
      <c r="AR511" s="57">
        <f t="shared" si="1533"/>
        <v>50000</v>
      </c>
      <c r="AS511" s="57">
        <f t="shared" si="1534"/>
        <v>50000</v>
      </c>
      <c r="AT511" s="57">
        <f t="shared" si="1535"/>
        <v>50000</v>
      </c>
    </row>
    <row r="512" spans="1:46" ht="26.4">
      <c r="A512" s="260"/>
      <c r="B512" s="56" t="s">
        <v>186</v>
      </c>
      <c r="C512" s="5" t="s">
        <v>12</v>
      </c>
      <c r="D512" s="5" t="s">
        <v>21</v>
      </c>
      <c r="E512" s="5" t="s">
        <v>100</v>
      </c>
      <c r="F512" s="5" t="s">
        <v>117</v>
      </c>
      <c r="G512" s="17" t="s">
        <v>32</v>
      </c>
      <c r="H512" s="57">
        <f t="shared" si="1515"/>
        <v>50000</v>
      </c>
      <c r="I512" s="57">
        <f t="shared" si="1515"/>
        <v>50000</v>
      </c>
      <c r="J512" s="57">
        <f t="shared" si="1515"/>
        <v>50000</v>
      </c>
      <c r="K512" s="57">
        <f t="shared" si="1515"/>
        <v>0</v>
      </c>
      <c r="L512" s="57">
        <f t="shared" si="1515"/>
        <v>0</v>
      </c>
      <c r="M512" s="57">
        <f t="shared" si="1515"/>
        <v>0</v>
      </c>
      <c r="N512" s="57">
        <f t="shared" si="1433"/>
        <v>50000</v>
      </c>
      <c r="O512" s="57">
        <f t="shared" si="1434"/>
        <v>50000</v>
      </c>
      <c r="P512" s="57">
        <f t="shared" si="1435"/>
        <v>50000</v>
      </c>
      <c r="Q512" s="57">
        <f t="shared" si="1516"/>
        <v>0</v>
      </c>
      <c r="R512" s="57">
        <f t="shared" si="1516"/>
        <v>0</v>
      </c>
      <c r="S512" s="57">
        <f t="shared" si="1516"/>
        <v>0</v>
      </c>
      <c r="T512" s="57">
        <f t="shared" si="1517"/>
        <v>50000</v>
      </c>
      <c r="U512" s="57">
        <f t="shared" si="1518"/>
        <v>50000</v>
      </c>
      <c r="V512" s="57">
        <f t="shared" si="1519"/>
        <v>50000</v>
      </c>
      <c r="W512" s="57">
        <f t="shared" si="1520"/>
        <v>0</v>
      </c>
      <c r="X512" s="57">
        <f t="shared" si="1520"/>
        <v>0</v>
      </c>
      <c r="Y512" s="57">
        <f t="shared" si="1520"/>
        <v>0</v>
      </c>
      <c r="Z512" s="57">
        <f t="shared" si="1521"/>
        <v>50000</v>
      </c>
      <c r="AA512" s="57">
        <f t="shared" si="1522"/>
        <v>50000</v>
      </c>
      <c r="AB512" s="57">
        <f t="shared" si="1523"/>
        <v>50000</v>
      </c>
      <c r="AC512" s="57">
        <f t="shared" si="1524"/>
        <v>0</v>
      </c>
      <c r="AD512" s="57">
        <f t="shared" si="1524"/>
        <v>0</v>
      </c>
      <c r="AE512" s="57">
        <f t="shared" si="1524"/>
        <v>0</v>
      </c>
      <c r="AF512" s="57">
        <f t="shared" si="1525"/>
        <v>50000</v>
      </c>
      <c r="AG512" s="57">
        <f t="shared" si="1526"/>
        <v>50000</v>
      </c>
      <c r="AH512" s="57">
        <f t="shared" si="1527"/>
        <v>50000</v>
      </c>
      <c r="AI512" s="57">
        <f t="shared" si="1528"/>
        <v>0</v>
      </c>
      <c r="AJ512" s="57">
        <f t="shared" si="1528"/>
        <v>0</v>
      </c>
      <c r="AK512" s="57">
        <f t="shared" si="1528"/>
        <v>0</v>
      </c>
      <c r="AL512" s="57">
        <f t="shared" si="1529"/>
        <v>50000</v>
      </c>
      <c r="AM512" s="57">
        <f t="shared" si="1530"/>
        <v>50000</v>
      </c>
      <c r="AN512" s="57">
        <f t="shared" si="1531"/>
        <v>50000</v>
      </c>
      <c r="AO512" s="57">
        <f t="shared" si="1532"/>
        <v>0</v>
      </c>
      <c r="AP512" s="57">
        <f t="shared" si="1532"/>
        <v>0</v>
      </c>
      <c r="AQ512" s="57">
        <f t="shared" si="1532"/>
        <v>0</v>
      </c>
      <c r="AR512" s="57">
        <f t="shared" si="1533"/>
        <v>50000</v>
      </c>
      <c r="AS512" s="57">
        <f t="shared" si="1534"/>
        <v>50000</v>
      </c>
      <c r="AT512" s="57">
        <f t="shared" si="1535"/>
        <v>50000</v>
      </c>
    </row>
    <row r="513" spans="1:46" ht="26.4">
      <c r="A513" s="260"/>
      <c r="B513" s="28" t="s">
        <v>34</v>
      </c>
      <c r="C513" s="5" t="s">
        <v>12</v>
      </c>
      <c r="D513" s="5" t="s">
        <v>21</v>
      </c>
      <c r="E513" s="5" t="s">
        <v>100</v>
      </c>
      <c r="F513" s="5" t="s">
        <v>117</v>
      </c>
      <c r="G513" s="17" t="s">
        <v>33</v>
      </c>
      <c r="H513" s="61">
        <v>50000</v>
      </c>
      <c r="I513" s="61">
        <v>50000</v>
      </c>
      <c r="J513" s="61">
        <v>50000</v>
      </c>
      <c r="K513" s="61"/>
      <c r="L513" s="61"/>
      <c r="M513" s="61"/>
      <c r="N513" s="61">
        <f t="shared" si="1433"/>
        <v>50000</v>
      </c>
      <c r="O513" s="61">
        <f t="shared" si="1434"/>
        <v>50000</v>
      </c>
      <c r="P513" s="61">
        <f t="shared" si="1435"/>
        <v>50000</v>
      </c>
      <c r="Q513" s="61"/>
      <c r="R513" s="61"/>
      <c r="S513" s="61"/>
      <c r="T513" s="61">
        <f t="shared" si="1517"/>
        <v>50000</v>
      </c>
      <c r="U513" s="61">
        <f t="shared" si="1518"/>
        <v>50000</v>
      </c>
      <c r="V513" s="61">
        <f t="shared" si="1519"/>
        <v>50000</v>
      </c>
      <c r="W513" s="61"/>
      <c r="X513" s="61"/>
      <c r="Y513" s="61"/>
      <c r="Z513" s="61">
        <f t="shared" si="1521"/>
        <v>50000</v>
      </c>
      <c r="AA513" s="61">
        <f t="shared" si="1522"/>
        <v>50000</v>
      </c>
      <c r="AB513" s="61">
        <f t="shared" si="1523"/>
        <v>50000</v>
      </c>
      <c r="AC513" s="61"/>
      <c r="AD513" s="61"/>
      <c r="AE513" s="61"/>
      <c r="AF513" s="61">
        <f t="shared" si="1525"/>
        <v>50000</v>
      </c>
      <c r="AG513" s="61">
        <f t="shared" si="1526"/>
        <v>50000</v>
      </c>
      <c r="AH513" s="61">
        <f t="shared" si="1527"/>
        <v>50000</v>
      </c>
      <c r="AI513" s="61"/>
      <c r="AJ513" s="61"/>
      <c r="AK513" s="61"/>
      <c r="AL513" s="61">
        <f t="shared" si="1529"/>
        <v>50000</v>
      </c>
      <c r="AM513" s="61">
        <f t="shared" si="1530"/>
        <v>50000</v>
      </c>
      <c r="AN513" s="61">
        <f t="shared" si="1531"/>
        <v>50000</v>
      </c>
      <c r="AO513" s="61"/>
      <c r="AP513" s="61"/>
      <c r="AQ513" s="61"/>
      <c r="AR513" s="61">
        <f t="shared" si="1533"/>
        <v>50000</v>
      </c>
      <c r="AS513" s="61">
        <f t="shared" si="1534"/>
        <v>50000</v>
      </c>
      <c r="AT513" s="61">
        <f t="shared" si="1535"/>
        <v>50000</v>
      </c>
    </row>
    <row r="514" spans="1:46">
      <c r="A514" s="105"/>
      <c r="B514" s="85"/>
      <c r="C514" s="4"/>
      <c r="D514" s="4"/>
      <c r="E514" s="4"/>
      <c r="F514" s="5"/>
      <c r="G514" s="1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  <c r="S514" s="57"/>
      <c r="T514" s="57"/>
      <c r="U514" s="57"/>
      <c r="V514" s="57"/>
      <c r="W514" s="57"/>
      <c r="X514" s="57"/>
      <c r="Y514" s="57"/>
      <c r="Z514" s="57"/>
      <c r="AA514" s="57"/>
      <c r="AB514" s="57"/>
      <c r="AC514" s="57"/>
      <c r="AD514" s="57"/>
      <c r="AE514" s="57"/>
      <c r="AF514" s="57"/>
      <c r="AG514" s="57"/>
      <c r="AH514" s="57"/>
      <c r="AI514" s="57"/>
      <c r="AJ514" s="57"/>
      <c r="AK514" s="57"/>
      <c r="AL514" s="57"/>
      <c r="AM514" s="57"/>
      <c r="AN514" s="57"/>
      <c r="AO514" s="57"/>
      <c r="AP514" s="57"/>
      <c r="AQ514" s="57"/>
      <c r="AR514" s="57"/>
      <c r="AS514" s="57"/>
      <c r="AT514" s="57"/>
    </row>
    <row r="515" spans="1:46" s="133" customFormat="1" ht="41.4">
      <c r="A515" s="97">
        <v>13</v>
      </c>
      <c r="B515" s="130" t="s">
        <v>298</v>
      </c>
      <c r="C515" s="131" t="s">
        <v>206</v>
      </c>
      <c r="D515" s="131" t="s">
        <v>21</v>
      </c>
      <c r="E515" s="131" t="s">
        <v>100</v>
      </c>
      <c r="F515" s="131" t="s">
        <v>101</v>
      </c>
      <c r="G515" s="132"/>
      <c r="H515" s="59">
        <f t="shared" ref="H515:M517" si="1536">H516</f>
        <v>20000</v>
      </c>
      <c r="I515" s="59">
        <f t="shared" si="1536"/>
        <v>20000</v>
      </c>
      <c r="J515" s="59">
        <f t="shared" si="1536"/>
        <v>20000</v>
      </c>
      <c r="K515" s="59">
        <f t="shared" si="1536"/>
        <v>0</v>
      </c>
      <c r="L515" s="59">
        <f t="shared" si="1536"/>
        <v>0</v>
      </c>
      <c r="M515" s="59">
        <f t="shared" si="1536"/>
        <v>0</v>
      </c>
      <c r="N515" s="59">
        <f t="shared" si="1433"/>
        <v>20000</v>
      </c>
      <c r="O515" s="59">
        <f t="shared" si="1434"/>
        <v>20000</v>
      </c>
      <c r="P515" s="59">
        <f t="shared" si="1435"/>
        <v>20000</v>
      </c>
      <c r="Q515" s="59">
        <f t="shared" ref="Q515:S517" si="1537">Q516</f>
        <v>0</v>
      </c>
      <c r="R515" s="59">
        <f t="shared" si="1537"/>
        <v>0</v>
      </c>
      <c r="S515" s="59">
        <f t="shared" si="1537"/>
        <v>0</v>
      </c>
      <c r="T515" s="59">
        <f t="shared" ref="T515:T518" si="1538">N515+Q515</f>
        <v>20000</v>
      </c>
      <c r="U515" s="59">
        <f t="shared" ref="U515:U518" si="1539">O515+R515</f>
        <v>20000</v>
      </c>
      <c r="V515" s="59">
        <f t="shared" ref="V515:V518" si="1540">P515+S515</f>
        <v>20000</v>
      </c>
      <c r="W515" s="59">
        <f t="shared" ref="W515:Y517" si="1541">W516</f>
        <v>0</v>
      </c>
      <c r="X515" s="59">
        <f t="shared" si="1541"/>
        <v>0</v>
      </c>
      <c r="Y515" s="59">
        <f t="shared" si="1541"/>
        <v>0</v>
      </c>
      <c r="Z515" s="59">
        <f t="shared" ref="Z515:Z518" si="1542">T515+W515</f>
        <v>20000</v>
      </c>
      <c r="AA515" s="59">
        <f t="shared" ref="AA515:AA518" si="1543">U515+X515</f>
        <v>20000</v>
      </c>
      <c r="AB515" s="59">
        <f t="shared" ref="AB515:AB518" si="1544">V515+Y515</f>
        <v>20000</v>
      </c>
      <c r="AC515" s="59">
        <f t="shared" ref="AC515:AE517" si="1545">AC516</f>
        <v>0</v>
      </c>
      <c r="AD515" s="59">
        <f t="shared" si="1545"/>
        <v>0</v>
      </c>
      <c r="AE515" s="59">
        <f t="shared" si="1545"/>
        <v>0</v>
      </c>
      <c r="AF515" s="59">
        <f t="shared" ref="AF515:AF518" si="1546">Z515+AC515</f>
        <v>20000</v>
      </c>
      <c r="AG515" s="59">
        <f t="shared" ref="AG515:AG518" si="1547">AA515+AD515</f>
        <v>20000</v>
      </c>
      <c r="AH515" s="59">
        <f t="shared" ref="AH515:AH518" si="1548">AB515+AE515</f>
        <v>20000</v>
      </c>
      <c r="AI515" s="59">
        <f t="shared" ref="AI515:AK517" si="1549">AI516</f>
        <v>0</v>
      </c>
      <c r="AJ515" s="59">
        <f t="shared" si="1549"/>
        <v>0</v>
      </c>
      <c r="AK515" s="59">
        <f t="shared" si="1549"/>
        <v>0</v>
      </c>
      <c r="AL515" s="59">
        <f t="shared" ref="AL515:AL518" si="1550">AF515+AI515</f>
        <v>20000</v>
      </c>
      <c r="AM515" s="59">
        <f t="shared" ref="AM515:AM518" si="1551">AG515+AJ515</f>
        <v>20000</v>
      </c>
      <c r="AN515" s="59">
        <f t="shared" ref="AN515:AN518" si="1552">AH515+AK515</f>
        <v>20000</v>
      </c>
      <c r="AO515" s="59">
        <f t="shared" ref="AO515:AQ517" si="1553">AO516</f>
        <v>0</v>
      </c>
      <c r="AP515" s="59">
        <f t="shared" si="1553"/>
        <v>0</v>
      </c>
      <c r="AQ515" s="59">
        <f t="shared" si="1553"/>
        <v>0</v>
      </c>
      <c r="AR515" s="59">
        <f t="shared" ref="AR515:AR518" si="1554">AL515+AO515</f>
        <v>20000</v>
      </c>
      <c r="AS515" s="59">
        <f t="shared" ref="AS515:AS518" si="1555">AM515+AP515</f>
        <v>20000</v>
      </c>
      <c r="AT515" s="59">
        <f t="shared" ref="AT515:AT518" si="1556">AN515+AQ515</f>
        <v>20000</v>
      </c>
    </row>
    <row r="516" spans="1:46" ht="26.4">
      <c r="A516" s="280"/>
      <c r="B516" s="71" t="s">
        <v>244</v>
      </c>
      <c r="C516" s="134" t="s">
        <v>206</v>
      </c>
      <c r="D516" s="134" t="s">
        <v>21</v>
      </c>
      <c r="E516" s="134" t="s">
        <v>100</v>
      </c>
      <c r="F516" s="134" t="s">
        <v>207</v>
      </c>
      <c r="G516" s="70"/>
      <c r="H516" s="64">
        <f t="shared" si="1536"/>
        <v>20000</v>
      </c>
      <c r="I516" s="64">
        <f t="shared" si="1536"/>
        <v>20000</v>
      </c>
      <c r="J516" s="64">
        <f t="shared" si="1536"/>
        <v>20000</v>
      </c>
      <c r="K516" s="64">
        <f t="shared" si="1536"/>
        <v>0</v>
      </c>
      <c r="L516" s="64">
        <f t="shared" si="1536"/>
        <v>0</v>
      </c>
      <c r="M516" s="64">
        <f t="shared" si="1536"/>
        <v>0</v>
      </c>
      <c r="N516" s="64">
        <f t="shared" si="1433"/>
        <v>20000</v>
      </c>
      <c r="O516" s="64">
        <f t="shared" si="1434"/>
        <v>20000</v>
      </c>
      <c r="P516" s="64">
        <f t="shared" si="1435"/>
        <v>20000</v>
      </c>
      <c r="Q516" s="64">
        <f t="shared" si="1537"/>
        <v>0</v>
      </c>
      <c r="R516" s="64">
        <f t="shared" si="1537"/>
        <v>0</v>
      </c>
      <c r="S516" s="64">
        <f t="shared" si="1537"/>
        <v>0</v>
      </c>
      <c r="T516" s="64">
        <f t="shared" si="1538"/>
        <v>20000</v>
      </c>
      <c r="U516" s="64">
        <f t="shared" si="1539"/>
        <v>20000</v>
      </c>
      <c r="V516" s="64">
        <f t="shared" si="1540"/>
        <v>20000</v>
      </c>
      <c r="W516" s="64">
        <f t="shared" si="1541"/>
        <v>0</v>
      </c>
      <c r="X516" s="64">
        <f t="shared" si="1541"/>
        <v>0</v>
      </c>
      <c r="Y516" s="64">
        <f t="shared" si="1541"/>
        <v>0</v>
      </c>
      <c r="Z516" s="64">
        <f t="shared" si="1542"/>
        <v>20000</v>
      </c>
      <c r="AA516" s="64">
        <f t="shared" si="1543"/>
        <v>20000</v>
      </c>
      <c r="AB516" s="64">
        <f t="shared" si="1544"/>
        <v>20000</v>
      </c>
      <c r="AC516" s="64">
        <f t="shared" si="1545"/>
        <v>0</v>
      </c>
      <c r="AD516" s="64">
        <f t="shared" si="1545"/>
        <v>0</v>
      </c>
      <c r="AE516" s="64">
        <f t="shared" si="1545"/>
        <v>0</v>
      </c>
      <c r="AF516" s="64">
        <f t="shared" si="1546"/>
        <v>20000</v>
      </c>
      <c r="AG516" s="64">
        <f t="shared" si="1547"/>
        <v>20000</v>
      </c>
      <c r="AH516" s="64">
        <f t="shared" si="1548"/>
        <v>20000</v>
      </c>
      <c r="AI516" s="64">
        <f t="shared" si="1549"/>
        <v>0</v>
      </c>
      <c r="AJ516" s="64">
        <f t="shared" si="1549"/>
        <v>0</v>
      </c>
      <c r="AK516" s="64">
        <f t="shared" si="1549"/>
        <v>0</v>
      </c>
      <c r="AL516" s="64">
        <f t="shared" si="1550"/>
        <v>20000</v>
      </c>
      <c r="AM516" s="64">
        <f t="shared" si="1551"/>
        <v>20000</v>
      </c>
      <c r="AN516" s="64">
        <f t="shared" si="1552"/>
        <v>20000</v>
      </c>
      <c r="AO516" s="64">
        <f t="shared" si="1553"/>
        <v>0</v>
      </c>
      <c r="AP516" s="64">
        <f t="shared" si="1553"/>
        <v>0</v>
      </c>
      <c r="AQ516" s="64">
        <f t="shared" si="1553"/>
        <v>0</v>
      </c>
      <c r="AR516" s="64">
        <f t="shared" si="1554"/>
        <v>20000</v>
      </c>
      <c r="AS516" s="64">
        <f t="shared" si="1555"/>
        <v>20000</v>
      </c>
      <c r="AT516" s="64">
        <f t="shared" si="1556"/>
        <v>20000</v>
      </c>
    </row>
    <row r="517" spans="1:46" ht="26.4">
      <c r="A517" s="260"/>
      <c r="B517" s="123" t="s">
        <v>186</v>
      </c>
      <c r="C517" s="134" t="s">
        <v>206</v>
      </c>
      <c r="D517" s="134" t="s">
        <v>21</v>
      </c>
      <c r="E517" s="134" t="s">
        <v>100</v>
      </c>
      <c r="F517" s="134" t="s">
        <v>207</v>
      </c>
      <c r="G517" s="70" t="s">
        <v>32</v>
      </c>
      <c r="H517" s="64">
        <f t="shared" si="1536"/>
        <v>20000</v>
      </c>
      <c r="I517" s="64">
        <f t="shared" si="1536"/>
        <v>20000</v>
      </c>
      <c r="J517" s="64">
        <f t="shared" si="1536"/>
        <v>20000</v>
      </c>
      <c r="K517" s="64">
        <f t="shared" si="1536"/>
        <v>0</v>
      </c>
      <c r="L517" s="64">
        <f t="shared" si="1536"/>
        <v>0</v>
      </c>
      <c r="M517" s="64">
        <f t="shared" si="1536"/>
        <v>0</v>
      </c>
      <c r="N517" s="64">
        <f t="shared" si="1433"/>
        <v>20000</v>
      </c>
      <c r="O517" s="64">
        <f t="shared" si="1434"/>
        <v>20000</v>
      </c>
      <c r="P517" s="64">
        <f t="shared" si="1435"/>
        <v>20000</v>
      </c>
      <c r="Q517" s="64">
        <f t="shared" si="1537"/>
        <v>0</v>
      </c>
      <c r="R517" s="64">
        <f t="shared" si="1537"/>
        <v>0</v>
      </c>
      <c r="S517" s="64">
        <f t="shared" si="1537"/>
        <v>0</v>
      </c>
      <c r="T517" s="64">
        <f t="shared" si="1538"/>
        <v>20000</v>
      </c>
      <c r="U517" s="64">
        <f t="shared" si="1539"/>
        <v>20000</v>
      </c>
      <c r="V517" s="64">
        <f t="shared" si="1540"/>
        <v>20000</v>
      </c>
      <c r="W517" s="64">
        <f t="shared" si="1541"/>
        <v>0</v>
      </c>
      <c r="X517" s="64">
        <f t="shared" si="1541"/>
        <v>0</v>
      </c>
      <c r="Y517" s="64">
        <f t="shared" si="1541"/>
        <v>0</v>
      </c>
      <c r="Z517" s="64">
        <f t="shared" si="1542"/>
        <v>20000</v>
      </c>
      <c r="AA517" s="64">
        <f t="shared" si="1543"/>
        <v>20000</v>
      </c>
      <c r="AB517" s="64">
        <f t="shared" si="1544"/>
        <v>20000</v>
      </c>
      <c r="AC517" s="64">
        <f t="shared" si="1545"/>
        <v>0</v>
      </c>
      <c r="AD517" s="64">
        <f t="shared" si="1545"/>
        <v>0</v>
      </c>
      <c r="AE517" s="64">
        <f t="shared" si="1545"/>
        <v>0</v>
      </c>
      <c r="AF517" s="64">
        <f t="shared" si="1546"/>
        <v>20000</v>
      </c>
      <c r="AG517" s="64">
        <f t="shared" si="1547"/>
        <v>20000</v>
      </c>
      <c r="AH517" s="64">
        <f t="shared" si="1548"/>
        <v>20000</v>
      </c>
      <c r="AI517" s="64">
        <f t="shared" si="1549"/>
        <v>0</v>
      </c>
      <c r="AJ517" s="64">
        <f t="shared" si="1549"/>
        <v>0</v>
      </c>
      <c r="AK517" s="64">
        <f t="shared" si="1549"/>
        <v>0</v>
      </c>
      <c r="AL517" s="64">
        <f t="shared" si="1550"/>
        <v>20000</v>
      </c>
      <c r="AM517" s="64">
        <f t="shared" si="1551"/>
        <v>20000</v>
      </c>
      <c r="AN517" s="64">
        <f t="shared" si="1552"/>
        <v>20000</v>
      </c>
      <c r="AO517" s="64">
        <f t="shared" si="1553"/>
        <v>0</v>
      </c>
      <c r="AP517" s="64">
        <f t="shared" si="1553"/>
        <v>0</v>
      </c>
      <c r="AQ517" s="64">
        <f t="shared" si="1553"/>
        <v>0</v>
      </c>
      <c r="AR517" s="64">
        <f t="shared" si="1554"/>
        <v>20000</v>
      </c>
      <c r="AS517" s="64">
        <f t="shared" si="1555"/>
        <v>20000</v>
      </c>
      <c r="AT517" s="64">
        <f t="shared" si="1556"/>
        <v>20000</v>
      </c>
    </row>
    <row r="518" spans="1:46" ht="26.4">
      <c r="A518" s="281"/>
      <c r="B518" s="71" t="s">
        <v>34</v>
      </c>
      <c r="C518" s="134" t="s">
        <v>206</v>
      </c>
      <c r="D518" s="134" t="s">
        <v>21</v>
      </c>
      <c r="E518" s="134" t="s">
        <v>100</v>
      </c>
      <c r="F518" s="134" t="s">
        <v>207</v>
      </c>
      <c r="G518" s="70" t="s">
        <v>33</v>
      </c>
      <c r="H518" s="64">
        <v>20000</v>
      </c>
      <c r="I518" s="64">
        <v>20000</v>
      </c>
      <c r="J518" s="60">
        <v>20000</v>
      </c>
      <c r="K518" s="60"/>
      <c r="L518" s="60"/>
      <c r="M518" s="60"/>
      <c r="N518" s="60">
        <f t="shared" si="1433"/>
        <v>20000</v>
      </c>
      <c r="O518" s="60">
        <f t="shared" si="1434"/>
        <v>20000</v>
      </c>
      <c r="P518" s="60">
        <f t="shared" si="1435"/>
        <v>20000</v>
      </c>
      <c r="Q518" s="60"/>
      <c r="R518" s="60"/>
      <c r="S518" s="60"/>
      <c r="T518" s="60">
        <f t="shared" si="1538"/>
        <v>20000</v>
      </c>
      <c r="U518" s="60">
        <f t="shared" si="1539"/>
        <v>20000</v>
      </c>
      <c r="V518" s="60">
        <f t="shared" si="1540"/>
        <v>20000</v>
      </c>
      <c r="W518" s="60"/>
      <c r="X518" s="60"/>
      <c r="Y518" s="60"/>
      <c r="Z518" s="60">
        <f t="shared" si="1542"/>
        <v>20000</v>
      </c>
      <c r="AA518" s="60">
        <f t="shared" si="1543"/>
        <v>20000</v>
      </c>
      <c r="AB518" s="60">
        <f t="shared" si="1544"/>
        <v>20000</v>
      </c>
      <c r="AC518" s="60"/>
      <c r="AD518" s="60"/>
      <c r="AE518" s="60"/>
      <c r="AF518" s="60">
        <f t="shared" si="1546"/>
        <v>20000</v>
      </c>
      <c r="AG518" s="60">
        <f t="shared" si="1547"/>
        <v>20000</v>
      </c>
      <c r="AH518" s="60">
        <f t="shared" si="1548"/>
        <v>20000</v>
      </c>
      <c r="AI518" s="60"/>
      <c r="AJ518" s="60"/>
      <c r="AK518" s="60"/>
      <c r="AL518" s="60">
        <f t="shared" si="1550"/>
        <v>20000</v>
      </c>
      <c r="AM518" s="60">
        <f t="shared" si="1551"/>
        <v>20000</v>
      </c>
      <c r="AN518" s="60">
        <f t="shared" si="1552"/>
        <v>20000</v>
      </c>
      <c r="AO518" s="60"/>
      <c r="AP518" s="60"/>
      <c r="AQ518" s="60"/>
      <c r="AR518" s="60">
        <f t="shared" si="1554"/>
        <v>20000</v>
      </c>
      <c r="AS518" s="60">
        <f t="shared" si="1555"/>
        <v>20000</v>
      </c>
      <c r="AT518" s="60">
        <f t="shared" si="1556"/>
        <v>20000</v>
      </c>
    </row>
    <row r="519" spans="1:46">
      <c r="A519" s="105"/>
      <c r="B519" s="71"/>
      <c r="C519" s="134"/>
      <c r="D519" s="134"/>
      <c r="E519" s="135"/>
      <c r="F519" s="135"/>
      <c r="G519" s="70"/>
      <c r="H519" s="64"/>
      <c r="I519" s="64"/>
      <c r="J519" s="64"/>
      <c r="K519" s="64"/>
      <c r="L519" s="64"/>
      <c r="M519" s="64"/>
      <c r="N519" s="64"/>
      <c r="O519" s="64"/>
      <c r="P519" s="64"/>
      <c r="Q519" s="64"/>
      <c r="R519" s="64"/>
      <c r="S519" s="64"/>
      <c r="T519" s="64"/>
      <c r="U519" s="64"/>
      <c r="V519" s="64"/>
      <c r="W519" s="64"/>
      <c r="X519" s="64"/>
      <c r="Y519" s="64"/>
      <c r="Z519" s="64"/>
      <c r="AA519" s="64"/>
      <c r="AB519" s="64"/>
      <c r="AC519" s="64"/>
      <c r="AD519" s="64"/>
      <c r="AE519" s="64"/>
      <c r="AF519" s="64"/>
      <c r="AG519" s="64"/>
      <c r="AH519" s="64"/>
      <c r="AI519" s="64"/>
      <c r="AJ519" s="64"/>
      <c r="AK519" s="64"/>
      <c r="AL519" s="64"/>
      <c r="AM519" s="64"/>
      <c r="AN519" s="64"/>
      <c r="AO519" s="64"/>
      <c r="AP519" s="64"/>
      <c r="AQ519" s="64"/>
      <c r="AR519" s="64"/>
      <c r="AS519" s="64"/>
      <c r="AT519" s="64"/>
    </row>
    <row r="520" spans="1:46" ht="27.6">
      <c r="A520" s="177" t="s">
        <v>206</v>
      </c>
      <c r="B520" s="154" t="s">
        <v>299</v>
      </c>
      <c r="C520" s="20" t="s">
        <v>19</v>
      </c>
      <c r="D520" s="20" t="s">
        <v>21</v>
      </c>
      <c r="E520" s="7" t="s">
        <v>100</v>
      </c>
      <c r="F520" s="7" t="s">
        <v>101</v>
      </c>
      <c r="G520" s="11"/>
      <c r="H520" s="58">
        <f>H521</f>
        <v>220000</v>
      </c>
      <c r="I520" s="58">
        <f t="shared" ref="I520:M520" si="1557">I521</f>
        <v>220000</v>
      </c>
      <c r="J520" s="58">
        <f t="shared" si="1557"/>
        <v>220000</v>
      </c>
      <c r="K520" s="58">
        <f t="shared" si="1557"/>
        <v>0</v>
      </c>
      <c r="L520" s="58">
        <f t="shared" si="1557"/>
        <v>0</v>
      </c>
      <c r="M520" s="58">
        <f t="shared" si="1557"/>
        <v>0</v>
      </c>
      <c r="N520" s="58">
        <f t="shared" si="1433"/>
        <v>220000</v>
      </c>
      <c r="O520" s="58">
        <f t="shared" si="1434"/>
        <v>220000</v>
      </c>
      <c r="P520" s="58">
        <f t="shared" si="1435"/>
        <v>220000</v>
      </c>
      <c r="Q520" s="58">
        <f t="shared" ref="Q520:S522" si="1558">Q521</f>
        <v>0</v>
      </c>
      <c r="R520" s="58">
        <f t="shared" si="1558"/>
        <v>0</v>
      </c>
      <c r="S520" s="58">
        <f t="shared" si="1558"/>
        <v>0</v>
      </c>
      <c r="T520" s="58">
        <f t="shared" ref="T520:T523" si="1559">N520+Q520</f>
        <v>220000</v>
      </c>
      <c r="U520" s="58">
        <f t="shared" ref="U520:U523" si="1560">O520+R520</f>
        <v>220000</v>
      </c>
      <c r="V520" s="58">
        <f t="shared" ref="V520:V523" si="1561">P520+S520</f>
        <v>220000</v>
      </c>
      <c r="W520" s="58">
        <f>W521+W524+W527</f>
        <v>592072</v>
      </c>
      <c r="X520" s="58">
        <f t="shared" ref="X520:Y520" si="1562">X521+X524+X527</f>
        <v>0</v>
      </c>
      <c r="Y520" s="58">
        <f t="shared" si="1562"/>
        <v>0</v>
      </c>
      <c r="Z520" s="58">
        <f t="shared" ref="Z520:Z523" si="1563">T520+W520</f>
        <v>812072</v>
      </c>
      <c r="AA520" s="58">
        <f t="shared" ref="AA520:AA523" si="1564">U520+X520</f>
        <v>220000</v>
      </c>
      <c r="AB520" s="58">
        <f t="shared" ref="AB520:AB523" si="1565">V520+Y520</f>
        <v>220000</v>
      </c>
      <c r="AC520" s="58">
        <f>AC521+AC524+AC527</f>
        <v>0</v>
      </c>
      <c r="AD520" s="58">
        <f t="shared" ref="AD520:AE520" si="1566">AD521+AD524+AD527</f>
        <v>0</v>
      </c>
      <c r="AE520" s="58">
        <f t="shared" si="1566"/>
        <v>0</v>
      </c>
      <c r="AF520" s="58">
        <f t="shared" ref="AF520:AF531" si="1567">Z520+AC520</f>
        <v>812072</v>
      </c>
      <c r="AG520" s="58">
        <f t="shared" ref="AG520:AG531" si="1568">AA520+AD520</f>
        <v>220000</v>
      </c>
      <c r="AH520" s="58">
        <f t="shared" ref="AH520:AH531" si="1569">AB520+AE520</f>
        <v>220000</v>
      </c>
      <c r="AI520" s="58">
        <f>AI521+AI524+AI527</f>
        <v>0</v>
      </c>
      <c r="AJ520" s="58">
        <f t="shared" ref="AJ520:AK520" si="1570">AJ521+AJ524+AJ527</f>
        <v>0</v>
      </c>
      <c r="AK520" s="58">
        <f t="shared" si="1570"/>
        <v>0</v>
      </c>
      <c r="AL520" s="58">
        <f t="shared" ref="AL520:AL534" si="1571">AF520+AI520</f>
        <v>812072</v>
      </c>
      <c r="AM520" s="58">
        <f t="shared" ref="AM520:AM534" si="1572">AG520+AJ520</f>
        <v>220000</v>
      </c>
      <c r="AN520" s="58">
        <f t="shared" ref="AN520:AN534" si="1573">AH520+AK520</f>
        <v>220000</v>
      </c>
      <c r="AO520" s="58">
        <f>AO521+AO524+AO527</f>
        <v>0</v>
      </c>
      <c r="AP520" s="58">
        <f t="shared" ref="AP520:AQ520" si="1574">AP521+AP524+AP527</f>
        <v>0</v>
      </c>
      <c r="AQ520" s="58">
        <f t="shared" si="1574"/>
        <v>0</v>
      </c>
      <c r="AR520" s="58">
        <f t="shared" ref="AR520:AR534" si="1575">AL520+AO520</f>
        <v>812072</v>
      </c>
      <c r="AS520" s="58">
        <f t="shared" ref="AS520:AS534" si="1576">AM520+AP520</f>
        <v>220000</v>
      </c>
      <c r="AT520" s="58">
        <f t="shared" ref="AT520:AT534" si="1577">AN520+AQ520</f>
        <v>220000</v>
      </c>
    </row>
    <row r="521" spans="1:46">
      <c r="A521" s="284"/>
      <c r="B521" s="56" t="s">
        <v>245</v>
      </c>
      <c r="C521" s="10" t="s">
        <v>19</v>
      </c>
      <c r="D521" s="10" t="s">
        <v>21</v>
      </c>
      <c r="E521" s="5" t="s">
        <v>100</v>
      </c>
      <c r="F521" s="5" t="s">
        <v>120</v>
      </c>
      <c r="G521" s="11"/>
      <c r="H521" s="57">
        <f t="shared" ref="H521:M522" si="1578">H522</f>
        <v>220000</v>
      </c>
      <c r="I521" s="57">
        <f t="shared" si="1578"/>
        <v>220000</v>
      </c>
      <c r="J521" s="57">
        <f t="shared" si="1578"/>
        <v>220000</v>
      </c>
      <c r="K521" s="57">
        <f t="shared" si="1578"/>
        <v>0</v>
      </c>
      <c r="L521" s="57">
        <f t="shared" si="1578"/>
        <v>0</v>
      </c>
      <c r="M521" s="57">
        <f t="shared" si="1578"/>
        <v>0</v>
      </c>
      <c r="N521" s="57">
        <f t="shared" si="1433"/>
        <v>220000</v>
      </c>
      <c r="O521" s="57">
        <f t="shared" si="1434"/>
        <v>220000</v>
      </c>
      <c r="P521" s="57">
        <f t="shared" si="1435"/>
        <v>220000</v>
      </c>
      <c r="Q521" s="57">
        <f t="shared" si="1558"/>
        <v>0</v>
      </c>
      <c r="R521" s="57">
        <f t="shared" si="1558"/>
        <v>0</v>
      </c>
      <c r="S521" s="57">
        <f t="shared" si="1558"/>
        <v>0</v>
      </c>
      <c r="T521" s="57">
        <f t="shared" si="1559"/>
        <v>220000</v>
      </c>
      <c r="U521" s="57">
        <f t="shared" si="1560"/>
        <v>220000</v>
      </c>
      <c r="V521" s="57">
        <f t="shared" si="1561"/>
        <v>220000</v>
      </c>
      <c r="W521" s="57">
        <f t="shared" ref="W521:Y522" si="1579">W522</f>
        <v>-101440</v>
      </c>
      <c r="X521" s="57">
        <f t="shared" si="1579"/>
        <v>0</v>
      </c>
      <c r="Y521" s="57">
        <f t="shared" si="1579"/>
        <v>0</v>
      </c>
      <c r="Z521" s="57">
        <f t="shared" si="1563"/>
        <v>118560</v>
      </c>
      <c r="AA521" s="57">
        <f t="shared" si="1564"/>
        <v>220000</v>
      </c>
      <c r="AB521" s="57">
        <f t="shared" si="1565"/>
        <v>220000</v>
      </c>
      <c r="AC521" s="57">
        <f t="shared" ref="AC521:AE522" si="1580">AC522</f>
        <v>0</v>
      </c>
      <c r="AD521" s="57">
        <f t="shared" si="1580"/>
        <v>0</v>
      </c>
      <c r="AE521" s="57">
        <f t="shared" si="1580"/>
        <v>0</v>
      </c>
      <c r="AF521" s="57">
        <f t="shared" si="1567"/>
        <v>118560</v>
      </c>
      <c r="AG521" s="57">
        <f t="shared" si="1568"/>
        <v>220000</v>
      </c>
      <c r="AH521" s="57">
        <f t="shared" si="1569"/>
        <v>220000</v>
      </c>
      <c r="AI521" s="57">
        <f t="shared" ref="AI521:AK522" si="1581">AI522</f>
        <v>0</v>
      </c>
      <c r="AJ521" s="57">
        <f t="shared" si="1581"/>
        <v>0</v>
      </c>
      <c r="AK521" s="57">
        <f t="shared" si="1581"/>
        <v>0</v>
      </c>
      <c r="AL521" s="57">
        <f t="shared" si="1571"/>
        <v>118560</v>
      </c>
      <c r="AM521" s="57">
        <f t="shared" si="1572"/>
        <v>220000</v>
      </c>
      <c r="AN521" s="57">
        <f t="shared" si="1573"/>
        <v>220000</v>
      </c>
      <c r="AO521" s="57">
        <f t="shared" ref="AO521:AQ522" si="1582">AO522</f>
        <v>0</v>
      </c>
      <c r="AP521" s="57">
        <f t="shared" si="1582"/>
        <v>0</v>
      </c>
      <c r="AQ521" s="57">
        <f t="shared" si="1582"/>
        <v>0</v>
      </c>
      <c r="AR521" s="57">
        <f t="shared" si="1575"/>
        <v>118560</v>
      </c>
      <c r="AS521" s="57">
        <f t="shared" si="1576"/>
        <v>220000</v>
      </c>
      <c r="AT521" s="57">
        <f t="shared" si="1577"/>
        <v>220000</v>
      </c>
    </row>
    <row r="522" spans="1:46" ht="26.4">
      <c r="A522" s="260"/>
      <c r="B522" s="56" t="s">
        <v>186</v>
      </c>
      <c r="C522" s="10" t="s">
        <v>19</v>
      </c>
      <c r="D522" s="10" t="s">
        <v>21</v>
      </c>
      <c r="E522" s="5" t="s">
        <v>100</v>
      </c>
      <c r="F522" s="5" t="s">
        <v>120</v>
      </c>
      <c r="G522" s="11" t="s">
        <v>32</v>
      </c>
      <c r="H522" s="57">
        <f t="shared" si="1578"/>
        <v>220000</v>
      </c>
      <c r="I522" s="57">
        <f t="shared" si="1578"/>
        <v>220000</v>
      </c>
      <c r="J522" s="57">
        <f t="shared" si="1578"/>
        <v>220000</v>
      </c>
      <c r="K522" s="57">
        <f t="shared" si="1578"/>
        <v>0</v>
      </c>
      <c r="L522" s="57">
        <f t="shared" si="1578"/>
        <v>0</v>
      </c>
      <c r="M522" s="57">
        <f t="shared" si="1578"/>
        <v>0</v>
      </c>
      <c r="N522" s="57">
        <f t="shared" si="1433"/>
        <v>220000</v>
      </c>
      <c r="O522" s="57">
        <f t="shared" si="1434"/>
        <v>220000</v>
      </c>
      <c r="P522" s="57">
        <f t="shared" si="1435"/>
        <v>220000</v>
      </c>
      <c r="Q522" s="57">
        <f t="shared" si="1558"/>
        <v>0</v>
      </c>
      <c r="R522" s="57">
        <f t="shared" si="1558"/>
        <v>0</v>
      </c>
      <c r="S522" s="57">
        <f t="shared" si="1558"/>
        <v>0</v>
      </c>
      <c r="T522" s="57">
        <f t="shared" si="1559"/>
        <v>220000</v>
      </c>
      <c r="U522" s="57">
        <f t="shared" si="1560"/>
        <v>220000</v>
      </c>
      <c r="V522" s="57">
        <f t="shared" si="1561"/>
        <v>220000</v>
      </c>
      <c r="W522" s="57">
        <f t="shared" si="1579"/>
        <v>-101440</v>
      </c>
      <c r="X522" s="57">
        <f t="shared" si="1579"/>
        <v>0</v>
      </c>
      <c r="Y522" s="57">
        <f t="shared" si="1579"/>
        <v>0</v>
      </c>
      <c r="Z522" s="57">
        <f t="shared" si="1563"/>
        <v>118560</v>
      </c>
      <c r="AA522" s="57">
        <f t="shared" si="1564"/>
        <v>220000</v>
      </c>
      <c r="AB522" s="57">
        <f t="shared" si="1565"/>
        <v>220000</v>
      </c>
      <c r="AC522" s="57">
        <f t="shared" si="1580"/>
        <v>0</v>
      </c>
      <c r="AD522" s="57">
        <f t="shared" si="1580"/>
        <v>0</v>
      </c>
      <c r="AE522" s="57">
        <f t="shared" si="1580"/>
        <v>0</v>
      </c>
      <c r="AF522" s="57">
        <f t="shared" si="1567"/>
        <v>118560</v>
      </c>
      <c r="AG522" s="57">
        <f t="shared" si="1568"/>
        <v>220000</v>
      </c>
      <c r="AH522" s="57">
        <f t="shared" si="1569"/>
        <v>220000</v>
      </c>
      <c r="AI522" s="57">
        <f t="shared" si="1581"/>
        <v>0</v>
      </c>
      <c r="AJ522" s="57">
        <f t="shared" si="1581"/>
        <v>0</v>
      </c>
      <c r="AK522" s="57">
        <f t="shared" si="1581"/>
        <v>0</v>
      </c>
      <c r="AL522" s="57">
        <f t="shared" si="1571"/>
        <v>118560</v>
      </c>
      <c r="AM522" s="57">
        <f t="shared" si="1572"/>
        <v>220000</v>
      </c>
      <c r="AN522" s="57">
        <f t="shared" si="1573"/>
        <v>220000</v>
      </c>
      <c r="AO522" s="57">
        <f t="shared" si="1582"/>
        <v>0</v>
      </c>
      <c r="AP522" s="57">
        <f t="shared" si="1582"/>
        <v>0</v>
      </c>
      <c r="AQ522" s="57">
        <f t="shared" si="1582"/>
        <v>0</v>
      </c>
      <c r="AR522" s="57">
        <f t="shared" si="1575"/>
        <v>118560</v>
      </c>
      <c r="AS522" s="57">
        <f t="shared" si="1576"/>
        <v>220000</v>
      </c>
      <c r="AT522" s="57">
        <f t="shared" si="1577"/>
        <v>220000</v>
      </c>
    </row>
    <row r="523" spans="1:46" ht="26.4">
      <c r="A523" s="260"/>
      <c r="B523" s="28" t="s">
        <v>34</v>
      </c>
      <c r="C523" s="10" t="s">
        <v>19</v>
      </c>
      <c r="D523" s="10" t="s">
        <v>21</v>
      </c>
      <c r="E523" s="5" t="s">
        <v>100</v>
      </c>
      <c r="F523" s="5" t="s">
        <v>120</v>
      </c>
      <c r="G523" s="11" t="s">
        <v>33</v>
      </c>
      <c r="H523" s="60">
        <v>220000</v>
      </c>
      <c r="I523" s="60">
        <v>220000</v>
      </c>
      <c r="J523" s="60">
        <v>220000</v>
      </c>
      <c r="K523" s="60"/>
      <c r="L523" s="60"/>
      <c r="M523" s="60"/>
      <c r="N523" s="60">
        <f t="shared" si="1433"/>
        <v>220000</v>
      </c>
      <c r="O523" s="60">
        <f t="shared" si="1434"/>
        <v>220000</v>
      </c>
      <c r="P523" s="60">
        <f t="shared" si="1435"/>
        <v>220000</v>
      </c>
      <c r="Q523" s="60"/>
      <c r="R523" s="60"/>
      <c r="S523" s="60"/>
      <c r="T523" s="60">
        <f t="shared" si="1559"/>
        <v>220000</v>
      </c>
      <c r="U523" s="60">
        <f t="shared" si="1560"/>
        <v>220000</v>
      </c>
      <c r="V523" s="60">
        <f t="shared" si="1561"/>
        <v>220000</v>
      </c>
      <c r="W523" s="60">
        <v>-101440</v>
      </c>
      <c r="X523" s="60"/>
      <c r="Y523" s="60"/>
      <c r="Z523" s="60">
        <f t="shared" si="1563"/>
        <v>118560</v>
      </c>
      <c r="AA523" s="60">
        <f t="shared" si="1564"/>
        <v>220000</v>
      </c>
      <c r="AB523" s="60">
        <f t="shared" si="1565"/>
        <v>220000</v>
      </c>
      <c r="AC523" s="60"/>
      <c r="AD523" s="60"/>
      <c r="AE523" s="60"/>
      <c r="AF523" s="60">
        <f t="shared" si="1567"/>
        <v>118560</v>
      </c>
      <c r="AG523" s="60">
        <f t="shared" si="1568"/>
        <v>220000</v>
      </c>
      <c r="AH523" s="60">
        <f t="shared" si="1569"/>
        <v>220000</v>
      </c>
      <c r="AI523" s="60"/>
      <c r="AJ523" s="60"/>
      <c r="AK523" s="60"/>
      <c r="AL523" s="60">
        <f t="shared" si="1571"/>
        <v>118560</v>
      </c>
      <c r="AM523" s="60">
        <f t="shared" si="1572"/>
        <v>220000</v>
      </c>
      <c r="AN523" s="60">
        <f t="shared" si="1573"/>
        <v>220000</v>
      </c>
      <c r="AO523" s="60"/>
      <c r="AP523" s="60"/>
      <c r="AQ523" s="60"/>
      <c r="AR523" s="60">
        <f t="shared" si="1575"/>
        <v>118560</v>
      </c>
      <c r="AS523" s="60">
        <f t="shared" si="1576"/>
        <v>220000</v>
      </c>
      <c r="AT523" s="60">
        <f t="shared" si="1577"/>
        <v>220000</v>
      </c>
    </row>
    <row r="524" spans="1:46" ht="26.4">
      <c r="A524" s="260"/>
      <c r="B524" s="242" t="s">
        <v>440</v>
      </c>
      <c r="C524" s="35" t="s">
        <v>19</v>
      </c>
      <c r="D524" s="35" t="s">
        <v>21</v>
      </c>
      <c r="E524" s="35" t="s">
        <v>100</v>
      </c>
      <c r="F524" s="35" t="s">
        <v>439</v>
      </c>
      <c r="G524" s="36"/>
      <c r="H524" s="60"/>
      <c r="I524" s="60"/>
      <c r="J524" s="60"/>
      <c r="K524" s="60"/>
      <c r="L524" s="60"/>
      <c r="M524" s="60"/>
      <c r="N524" s="60"/>
      <c r="O524" s="60"/>
      <c r="P524" s="60"/>
      <c r="Q524" s="60"/>
      <c r="R524" s="60"/>
      <c r="S524" s="60"/>
      <c r="T524" s="60"/>
      <c r="U524" s="60"/>
      <c r="V524" s="60"/>
      <c r="W524" s="60">
        <f>W525</f>
        <v>445672</v>
      </c>
      <c r="X524" s="60">
        <f t="shared" ref="X524:Y525" si="1583">X525</f>
        <v>0</v>
      </c>
      <c r="Y524" s="60">
        <f t="shared" si="1583"/>
        <v>0</v>
      </c>
      <c r="Z524" s="60">
        <f t="shared" ref="Z524:Z533" si="1584">T524+W524</f>
        <v>445672</v>
      </c>
      <c r="AA524" s="60">
        <f t="shared" ref="AA524:AA533" si="1585">U524+X524</f>
        <v>0</v>
      </c>
      <c r="AB524" s="60">
        <f t="shared" ref="AB524:AB533" si="1586">V524+Y524</f>
        <v>0</v>
      </c>
      <c r="AC524" s="60">
        <f>AC525</f>
        <v>0</v>
      </c>
      <c r="AD524" s="60">
        <f t="shared" ref="AD524:AE525" si="1587">AD525</f>
        <v>0</v>
      </c>
      <c r="AE524" s="60">
        <f t="shared" si="1587"/>
        <v>0</v>
      </c>
      <c r="AF524" s="60">
        <f t="shared" si="1567"/>
        <v>445672</v>
      </c>
      <c r="AG524" s="60">
        <f t="shared" si="1568"/>
        <v>0</v>
      </c>
      <c r="AH524" s="60">
        <f t="shared" si="1569"/>
        <v>0</v>
      </c>
      <c r="AI524" s="60">
        <f>AI525</f>
        <v>0</v>
      </c>
      <c r="AJ524" s="60">
        <f t="shared" ref="AJ524:AK525" si="1588">AJ525</f>
        <v>0</v>
      </c>
      <c r="AK524" s="60">
        <f t="shared" si="1588"/>
        <v>0</v>
      </c>
      <c r="AL524" s="60">
        <f t="shared" si="1571"/>
        <v>445672</v>
      </c>
      <c r="AM524" s="60">
        <f t="shared" si="1572"/>
        <v>0</v>
      </c>
      <c r="AN524" s="60">
        <f t="shared" si="1573"/>
        <v>0</v>
      </c>
      <c r="AO524" s="60">
        <f>AO525</f>
        <v>0</v>
      </c>
      <c r="AP524" s="60">
        <f t="shared" ref="AP524:AQ525" si="1589">AP525</f>
        <v>0</v>
      </c>
      <c r="AQ524" s="60">
        <f t="shared" si="1589"/>
        <v>0</v>
      </c>
      <c r="AR524" s="60">
        <f t="shared" si="1575"/>
        <v>445672</v>
      </c>
      <c r="AS524" s="60">
        <f t="shared" si="1576"/>
        <v>0</v>
      </c>
      <c r="AT524" s="60">
        <f t="shared" si="1577"/>
        <v>0</v>
      </c>
    </row>
    <row r="525" spans="1:46" ht="26.4">
      <c r="A525" s="260"/>
      <c r="B525" s="238" t="s">
        <v>186</v>
      </c>
      <c r="C525" s="35" t="s">
        <v>19</v>
      </c>
      <c r="D525" s="35" t="s">
        <v>21</v>
      </c>
      <c r="E525" s="35" t="s">
        <v>100</v>
      </c>
      <c r="F525" s="35" t="s">
        <v>439</v>
      </c>
      <c r="G525" s="36" t="s">
        <v>32</v>
      </c>
      <c r="H525" s="60"/>
      <c r="I525" s="60"/>
      <c r="J525" s="60"/>
      <c r="K525" s="60"/>
      <c r="L525" s="60"/>
      <c r="M525" s="60"/>
      <c r="N525" s="60"/>
      <c r="O525" s="60"/>
      <c r="P525" s="60"/>
      <c r="Q525" s="60"/>
      <c r="R525" s="60"/>
      <c r="S525" s="60"/>
      <c r="T525" s="60"/>
      <c r="U525" s="60"/>
      <c r="V525" s="60"/>
      <c r="W525" s="60">
        <f>W526</f>
        <v>445672</v>
      </c>
      <c r="X525" s="60">
        <f t="shared" si="1583"/>
        <v>0</v>
      </c>
      <c r="Y525" s="60">
        <f t="shared" si="1583"/>
        <v>0</v>
      </c>
      <c r="Z525" s="60">
        <f t="shared" si="1584"/>
        <v>445672</v>
      </c>
      <c r="AA525" s="60">
        <f t="shared" si="1585"/>
        <v>0</v>
      </c>
      <c r="AB525" s="60">
        <f t="shared" si="1586"/>
        <v>0</v>
      </c>
      <c r="AC525" s="60">
        <f>AC526</f>
        <v>0</v>
      </c>
      <c r="AD525" s="60">
        <f t="shared" si="1587"/>
        <v>0</v>
      </c>
      <c r="AE525" s="60">
        <f t="shared" si="1587"/>
        <v>0</v>
      </c>
      <c r="AF525" s="60">
        <f t="shared" si="1567"/>
        <v>445672</v>
      </c>
      <c r="AG525" s="60">
        <f t="shared" si="1568"/>
        <v>0</v>
      </c>
      <c r="AH525" s="60">
        <f t="shared" si="1569"/>
        <v>0</v>
      </c>
      <c r="AI525" s="60">
        <f>AI526</f>
        <v>0</v>
      </c>
      <c r="AJ525" s="60">
        <f t="shared" si="1588"/>
        <v>0</v>
      </c>
      <c r="AK525" s="60">
        <f t="shared" si="1588"/>
        <v>0</v>
      </c>
      <c r="AL525" s="60">
        <f t="shared" si="1571"/>
        <v>445672</v>
      </c>
      <c r="AM525" s="60">
        <f t="shared" si="1572"/>
        <v>0</v>
      </c>
      <c r="AN525" s="60">
        <f t="shared" si="1573"/>
        <v>0</v>
      </c>
      <c r="AO525" s="60">
        <f>AO526</f>
        <v>0</v>
      </c>
      <c r="AP525" s="60">
        <f t="shared" si="1589"/>
        <v>0</v>
      </c>
      <c r="AQ525" s="60">
        <f t="shared" si="1589"/>
        <v>0</v>
      </c>
      <c r="AR525" s="60">
        <f t="shared" si="1575"/>
        <v>445672</v>
      </c>
      <c r="AS525" s="60">
        <f t="shared" si="1576"/>
        <v>0</v>
      </c>
      <c r="AT525" s="60">
        <f t="shared" si="1577"/>
        <v>0</v>
      </c>
    </row>
    <row r="526" spans="1:46" ht="26.4">
      <c r="A526" s="260"/>
      <c r="B526" s="182" t="s">
        <v>34</v>
      </c>
      <c r="C526" s="35" t="s">
        <v>19</v>
      </c>
      <c r="D526" s="35" t="s">
        <v>21</v>
      </c>
      <c r="E526" s="35" t="s">
        <v>100</v>
      </c>
      <c r="F526" s="35" t="s">
        <v>439</v>
      </c>
      <c r="G526" s="36" t="s">
        <v>33</v>
      </c>
      <c r="H526" s="60"/>
      <c r="I526" s="60"/>
      <c r="J526" s="60"/>
      <c r="K526" s="60"/>
      <c r="L526" s="60"/>
      <c r="M526" s="60"/>
      <c r="N526" s="60"/>
      <c r="O526" s="60"/>
      <c r="P526" s="60"/>
      <c r="Q526" s="60"/>
      <c r="R526" s="60"/>
      <c r="S526" s="60"/>
      <c r="T526" s="60"/>
      <c r="U526" s="60"/>
      <c r="V526" s="60"/>
      <c r="W526" s="60">
        <v>445672</v>
      </c>
      <c r="X526" s="60"/>
      <c r="Y526" s="60"/>
      <c r="Z526" s="60">
        <f t="shared" si="1584"/>
        <v>445672</v>
      </c>
      <c r="AA526" s="60">
        <f t="shared" si="1585"/>
        <v>0</v>
      </c>
      <c r="AB526" s="60">
        <f t="shared" si="1586"/>
        <v>0</v>
      </c>
      <c r="AC526" s="60"/>
      <c r="AD526" s="60"/>
      <c r="AE526" s="60"/>
      <c r="AF526" s="60">
        <f t="shared" si="1567"/>
        <v>445672</v>
      </c>
      <c r="AG526" s="60">
        <f t="shared" si="1568"/>
        <v>0</v>
      </c>
      <c r="AH526" s="60">
        <f t="shared" si="1569"/>
        <v>0</v>
      </c>
      <c r="AI526" s="60"/>
      <c r="AJ526" s="60"/>
      <c r="AK526" s="60"/>
      <c r="AL526" s="60">
        <f t="shared" si="1571"/>
        <v>445672</v>
      </c>
      <c r="AM526" s="60">
        <f t="shared" si="1572"/>
        <v>0</v>
      </c>
      <c r="AN526" s="60">
        <f t="shared" si="1573"/>
        <v>0</v>
      </c>
      <c r="AO526" s="60"/>
      <c r="AP526" s="60"/>
      <c r="AQ526" s="60"/>
      <c r="AR526" s="60">
        <f t="shared" si="1575"/>
        <v>445672</v>
      </c>
      <c r="AS526" s="60">
        <f t="shared" si="1576"/>
        <v>0</v>
      </c>
      <c r="AT526" s="60">
        <f t="shared" si="1577"/>
        <v>0</v>
      </c>
    </row>
    <row r="527" spans="1:46" ht="26.4">
      <c r="A527" s="260"/>
      <c r="B527" s="71" t="s">
        <v>442</v>
      </c>
      <c r="C527" s="35" t="s">
        <v>19</v>
      </c>
      <c r="D527" s="35" t="s">
        <v>21</v>
      </c>
      <c r="E527" s="35" t="s">
        <v>100</v>
      </c>
      <c r="F527" s="35" t="s">
        <v>441</v>
      </c>
      <c r="G527" s="36"/>
      <c r="H527" s="60"/>
      <c r="I527" s="60"/>
      <c r="J527" s="60"/>
      <c r="K527" s="60"/>
      <c r="L527" s="60"/>
      <c r="M527" s="60"/>
      <c r="N527" s="60"/>
      <c r="O527" s="60"/>
      <c r="P527" s="60"/>
      <c r="Q527" s="60"/>
      <c r="R527" s="60"/>
      <c r="S527" s="60"/>
      <c r="T527" s="60"/>
      <c r="U527" s="60"/>
      <c r="V527" s="60"/>
      <c r="W527" s="60">
        <f>W528+W530+W533</f>
        <v>247840</v>
      </c>
      <c r="X527" s="60">
        <f t="shared" ref="X527:Y527" si="1590">X528+X530+X533</f>
        <v>0</v>
      </c>
      <c r="Y527" s="60">
        <f t="shared" si="1590"/>
        <v>0</v>
      </c>
      <c r="Z527" s="60">
        <f t="shared" si="1584"/>
        <v>247840</v>
      </c>
      <c r="AA527" s="60">
        <f t="shared" si="1585"/>
        <v>0</v>
      </c>
      <c r="AB527" s="60">
        <f t="shared" si="1586"/>
        <v>0</v>
      </c>
      <c r="AC527" s="60">
        <f>AC528+AC530+AC533</f>
        <v>0</v>
      </c>
      <c r="AD527" s="60">
        <f t="shared" ref="AD527:AE527" si="1591">AD528+AD530+AD533</f>
        <v>0</v>
      </c>
      <c r="AE527" s="60">
        <f t="shared" si="1591"/>
        <v>0</v>
      </c>
      <c r="AF527" s="60">
        <f t="shared" si="1567"/>
        <v>247840</v>
      </c>
      <c r="AG527" s="60">
        <f t="shared" si="1568"/>
        <v>0</v>
      </c>
      <c r="AH527" s="60">
        <f t="shared" si="1569"/>
        <v>0</v>
      </c>
      <c r="AI527" s="60">
        <f>AI528+AI530+AI533</f>
        <v>0</v>
      </c>
      <c r="AJ527" s="60">
        <f t="shared" ref="AJ527:AK527" si="1592">AJ528+AJ530+AJ533</f>
        <v>0</v>
      </c>
      <c r="AK527" s="60">
        <f t="shared" si="1592"/>
        <v>0</v>
      </c>
      <c r="AL527" s="60">
        <f t="shared" si="1571"/>
        <v>247840</v>
      </c>
      <c r="AM527" s="60">
        <f t="shared" si="1572"/>
        <v>0</v>
      </c>
      <c r="AN527" s="60">
        <f t="shared" si="1573"/>
        <v>0</v>
      </c>
      <c r="AO527" s="60">
        <f>AO528+AO530+AO533</f>
        <v>0</v>
      </c>
      <c r="AP527" s="60">
        <f t="shared" ref="AP527:AQ527" si="1593">AP528+AP530+AP533</f>
        <v>0</v>
      </c>
      <c r="AQ527" s="60">
        <f t="shared" si="1593"/>
        <v>0</v>
      </c>
      <c r="AR527" s="60">
        <f t="shared" si="1575"/>
        <v>247840</v>
      </c>
      <c r="AS527" s="60">
        <f t="shared" si="1576"/>
        <v>0</v>
      </c>
      <c r="AT527" s="60">
        <f t="shared" si="1577"/>
        <v>0</v>
      </c>
    </row>
    <row r="528" spans="1:46" ht="26.4">
      <c r="A528" s="260"/>
      <c r="B528" s="241" t="s">
        <v>186</v>
      </c>
      <c r="C528" s="35" t="s">
        <v>19</v>
      </c>
      <c r="D528" s="35" t="s">
        <v>21</v>
      </c>
      <c r="E528" s="35" t="s">
        <v>100</v>
      </c>
      <c r="F528" s="35" t="s">
        <v>441</v>
      </c>
      <c r="G528" s="36" t="s">
        <v>32</v>
      </c>
      <c r="H528" s="60"/>
      <c r="I528" s="60"/>
      <c r="J528" s="60"/>
      <c r="K528" s="60"/>
      <c r="L528" s="60"/>
      <c r="M528" s="60"/>
      <c r="N528" s="60"/>
      <c r="O528" s="60"/>
      <c r="P528" s="60"/>
      <c r="Q528" s="60"/>
      <c r="R528" s="60"/>
      <c r="S528" s="60"/>
      <c r="T528" s="60"/>
      <c r="U528" s="60"/>
      <c r="V528" s="60"/>
      <c r="W528" s="60">
        <f>W529</f>
        <v>10200</v>
      </c>
      <c r="X528" s="60">
        <f t="shared" ref="X528:Y528" si="1594">X529</f>
        <v>0</v>
      </c>
      <c r="Y528" s="60">
        <f t="shared" si="1594"/>
        <v>0</v>
      </c>
      <c r="Z528" s="60">
        <f t="shared" si="1584"/>
        <v>10200</v>
      </c>
      <c r="AA528" s="60">
        <f t="shared" si="1585"/>
        <v>0</v>
      </c>
      <c r="AB528" s="60">
        <f t="shared" si="1586"/>
        <v>0</v>
      </c>
      <c r="AC528" s="60">
        <f>AC529</f>
        <v>0</v>
      </c>
      <c r="AD528" s="60">
        <f t="shared" ref="AD528:AE528" si="1595">AD529</f>
        <v>0</v>
      </c>
      <c r="AE528" s="60">
        <f t="shared" si="1595"/>
        <v>0</v>
      </c>
      <c r="AF528" s="60">
        <f t="shared" si="1567"/>
        <v>10200</v>
      </c>
      <c r="AG528" s="60">
        <f t="shared" si="1568"/>
        <v>0</v>
      </c>
      <c r="AH528" s="60">
        <f t="shared" si="1569"/>
        <v>0</v>
      </c>
      <c r="AI528" s="60">
        <f>AI529</f>
        <v>0</v>
      </c>
      <c r="AJ528" s="60">
        <f t="shared" ref="AJ528:AK528" si="1596">AJ529</f>
        <v>0</v>
      </c>
      <c r="AK528" s="60">
        <f t="shared" si="1596"/>
        <v>0</v>
      </c>
      <c r="AL528" s="60">
        <f t="shared" si="1571"/>
        <v>10200</v>
      </c>
      <c r="AM528" s="60">
        <f t="shared" si="1572"/>
        <v>0</v>
      </c>
      <c r="AN528" s="60">
        <f t="shared" si="1573"/>
        <v>0</v>
      </c>
      <c r="AO528" s="60">
        <f>AO529</f>
        <v>0</v>
      </c>
      <c r="AP528" s="60">
        <f t="shared" ref="AP528:AQ528" si="1597">AP529</f>
        <v>0</v>
      </c>
      <c r="AQ528" s="60">
        <f t="shared" si="1597"/>
        <v>0</v>
      </c>
      <c r="AR528" s="60">
        <f t="shared" si="1575"/>
        <v>10200</v>
      </c>
      <c r="AS528" s="60">
        <f t="shared" si="1576"/>
        <v>0</v>
      </c>
      <c r="AT528" s="60">
        <f t="shared" si="1577"/>
        <v>0</v>
      </c>
    </row>
    <row r="529" spans="1:46" ht="26.4">
      <c r="A529" s="260"/>
      <c r="B529" s="71" t="s">
        <v>34</v>
      </c>
      <c r="C529" s="35" t="s">
        <v>19</v>
      </c>
      <c r="D529" s="35" t="s">
        <v>21</v>
      </c>
      <c r="E529" s="35" t="s">
        <v>100</v>
      </c>
      <c r="F529" s="35" t="s">
        <v>441</v>
      </c>
      <c r="G529" s="36" t="s">
        <v>33</v>
      </c>
      <c r="H529" s="60"/>
      <c r="I529" s="60"/>
      <c r="J529" s="60"/>
      <c r="K529" s="60"/>
      <c r="L529" s="60"/>
      <c r="M529" s="60"/>
      <c r="N529" s="60"/>
      <c r="O529" s="60"/>
      <c r="P529" s="60"/>
      <c r="Q529" s="60"/>
      <c r="R529" s="60"/>
      <c r="S529" s="60"/>
      <c r="T529" s="60"/>
      <c r="U529" s="60"/>
      <c r="V529" s="60"/>
      <c r="W529" s="60">
        <v>10200</v>
      </c>
      <c r="X529" s="60"/>
      <c r="Y529" s="60"/>
      <c r="Z529" s="60">
        <f t="shared" si="1584"/>
        <v>10200</v>
      </c>
      <c r="AA529" s="60">
        <f t="shared" si="1585"/>
        <v>0</v>
      </c>
      <c r="AB529" s="60">
        <f t="shared" si="1586"/>
        <v>0</v>
      </c>
      <c r="AC529" s="60"/>
      <c r="AD529" s="60"/>
      <c r="AE529" s="60"/>
      <c r="AF529" s="60">
        <f t="shared" si="1567"/>
        <v>10200</v>
      </c>
      <c r="AG529" s="60">
        <f t="shared" si="1568"/>
        <v>0</v>
      </c>
      <c r="AH529" s="60">
        <f t="shared" si="1569"/>
        <v>0</v>
      </c>
      <c r="AI529" s="60"/>
      <c r="AJ529" s="60"/>
      <c r="AK529" s="60"/>
      <c r="AL529" s="60">
        <f t="shared" si="1571"/>
        <v>10200</v>
      </c>
      <c r="AM529" s="60">
        <f t="shared" si="1572"/>
        <v>0</v>
      </c>
      <c r="AN529" s="60">
        <f t="shared" si="1573"/>
        <v>0</v>
      </c>
      <c r="AO529" s="60"/>
      <c r="AP529" s="60"/>
      <c r="AQ529" s="60"/>
      <c r="AR529" s="60">
        <f t="shared" si="1575"/>
        <v>10200</v>
      </c>
      <c r="AS529" s="60">
        <f t="shared" si="1576"/>
        <v>0</v>
      </c>
      <c r="AT529" s="60">
        <f t="shared" si="1577"/>
        <v>0</v>
      </c>
    </row>
    <row r="530" spans="1:46" ht="26.4">
      <c r="A530" s="260"/>
      <c r="B530" s="74" t="s">
        <v>41</v>
      </c>
      <c r="C530" s="35" t="s">
        <v>19</v>
      </c>
      <c r="D530" s="35" t="s">
        <v>21</v>
      </c>
      <c r="E530" s="35" t="s">
        <v>100</v>
      </c>
      <c r="F530" s="35" t="s">
        <v>441</v>
      </c>
      <c r="G530" s="36" t="s">
        <v>39</v>
      </c>
      <c r="H530" s="60"/>
      <c r="I530" s="60"/>
      <c r="J530" s="60"/>
      <c r="K530" s="60"/>
      <c r="L530" s="60"/>
      <c r="M530" s="60"/>
      <c r="N530" s="60"/>
      <c r="O530" s="60"/>
      <c r="P530" s="60"/>
      <c r="Q530" s="60"/>
      <c r="R530" s="60"/>
      <c r="S530" s="60"/>
      <c r="T530" s="60"/>
      <c r="U530" s="60"/>
      <c r="V530" s="60"/>
      <c r="W530" s="60">
        <f>W531+W532</f>
        <v>209140</v>
      </c>
      <c r="X530" s="60">
        <f t="shared" ref="X530:Y530" si="1598">X531+X532</f>
        <v>0</v>
      </c>
      <c r="Y530" s="60">
        <f t="shared" si="1598"/>
        <v>0</v>
      </c>
      <c r="Z530" s="60">
        <f t="shared" si="1584"/>
        <v>209140</v>
      </c>
      <c r="AA530" s="60">
        <f t="shared" si="1585"/>
        <v>0</v>
      </c>
      <c r="AB530" s="60">
        <f t="shared" si="1586"/>
        <v>0</v>
      </c>
      <c r="AC530" s="60">
        <f>AC531+AC532</f>
        <v>0</v>
      </c>
      <c r="AD530" s="60">
        <f t="shared" ref="AD530:AE530" si="1599">AD531+AD532</f>
        <v>0</v>
      </c>
      <c r="AE530" s="60">
        <f t="shared" si="1599"/>
        <v>0</v>
      </c>
      <c r="AF530" s="60">
        <f t="shared" si="1567"/>
        <v>209140</v>
      </c>
      <c r="AG530" s="60">
        <f t="shared" si="1568"/>
        <v>0</v>
      </c>
      <c r="AH530" s="60">
        <f t="shared" si="1569"/>
        <v>0</v>
      </c>
      <c r="AI530" s="60">
        <f>AI531+AI532</f>
        <v>0</v>
      </c>
      <c r="AJ530" s="60">
        <f t="shared" ref="AJ530:AK530" si="1600">AJ531+AJ532</f>
        <v>0</v>
      </c>
      <c r="AK530" s="60">
        <f t="shared" si="1600"/>
        <v>0</v>
      </c>
      <c r="AL530" s="60">
        <f t="shared" si="1571"/>
        <v>209140</v>
      </c>
      <c r="AM530" s="60">
        <f t="shared" si="1572"/>
        <v>0</v>
      </c>
      <c r="AN530" s="60">
        <f t="shared" si="1573"/>
        <v>0</v>
      </c>
      <c r="AO530" s="60">
        <f>AO531+AO532</f>
        <v>0</v>
      </c>
      <c r="AP530" s="60">
        <f t="shared" ref="AP530:AQ530" si="1601">AP531+AP532</f>
        <v>0</v>
      </c>
      <c r="AQ530" s="60">
        <f t="shared" si="1601"/>
        <v>0</v>
      </c>
      <c r="AR530" s="60">
        <f t="shared" si="1575"/>
        <v>209140</v>
      </c>
      <c r="AS530" s="60">
        <f t="shared" si="1576"/>
        <v>0</v>
      </c>
      <c r="AT530" s="60">
        <f t="shared" si="1577"/>
        <v>0</v>
      </c>
    </row>
    <row r="531" spans="1:46">
      <c r="A531" s="260"/>
      <c r="B531" s="102" t="s">
        <v>42</v>
      </c>
      <c r="C531" s="35" t="s">
        <v>19</v>
      </c>
      <c r="D531" s="35" t="s">
        <v>21</v>
      </c>
      <c r="E531" s="35" t="s">
        <v>100</v>
      </c>
      <c r="F531" s="35" t="s">
        <v>441</v>
      </c>
      <c r="G531" s="36" t="s">
        <v>40</v>
      </c>
      <c r="H531" s="60"/>
      <c r="I531" s="60"/>
      <c r="J531" s="60"/>
      <c r="K531" s="60"/>
      <c r="L531" s="60"/>
      <c r="M531" s="60"/>
      <c r="N531" s="60"/>
      <c r="O531" s="60"/>
      <c r="P531" s="60"/>
      <c r="Q531" s="60"/>
      <c r="R531" s="60"/>
      <c r="S531" s="60"/>
      <c r="T531" s="60"/>
      <c r="U531" s="60"/>
      <c r="V531" s="60"/>
      <c r="W531" s="60">
        <v>139440</v>
      </c>
      <c r="X531" s="60"/>
      <c r="Y531" s="60"/>
      <c r="Z531" s="60">
        <f t="shared" si="1584"/>
        <v>139440</v>
      </c>
      <c r="AA531" s="60">
        <f t="shared" si="1585"/>
        <v>0</v>
      </c>
      <c r="AB531" s="60">
        <f t="shared" si="1586"/>
        <v>0</v>
      </c>
      <c r="AC531" s="60"/>
      <c r="AD531" s="60"/>
      <c r="AE531" s="60"/>
      <c r="AF531" s="60">
        <f t="shared" si="1567"/>
        <v>139440</v>
      </c>
      <c r="AG531" s="60">
        <f t="shared" si="1568"/>
        <v>0</v>
      </c>
      <c r="AH531" s="60">
        <f t="shared" si="1569"/>
        <v>0</v>
      </c>
      <c r="AI531" s="60"/>
      <c r="AJ531" s="60"/>
      <c r="AK531" s="60"/>
      <c r="AL531" s="60">
        <f t="shared" si="1571"/>
        <v>139440</v>
      </c>
      <c r="AM531" s="60">
        <f t="shared" si="1572"/>
        <v>0</v>
      </c>
      <c r="AN531" s="60">
        <f t="shared" si="1573"/>
        <v>0</v>
      </c>
      <c r="AO531" s="60"/>
      <c r="AP531" s="60"/>
      <c r="AQ531" s="60"/>
      <c r="AR531" s="60">
        <f t="shared" si="1575"/>
        <v>139440</v>
      </c>
      <c r="AS531" s="60">
        <f t="shared" si="1576"/>
        <v>0</v>
      </c>
      <c r="AT531" s="60">
        <f t="shared" si="1577"/>
        <v>0</v>
      </c>
    </row>
    <row r="532" spans="1:46">
      <c r="A532" s="260"/>
      <c r="B532" s="179" t="s">
        <v>175</v>
      </c>
      <c r="C532" s="35" t="s">
        <v>19</v>
      </c>
      <c r="D532" s="35" t="s">
        <v>21</v>
      </c>
      <c r="E532" s="35" t="s">
        <v>100</v>
      </c>
      <c r="F532" s="35" t="s">
        <v>441</v>
      </c>
      <c r="G532" s="36" t="s">
        <v>172</v>
      </c>
      <c r="H532" s="60"/>
      <c r="I532" s="60"/>
      <c r="J532" s="60"/>
      <c r="K532" s="60"/>
      <c r="L532" s="60"/>
      <c r="M532" s="60"/>
      <c r="N532" s="60"/>
      <c r="O532" s="60"/>
      <c r="P532" s="60"/>
      <c r="Q532" s="60"/>
      <c r="R532" s="60"/>
      <c r="S532" s="60"/>
      <c r="T532" s="60"/>
      <c r="U532" s="60"/>
      <c r="V532" s="60"/>
      <c r="W532" s="60">
        <v>69700</v>
      </c>
      <c r="X532" s="60"/>
      <c r="Y532" s="60"/>
      <c r="Z532" s="60">
        <f t="shared" ref="Z532" si="1602">T532+W532</f>
        <v>69700</v>
      </c>
      <c r="AA532" s="60">
        <f t="shared" ref="AA532" si="1603">U532+X532</f>
        <v>0</v>
      </c>
      <c r="AB532" s="60">
        <f t="shared" ref="AB532" si="1604">V532+Y532</f>
        <v>0</v>
      </c>
      <c r="AC532" s="60"/>
      <c r="AD532" s="60"/>
      <c r="AE532" s="60"/>
      <c r="AF532" s="60">
        <f t="shared" ref="AF532:AF533" si="1605">Z532+AC532</f>
        <v>69700</v>
      </c>
      <c r="AG532" s="60">
        <f t="shared" ref="AG532:AG533" si="1606">AA532+AD532</f>
        <v>0</v>
      </c>
      <c r="AH532" s="60">
        <f t="shared" ref="AH532:AH533" si="1607">AB532+AE532</f>
        <v>0</v>
      </c>
      <c r="AI532" s="60"/>
      <c r="AJ532" s="60"/>
      <c r="AK532" s="60"/>
      <c r="AL532" s="60">
        <f t="shared" si="1571"/>
        <v>69700</v>
      </c>
      <c r="AM532" s="60">
        <f t="shared" si="1572"/>
        <v>0</v>
      </c>
      <c r="AN532" s="60">
        <f t="shared" si="1573"/>
        <v>0</v>
      </c>
      <c r="AO532" s="60"/>
      <c r="AP532" s="60"/>
      <c r="AQ532" s="60"/>
      <c r="AR532" s="60">
        <f t="shared" si="1575"/>
        <v>69700</v>
      </c>
      <c r="AS532" s="60">
        <f t="shared" si="1576"/>
        <v>0</v>
      </c>
      <c r="AT532" s="60">
        <f t="shared" si="1577"/>
        <v>0</v>
      </c>
    </row>
    <row r="533" spans="1:46">
      <c r="A533" s="260"/>
      <c r="B533" s="82" t="s">
        <v>47</v>
      </c>
      <c r="C533" s="35" t="s">
        <v>19</v>
      </c>
      <c r="D533" s="35" t="s">
        <v>21</v>
      </c>
      <c r="E533" s="35" t="s">
        <v>100</v>
      </c>
      <c r="F533" s="35" t="s">
        <v>441</v>
      </c>
      <c r="G533" s="36" t="s">
        <v>45</v>
      </c>
      <c r="H533" s="60"/>
      <c r="I533" s="60"/>
      <c r="J533" s="60"/>
      <c r="K533" s="60"/>
      <c r="L533" s="60"/>
      <c r="M533" s="60"/>
      <c r="N533" s="60"/>
      <c r="O533" s="60"/>
      <c r="P533" s="60"/>
      <c r="Q533" s="60"/>
      <c r="R533" s="60"/>
      <c r="S533" s="60"/>
      <c r="T533" s="60"/>
      <c r="U533" s="60"/>
      <c r="V533" s="60"/>
      <c r="W533" s="60">
        <f>W534</f>
        <v>28500</v>
      </c>
      <c r="X533" s="60">
        <f t="shared" ref="X533:Y533" si="1608">X534</f>
        <v>0</v>
      </c>
      <c r="Y533" s="60">
        <f t="shared" si="1608"/>
        <v>0</v>
      </c>
      <c r="Z533" s="60">
        <f t="shared" si="1584"/>
        <v>28500</v>
      </c>
      <c r="AA533" s="60">
        <f t="shared" si="1585"/>
        <v>0</v>
      </c>
      <c r="AB533" s="60">
        <f t="shared" si="1586"/>
        <v>0</v>
      </c>
      <c r="AC533" s="60">
        <f>AC534</f>
        <v>0</v>
      </c>
      <c r="AD533" s="60">
        <f t="shared" ref="AD533:AE533" si="1609">AD534</f>
        <v>0</v>
      </c>
      <c r="AE533" s="60">
        <f t="shared" si="1609"/>
        <v>0</v>
      </c>
      <c r="AF533" s="60">
        <f t="shared" si="1605"/>
        <v>28500</v>
      </c>
      <c r="AG533" s="60">
        <f t="shared" si="1606"/>
        <v>0</v>
      </c>
      <c r="AH533" s="60">
        <f t="shared" si="1607"/>
        <v>0</v>
      </c>
      <c r="AI533" s="60">
        <f>AI534</f>
        <v>0</v>
      </c>
      <c r="AJ533" s="60">
        <f t="shared" ref="AJ533:AK533" si="1610">AJ534</f>
        <v>0</v>
      </c>
      <c r="AK533" s="60">
        <f t="shared" si="1610"/>
        <v>0</v>
      </c>
      <c r="AL533" s="60">
        <f t="shared" si="1571"/>
        <v>28500</v>
      </c>
      <c r="AM533" s="60">
        <f t="shared" si="1572"/>
        <v>0</v>
      </c>
      <c r="AN533" s="60">
        <f t="shared" si="1573"/>
        <v>0</v>
      </c>
      <c r="AO533" s="60">
        <f>AO534</f>
        <v>0</v>
      </c>
      <c r="AP533" s="60">
        <f t="shared" ref="AP533:AQ533" si="1611">AP534</f>
        <v>0</v>
      </c>
      <c r="AQ533" s="60">
        <f t="shared" si="1611"/>
        <v>0</v>
      </c>
      <c r="AR533" s="60">
        <f t="shared" si="1575"/>
        <v>28500</v>
      </c>
      <c r="AS533" s="60">
        <f t="shared" si="1576"/>
        <v>0</v>
      </c>
      <c r="AT533" s="60">
        <f t="shared" si="1577"/>
        <v>0</v>
      </c>
    </row>
    <row r="534" spans="1:46" ht="39.6">
      <c r="A534" s="281"/>
      <c r="B534" s="82" t="s">
        <v>177</v>
      </c>
      <c r="C534" s="35" t="s">
        <v>19</v>
      </c>
      <c r="D534" s="35" t="s">
        <v>21</v>
      </c>
      <c r="E534" s="35" t="s">
        <v>100</v>
      </c>
      <c r="F534" s="35" t="s">
        <v>441</v>
      </c>
      <c r="G534" s="36" t="s">
        <v>46</v>
      </c>
      <c r="H534" s="60"/>
      <c r="I534" s="60"/>
      <c r="J534" s="60"/>
      <c r="K534" s="60"/>
      <c r="L534" s="60"/>
      <c r="M534" s="60"/>
      <c r="N534" s="60"/>
      <c r="O534" s="60"/>
      <c r="P534" s="60"/>
      <c r="Q534" s="60"/>
      <c r="R534" s="60"/>
      <c r="S534" s="60"/>
      <c r="T534" s="60"/>
      <c r="U534" s="60"/>
      <c r="V534" s="60"/>
      <c r="W534" s="60">
        <v>28500</v>
      </c>
      <c r="X534" s="60"/>
      <c r="Y534" s="60"/>
      <c r="Z534" s="60">
        <f t="shared" ref="Z534" si="1612">T534+W534</f>
        <v>28500</v>
      </c>
      <c r="AA534" s="60">
        <f t="shared" ref="AA534" si="1613">U534+X534</f>
        <v>0</v>
      </c>
      <c r="AB534" s="60">
        <f t="shared" ref="AB534" si="1614">V534+Y534</f>
        <v>0</v>
      </c>
      <c r="AC534" s="60"/>
      <c r="AD534" s="60"/>
      <c r="AE534" s="60"/>
      <c r="AF534" s="60">
        <f t="shared" ref="AF534" si="1615">Z534+AC534</f>
        <v>28500</v>
      </c>
      <c r="AG534" s="60">
        <f t="shared" ref="AG534" si="1616">AA534+AD534</f>
        <v>0</v>
      </c>
      <c r="AH534" s="60">
        <f t="shared" ref="AH534" si="1617">AB534+AE534</f>
        <v>0</v>
      </c>
      <c r="AI534" s="60"/>
      <c r="AJ534" s="60"/>
      <c r="AK534" s="60"/>
      <c r="AL534" s="60">
        <f t="shared" si="1571"/>
        <v>28500</v>
      </c>
      <c r="AM534" s="60">
        <f t="shared" si="1572"/>
        <v>0</v>
      </c>
      <c r="AN534" s="60">
        <f t="shared" si="1573"/>
        <v>0</v>
      </c>
      <c r="AO534" s="60"/>
      <c r="AP534" s="60"/>
      <c r="AQ534" s="60"/>
      <c r="AR534" s="60">
        <f t="shared" si="1575"/>
        <v>28500</v>
      </c>
      <c r="AS534" s="60">
        <f t="shared" si="1576"/>
        <v>0</v>
      </c>
      <c r="AT534" s="60">
        <f t="shared" si="1577"/>
        <v>0</v>
      </c>
    </row>
    <row r="535" spans="1:46">
      <c r="A535" s="105"/>
      <c r="B535" s="85"/>
      <c r="C535" s="29"/>
      <c r="D535" s="29"/>
      <c r="E535" s="4"/>
      <c r="F535" s="5"/>
      <c r="G535" s="11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  <c r="V535" s="57"/>
      <c r="W535" s="57"/>
      <c r="X535" s="57"/>
      <c r="Y535" s="57"/>
      <c r="Z535" s="57"/>
      <c r="AA535" s="57"/>
      <c r="AB535" s="57"/>
      <c r="AC535" s="57"/>
      <c r="AD535" s="57"/>
      <c r="AE535" s="57"/>
      <c r="AF535" s="57"/>
      <c r="AG535" s="57"/>
      <c r="AH535" s="57"/>
      <c r="AI535" s="57"/>
      <c r="AJ535" s="57"/>
      <c r="AK535" s="57"/>
      <c r="AL535" s="57"/>
      <c r="AM535" s="57"/>
      <c r="AN535" s="57"/>
      <c r="AO535" s="57"/>
      <c r="AP535" s="57"/>
      <c r="AQ535" s="57"/>
      <c r="AR535" s="57"/>
      <c r="AS535" s="57"/>
      <c r="AT535" s="57"/>
    </row>
    <row r="536" spans="1:46" ht="27.6">
      <c r="A536" s="66">
        <v>15</v>
      </c>
      <c r="B536" s="96" t="s">
        <v>300</v>
      </c>
      <c r="C536" s="7" t="s">
        <v>20</v>
      </c>
      <c r="D536" s="7" t="s">
        <v>21</v>
      </c>
      <c r="E536" s="7" t="s">
        <v>100</v>
      </c>
      <c r="F536" s="7" t="s">
        <v>101</v>
      </c>
      <c r="G536" s="110"/>
      <c r="H536" s="59">
        <f t="shared" ref="H536:M536" si="1618">H537</f>
        <v>110000</v>
      </c>
      <c r="I536" s="59">
        <f t="shared" si="1618"/>
        <v>110000</v>
      </c>
      <c r="J536" s="59">
        <f t="shared" si="1618"/>
        <v>110000</v>
      </c>
      <c r="K536" s="59">
        <f t="shared" si="1618"/>
        <v>0</v>
      </c>
      <c r="L536" s="59">
        <f t="shared" si="1618"/>
        <v>0</v>
      </c>
      <c r="M536" s="59">
        <f t="shared" si="1618"/>
        <v>0</v>
      </c>
      <c r="N536" s="59">
        <f t="shared" si="1433"/>
        <v>110000</v>
      </c>
      <c r="O536" s="59">
        <f t="shared" si="1434"/>
        <v>110000</v>
      </c>
      <c r="P536" s="59">
        <f t="shared" si="1435"/>
        <v>110000</v>
      </c>
      <c r="Q536" s="59">
        <f>Q537+Q542</f>
        <v>1017000</v>
      </c>
      <c r="R536" s="59">
        <f t="shared" ref="R536:S536" si="1619">R537+R542</f>
        <v>0</v>
      </c>
      <c r="S536" s="59">
        <f t="shared" si="1619"/>
        <v>0</v>
      </c>
      <c r="T536" s="59">
        <f t="shared" ref="T536:T541" si="1620">N536+Q536</f>
        <v>1127000</v>
      </c>
      <c r="U536" s="59">
        <f t="shared" ref="U536:U541" si="1621">O536+R536</f>
        <v>110000</v>
      </c>
      <c r="V536" s="59">
        <f t="shared" ref="V536:V541" si="1622">P536+S536</f>
        <v>110000</v>
      </c>
      <c r="W536" s="59">
        <f>W537+W542</f>
        <v>0</v>
      </c>
      <c r="X536" s="59">
        <f t="shared" ref="X536:Y536" si="1623">X537+X542</f>
        <v>0</v>
      </c>
      <c r="Y536" s="59">
        <f t="shared" si="1623"/>
        <v>0</v>
      </c>
      <c r="Z536" s="59">
        <f t="shared" ref="Z536:Z544" si="1624">T536+W536</f>
        <v>1127000</v>
      </c>
      <c r="AA536" s="59">
        <f t="shared" ref="AA536:AA544" si="1625">U536+X536</f>
        <v>110000</v>
      </c>
      <c r="AB536" s="59">
        <f t="shared" ref="AB536:AB544" si="1626">V536+Y536</f>
        <v>110000</v>
      </c>
      <c r="AC536" s="59">
        <f>AC537+AC542</f>
        <v>0</v>
      </c>
      <c r="AD536" s="59">
        <f t="shared" ref="AD536:AE536" si="1627">AD537+AD542</f>
        <v>0</v>
      </c>
      <c r="AE536" s="59">
        <f t="shared" si="1627"/>
        <v>0</v>
      </c>
      <c r="AF536" s="59">
        <f t="shared" ref="AF536:AF544" si="1628">Z536+AC536</f>
        <v>1127000</v>
      </c>
      <c r="AG536" s="59">
        <f t="shared" ref="AG536:AG544" si="1629">AA536+AD536</f>
        <v>110000</v>
      </c>
      <c r="AH536" s="59">
        <f t="shared" ref="AH536:AH544" si="1630">AB536+AE536</f>
        <v>110000</v>
      </c>
      <c r="AI536" s="59">
        <f>AI537+AI542</f>
        <v>-1017000</v>
      </c>
      <c r="AJ536" s="59">
        <f t="shared" ref="AJ536:AK536" si="1631">AJ537+AJ542</f>
        <v>0</v>
      </c>
      <c r="AK536" s="59">
        <f t="shared" si="1631"/>
        <v>0</v>
      </c>
      <c r="AL536" s="59">
        <f t="shared" ref="AL536:AL544" si="1632">AF536+AI536</f>
        <v>110000</v>
      </c>
      <c r="AM536" s="59">
        <f t="shared" ref="AM536:AM544" si="1633">AG536+AJ536</f>
        <v>110000</v>
      </c>
      <c r="AN536" s="59">
        <f t="shared" ref="AN536:AN544" si="1634">AH536+AK536</f>
        <v>110000</v>
      </c>
      <c r="AO536" s="59">
        <f>AO537+AO542</f>
        <v>0</v>
      </c>
      <c r="AP536" s="59">
        <f t="shared" ref="AP536:AQ536" si="1635">AP537+AP542</f>
        <v>0</v>
      </c>
      <c r="AQ536" s="59">
        <f t="shared" si="1635"/>
        <v>0</v>
      </c>
      <c r="AR536" s="59">
        <f t="shared" ref="AR536:AR544" si="1636">AL536+AO536</f>
        <v>110000</v>
      </c>
      <c r="AS536" s="59">
        <f t="shared" ref="AS536:AS544" si="1637">AM536+AP536</f>
        <v>110000</v>
      </c>
      <c r="AT536" s="59">
        <f t="shared" ref="AT536:AT544" si="1638">AN536+AQ536</f>
        <v>110000</v>
      </c>
    </row>
    <row r="537" spans="1:46">
      <c r="A537" s="280"/>
      <c r="B537" s="139" t="s">
        <v>246</v>
      </c>
      <c r="C537" s="5" t="s">
        <v>20</v>
      </c>
      <c r="D537" s="5" t="s">
        <v>21</v>
      </c>
      <c r="E537" s="5" t="s">
        <v>100</v>
      </c>
      <c r="F537" s="5" t="s">
        <v>141</v>
      </c>
      <c r="G537" s="11"/>
      <c r="H537" s="57">
        <f>H540+H538</f>
        <v>110000</v>
      </c>
      <c r="I537" s="57">
        <f t="shared" ref="I537:J537" si="1639">I540+I538</f>
        <v>110000</v>
      </c>
      <c r="J537" s="57">
        <f t="shared" si="1639"/>
        <v>110000</v>
      </c>
      <c r="K537" s="57">
        <f t="shared" ref="K537:M537" si="1640">K540+K538</f>
        <v>0</v>
      </c>
      <c r="L537" s="57">
        <f t="shared" si="1640"/>
        <v>0</v>
      </c>
      <c r="M537" s="57">
        <f t="shared" si="1640"/>
        <v>0</v>
      </c>
      <c r="N537" s="57">
        <f t="shared" si="1433"/>
        <v>110000</v>
      </c>
      <c r="O537" s="57">
        <f t="shared" si="1434"/>
        <v>110000</v>
      </c>
      <c r="P537" s="57">
        <f t="shared" si="1435"/>
        <v>110000</v>
      </c>
      <c r="Q537" s="57">
        <f t="shared" ref="Q537:S537" si="1641">Q540+Q538</f>
        <v>0</v>
      </c>
      <c r="R537" s="57">
        <f t="shared" si="1641"/>
        <v>0</v>
      </c>
      <c r="S537" s="57">
        <f t="shared" si="1641"/>
        <v>0</v>
      </c>
      <c r="T537" s="57">
        <f t="shared" si="1620"/>
        <v>110000</v>
      </c>
      <c r="U537" s="57">
        <f t="shared" si="1621"/>
        <v>110000</v>
      </c>
      <c r="V537" s="57">
        <f t="shared" si="1622"/>
        <v>110000</v>
      </c>
      <c r="W537" s="57">
        <f t="shared" ref="W537:Y537" si="1642">W540+W538</f>
        <v>0</v>
      </c>
      <c r="X537" s="57">
        <f t="shared" si="1642"/>
        <v>0</v>
      </c>
      <c r="Y537" s="57">
        <f t="shared" si="1642"/>
        <v>0</v>
      </c>
      <c r="Z537" s="57">
        <f t="shared" si="1624"/>
        <v>110000</v>
      </c>
      <c r="AA537" s="57">
        <f t="shared" si="1625"/>
        <v>110000</v>
      </c>
      <c r="AB537" s="57">
        <f t="shared" si="1626"/>
        <v>110000</v>
      </c>
      <c r="AC537" s="57">
        <f t="shared" ref="AC537:AE537" si="1643">AC540+AC538</f>
        <v>0</v>
      </c>
      <c r="AD537" s="57">
        <f t="shared" si="1643"/>
        <v>0</v>
      </c>
      <c r="AE537" s="57">
        <f t="shared" si="1643"/>
        <v>0</v>
      </c>
      <c r="AF537" s="57">
        <f t="shared" si="1628"/>
        <v>110000</v>
      </c>
      <c r="AG537" s="57">
        <f t="shared" si="1629"/>
        <v>110000</v>
      </c>
      <c r="AH537" s="57">
        <f t="shared" si="1630"/>
        <v>110000</v>
      </c>
      <c r="AI537" s="57">
        <f t="shared" ref="AI537:AK537" si="1644">AI540+AI538</f>
        <v>0</v>
      </c>
      <c r="AJ537" s="57">
        <f t="shared" si="1644"/>
        <v>0</v>
      </c>
      <c r="AK537" s="57">
        <f t="shared" si="1644"/>
        <v>0</v>
      </c>
      <c r="AL537" s="57">
        <f t="shared" si="1632"/>
        <v>110000</v>
      </c>
      <c r="AM537" s="57">
        <f t="shared" si="1633"/>
        <v>110000</v>
      </c>
      <c r="AN537" s="57">
        <f t="shared" si="1634"/>
        <v>110000</v>
      </c>
      <c r="AO537" s="57">
        <f t="shared" ref="AO537:AQ537" si="1645">AO540+AO538</f>
        <v>0</v>
      </c>
      <c r="AP537" s="57">
        <f t="shared" si="1645"/>
        <v>0</v>
      </c>
      <c r="AQ537" s="57">
        <f t="shared" si="1645"/>
        <v>0</v>
      </c>
      <c r="AR537" s="57">
        <f t="shared" si="1636"/>
        <v>110000</v>
      </c>
      <c r="AS537" s="57">
        <f t="shared" si="1637"/>
        <v>110000</v>
      </c>
      <c r="AT537" s="57">
        <f t="shared" si="1638"/>
        <v>110000</v>
      </c>
    </row>
    <row r="538" spans="1:46" ht="39.6">
      <c r="A538" s="260"/>
      <c r="B538" s="182" t="s">
        <v>51</v>
      </c>
      <c r="C538" s="5" t="s">
        <v>20</v>
      </c>
      <c r="D538" s="5" t="s">
        <v>21</v>
      </c>
      <c r="E538" s="5" t="s">
        <v>100</v>
      </c>
      <c r="F538" s="5" t="s">
        <v>141</v>
      </c>
      <c r="G538" s="36" t="s">
        <v>49</v>
      </c>
      <c r="H538" s="57">
        <f>H539</f>
        <v>80000</v>
      </c>
      <c r="I538" s="57">
        <f t="shared" ref="I538:M538" si="1646">I539</f>
        <v>80000</v>
      </c>
      <c r="J538" s="57">
        <f t="shared" si="1646"/>
        <v>80000</v>
      </c>
      <c r="K538" s="57">
        <f t="shared" si="1646"/>
        <v>0</v>
      </c>
      <c r="L538" s="57">
        <f t="shared" si="1646"/>
        <v>0</v>
      </c>
      <c r="M538" s="57">
        <f t="shared" si="1646"/>
        <v>0</v>
      </c>
      <c r="N538" s="57">
        <f t="shared" si="1433"/>
        <v>80000</v>
      </c>
      <c r="O538" s="57">
        <f t="shared" si="1434"/>
        <v>80000</v>
      </c>
      <c r="P538" s="57">
        <f t="shared" si="1435"/>
        <v>80000</v>
      </c>
      <c r="Q538" s="57">
        <f t="shared" ref="Q538:S538" si="1647">Q539</f>
        <v>0</v>
      </c>
      <c r="R538" s="57">
        <f t="shared" si="1647"/>
        <v>0</v>
      </c>
      <c r="S538" s="57">
        <f t="shared" si="1647"/>
        <v>0</v>
      </c>
      <c r="T538" s="57">
        <f t="shared" si="1620"/>
        <v>80000</v>
      </c>
      <c r="U538" s="57">
        <f t="shared" si="1621"/>
        <v>80000</v>
      </c>
      <c r="V538" s="57">
        <f t="shared" si="1622"/>
        <v>80000</v>
      </c>
      <c r="W538" s="57">
        <f t="shared" ref="W538:Y538" si="1648">W539</f>
        <v>0</v>
      </c>
      <c r="X538" s="57">
        <f t="shared" si="1648"/>
        <v>0</v>
      </c>
      <c r="Y538" s="57">
        <f t="shared" si="1648"/>
        <v>0</v>
      </c>
      <c r="Z538" s="57">
        <f t="shared" si="1624"/>
        <v>80000</v>
      </c>
      <c r="AA538" s="57">
        <f t="shared" si="1625"/>
        <v>80000</v>
      </c>
      <c r="AB538" s="57">
        <f t="shared" si="1626"/>
        <v>80000</v>
      </c>
      <c r="AC538" s="57">
        <f t="shared" ref="AC538:AE538" si="1649">AC539</f>
        <v>0</v>
      </c>
      <c r="AD538" s="57">
        <f t="shared" si="1649"/>
        <v>0</v>
      </c>
      <c r="AE538" s="57">
        <f t="shared" si="1649"/>
        <v>0</v>
      </c>
      <c r="AF538" s="57">
        <f t="shared" si="1628"/>
        <v>80000</v>
      </c>
      <c r="AG538" s="57">
        <f t="shared" si="1629"/>
        <v>80000</v>
      </c>
      <c r="AH538" s="57">
        <f t="shared" si="1630"/>
        <v>80000</v>
      </c>
      <c r="AI538" s="57">
        <f t="shared" ref="AI538:AK538" si="1650">AI539</f>
        <v>0</v>
      </c>
      <c r="AJ538" s="57">
        <f t="shared" si="1650"/>
        <v>0</v>
      </c>
      <c r="AK538" s="57">
        <f t="shared" si="1650"/>
        <v>0</v>
      </c>
      <c r="AL538" s="57">
        <f t="shared" si="1632"/>
        <v>80000</v>
      </c>
      <c r="AM538" s="57">
        <f t="shared" si="1633"/>
        <v>80000</v>
      </c>
      <c r="AN538" s="57">
        <f t="shared" si="1634"/>
        <v>80000</v>
      </c>
      <c r="AO538" s="57">
        <f t="shared" ref="AO538:AQ538" si="1651">AO539</f>
        <v>0</v>
      </c>
      <c r="AP538" s="57">
        <f t="shared" si="1651"/>
        <v>0</v>
      </c>
      <c r="AQ538" s="57">
        <f t="shared" si="1651"/>
        <v>0</v>
      </c>
      <c r="AR538" s="57">
        <f t="shared" si="1636"/>
        <v>80000</v>
      </c>
      <c r="AS538" s="57">
        <f t="shared" si="1637"/>
        <v>80000</v>
      </c>
      <c r="AT538" s="57">
        <f t="shared" si="1638"/>
        <v>80000</v>
      </c>
    </row>
    <row r="539" spans="1:46">
      <c r="A539" s="260"/>
      <c r="B539" s="182" t="s">
        <v>52</v>
      </c>
      <c r="C539" s="5" t="s">
        <v>20</v>
      </c>
      <c r="D539" s="5" t="s">
        <v>21</v>
      </c>
      <c r="E539" s="5" t="s">
        <v>100</v>
      </c>
      <c r="F539" s="5" t="s">
        <v>141</v>
      </c>
      <c r="G539" s="36" t="s">
        <v>50</v>
      </c>
      <c r="H539" s="60">
        <v>80000</v>
      </c>
      <c r="I539" s="60">
        <v>80000</v>
      </c>
      <c r="J539" s="60">
        <v>80000</v>
      </c>
      <c r="K539" s="60"/>
      <c r="L539" s="60"/>
      <c r="M539" s="60"/>
      <c r="N539" s="60">
        <f t="shared" si="1433"/>
        <v>80000</v>
      </c>
      <c r="O539" s="60">
        <f t="shared" si="1434"/>
        <v>80000</v>
      </c>
      <c r="P539" s="60">
        <f t="shared" si="1435"/>
        <v>80000</v>
      </c>
      <c r="Q539" s="60"/>
      <c r="R539" s="60"/>
      <c r="S539" s="60"/>
      <c r="T539" s="60">
        <f t="shared" si="1620"/>
        <v>80000</v>
      </c>
      <c r="U539" s="60">
        <f t="shared" si="1621"/>
        <v>80000</v>
      </c>
      <c r="V539" s="60">
        <f t="shared" si="1622"/>
        <v>80000</v>
      </c>
      <c r="W539" s="60"/>
      <c r="X539" s="60"/>
      <c r="Y539" s="60"/>
      <c r="Z539" s="60">
        <f t="shared" si="1624"/>
        <v>80000</v>
      </c>
      <c r="AA539" s="60">
        <f t="shared" si="1625"/>
        <v>80000</v>
      </c>
      <c r="AB539" s="60">
        <f t="shared" si="1626"/>
        <v>80000</v>
      </c>
      <c r="AC539" s="60"/>
      <c r="AD539" s="60"/>
      <c r="AE539" s="60"/>
      <c r="AF539" s="60">
        <f t="shared" si="1628"/>
        <v>80000</v>
      </c>
      <c r="AG539" s="60">
        <f t="shared" si="1629"/>
        <v>80000</v>
      </c>
      <c r="AH539" s="60">
        <f t="shared" si="1630"/>
        <v>80000</v>
      </c>
      <c r="AI539" s="60"/>
      <c r="AJ539" s="60"/>
      <c r="AK539" s="60"/>
      <c r="AL539" s="60">
        <f t="shared" si="1632"/>
        <v>80000</v>
      </c>
      <c r="AM539" s="60">
        <f t="shared" si="1633"/>
        <v>80000</v>
      </c>
      <c r="AN539" s="60">
        <f t="shared" si="1634"/>
        <v>80000</v>
      </c>
      <c r="AO539" s="60"/>
      <c r="AP539" s="60"/>
      <c r="AQ539" s="60"/>
      <c r="AR539" s="60">
        <f t="shared" si="1636"/>
        <v>80000</v>
      </c>
      <c r="AS539" s="60">
        <f t="shared" si="1637"/>
        <v>80000</v>
      </c>
      <c r="AT539" s="60">
        <f t="shared" si="1638"/>
        <v>80000</v>
      </c>
    </row>
    <row r="540" spans="1:46" ht="26.4">
      <c r="A540" s="260"/>
      <c r="B540" s="183" t="s">
        <v>186</v>
      </c>
      <c r="C540" s="5" t="s">
        <v>20</v>
      </c>
      <c r="D540" s="5" t="s">
        <v>21</v>
      </c>
      <c r="E540" s="5" t="s">
        <v>100</v>
      </c>
      <c r="F540" s="5" t="s">
        <v>141</v>
      </c>
      <c r="G540" s="70" t="s">
        <v>32</v>
      </c>
      <c r="H540" s="57">
        <f>H541</f>
        <v>30000</v>
      </c>
      <c r="I540" s="57">
        <f t="shared" ref="I540:M540" si="1652">I541</f>
        <v>30000</v>
      </c>
      <c r="J540" s="57">
        <f t="shared" si="1652"/>
        <v>30000</v>
      </c>
      <c r="K540" s="57">
        <f t="shared" si="1652"/>
        <v>0</v>
      </c>
      <c r="L540" s="57">
        <f t="shared" si="1652"/>
        <v>0</v>
      </c>
      <c r="M540" s="57">
        <f t="shared" si="1652"/>
        <v>0</v>
      </c>
      <c r="N540" s="57">
        <f t="shared" si="1433"/>
        <v>30000</v>
      </c>
      <c r="O540" s="57">
        <f t="shared" si="1434"/>
        <v>30000</v>
      </c>
      <c r="P540" s="57">
        <f t="shared" si="1435"/>
        <v>30000</v>
      </c>
      <c r="Q540" s="57">
        <f t="shared" ref="Q540:S540" si="1653">Q541</f>
        <v>0</v>
      </c>
      <c r="R540" s="57">
        <f t="shared" si="1653"/>
        <v>0</v>
      </c>
      <c r="S540" s="57">
        <f t="shared" si="1653"/>
        <v>0</v>
      </c>
      <c r="T540" s="57">
        <f t="shared" si="1620"/>
        <v>30000</v>
      </c>
      <c r="U540" s="57">
        <f t="shared" si="1621"/>
        <v>30000</v>
      </c>
      <c r="V540" s="57">
        <f t="shared" si="1622"/>
        <v>30000</v>
      </c>
      <c r="W540" s="57">
        <f t="shared" ref="W540:Y540" si="1654">W541</f>
        <v>0</v>
      </c>
      <c r="X540" s="57">
        <f t="shared" si="1654"/>
        <v>0</v>
      </c>
      <c r="Y540" s="57">
        <f t="shared" si="1654"/>
        <v>0</v>
      </c>
      <c r="Z540" s="57">
        <f t="shared" si="1624"/>
        <v>30000</v>
      </c>
      <c r="AA540" s="57">
        <f t="shared" si="1625"/>
        <v>30000</v>
      </c>
      <c r="AB540" s="57">
        <f t="shared" si="1626"/>
        <v>30000</v>
      </c>
      <c r="AC540" s="57">
        <f t="shared" ref="AC540:AE540" si="1655">AC541</f>
        <v>0</v>
      </c>
      <c r="AD540" s="57">
        <f t="shared" si="1655"/>
        <v>0</v>
      </c>
      <c r="AE540" s="57">
        <f t="shared" si="1655"/>
        <v>0</v>
      </c>
      <c r="AF540" s="57">
        <f t="shared" si="1628"/>
        <v>30000</v>
      </c>
      <c r="AG540" s="57">
        <f t="shared" si="1629"/>
        <v>30000</v>
      </c>
      <c r="AH540" s="57">
        <f t="shared" si="1630"/>
        <v>30000</v>
      </c>
      <c r="AI540" s="57">
        <f t="shared" ref="AI540:AK540" si="1656">AI541</f>
        <v>0</v>
      </c>
      <c r="AJ540" s="57">
        <f t="shared" si="1656"/>
        <v>0</v>
      </c>
      <c r="AK540" s="57">
        <f t="shared" si="1656"/>
        <v>0</v>
      </c>
      <c r="AL540" s="57">
        <f t="shared" si="1632"/>
        <v>30000</v>
      </c>
      <c r="AM540" s="57">
        <f t="shared" si="1633"/>
        <v>30000</v>
      </c>
      <c r="AN540" s="57">
        <f t="shared" si="1634"/>
        <v>30000</v>
      </c>
      <c r="AO540" s="57">
        <f t="shared" ref="AO540:AQ540" si="1657">AO541</f>
        <v>0</v>
      </c>
      <c r="AP540" s="57">
        <f t="shared" si="1657"/>
        <v>0</v>
      </c>
      <c r="AQ540" s="57">
        <f t="shared" si="1657"/>
        <v>0</v>
      </c>
      <c r="AR540" s="57">
        <f t="shared" si="1636"/>
        <v>30000</v>
      </c>
      <c r="AS540" s="57">
        <f t="shared" si="1637"/>
        <v>30000</v>
      </c>
      <c r="AT540" s="57">
        <f t="shared" si="1638"/>
        <v>30000</v>
      </c>
    </row>
    <row r="541" spans="1:46" ht="26.4">
      <c r="A541" s="260"/>
      <c r="B541" s="182" t="s">
        <v>34</v>
      </c>
      <c r="C541" s="5" t="s">
        <v>20</v>
      </c>
      <c r="D541" s="5" t="s">
        <v>21</v>
      </c>
      <c r="E541" s="5" t="s">
        <v>100</v>
      </c>
      <c r="F541" s="5" t="s">
        <v>141</v>
      </c>
      <c r="G541" s="70" t="s">
        <v>33</v>
      </c>
      <c r="H541" s="60">
        <v>30000</v>
      </c>
      <c r="I541" s="60">
        <v>30000</v>
      </c>
      <c r="J541" s="60">
        <v>30000</v>
      </c>
      <c r="K541" s="60"/>
      <c r="L541" s="60"/>
      <c r="M541" s="60"/>
      <c r="N541" s="60">
        <f t="shared" si="1433"/>
        <v>30000</v>
      </c>
      <c r="O541" s="60">
        <f t="shared" si="1434"/>
        <v>30000</v>
      </c>
      <c r="P541" s="60">
        <f t="shared" si="1435"/>
        <v>30000</v>
      </c>
      <c r="Q541" s="60"/>
      <c r="R541" s="60"/>
      <c r="S541" s="60"/>
      <c r="T541" s="60">
        <f t="shared" si="1620"/>
        <v>30000</v>
      </c>
      <c r="U541" s="60">
        <f t="shared" si="1621"/>
        <v>30000</v>
      </c>
      <c r="V541" s="60">
        <f t="shared" si="1622"/>
        <v>30000</v>
      </c>
      <c r="W541" s="60"/>
      <c r="X541" s="60"/>
      <c r="Y541" s="60"/>
      <c r="Z541" s="60">
        <f t="shared" si="1624"/>
        <v>30000</v>
      </c>
      <c r="AA541" s="60">
        <f t="shared" si="1625"/>
        <v>30000</v>
      </c>
      <c r="AB541" s="60">
        <f t="shared" si="1626"/>
        <v>30000</v>
      </c>
      <c r="AC541" s="60"/>
      <c r="AD541" s="60"/>
      <c r="AE541" s="60"/>
      <c r="AF541" s="60">
        <f t="shared" si="1628"/>
        <v>30000</v>
      </c>
      <c r="AG541" s="60">
        <f t="shared" si="1629"/>
        <v>30000</v>
      </c>
      <c r="AH541" s="60">
        <f t="shared" si="1630"/>
        <v>30000</v>
      </c>
      <c r="AI541" s="60"/>
      <c r="AJ541" s="60"/>
      <c r="AK541" s="60"/>
      <c r="AL541" s="60">
        <f t="shared" si="1632"/>
        <v>30000</v>
      </c>
      <c r="AM541" s="60">
        <f t="shared" si="1633"/>
        <v>30000</v>
      </c>
      <c r="AN541" s="60">
        <f t="shared" si="1634"/>
        <v>30000</v>
      </c>
      <c r="AO541" s="60"/>
      <c r="AP541" s="60"/>
      <c r="AQ541" s="60"/>
      <c r="AR541" s="60">
        <f t="shared" si="1636"/>
        <v>30000</v>
      </c>
      <c r="AS541" s="60">
        <f t="shared" si="1637"/>
        <v>30000</v>
      </c>
      <c r="AT541" s="60">
        <f t="shared" si="1638"/>
        <v>30000</v>
      </c>
    </row>
    <row r="542" spans="1:46" ht="26.4">
      <c r="A542" s="260"/>
      <c r="B542" s="186" t="s">
        <v>415</v>
      </c>
      <c r="C542" s="35" t="s">
        <v>20</v>
      </c>
      <c r="D542" s="35" t="s">
        <v>21</v>
      </c>
      <c r="E542" s="35" t="s">
        <v>100</v>
      </c>
      <c r="F542" s="134" t="s">
        <v>416</v>
      </c>
      <c r="G542" s="70"/>
      <c r="H542" s="204"/>
      <c r="I542" s="205"/>
      <c r="J542" s="205"/>
      <c r="K542" s="205"/>
      <c r="L542" s="205"/>
      <c r="M542" s="205"/>
      <c r="N542" s="205"/>
      <c r="O542" s="205"/>
      <c r="P542" s="205"/>
      <c r="Q542" s="205">
        <f>Q543</f>
        <v>1017000</v>
      </c>
      <c r="R542" s="205">
        <f t="shared" ref="R542:S543" si="1658">R543</f>
        <v>0</v>
      </c>
      <c r="S542" s="205">
        <f t="shared" si="1658"/>
        <v>0</v>
      </c>
      <c r="T542" s="60">
        <f t="shared" ref="T542:T544" si="1659">N542+Q542</f>
        <v>1017000</v>
      </c>
      <c r="U542" s="60">
        <f t="shared" ref="U542:U544" si="1660">O542+R542</f>
        <v>0</v>
      </c>
      <c r="V542" s="60">
        <f t="shared" ref="V542:V544" si="1661">P542+S542</f>
        <v>0</v>
      </c>
      <c r="W542" s="205">
        <f>W543</f>
        <v>0</v>
      </c>
      <c r="X542" s="205">
        <f t="shared" ref="X542:Y543" si="1662">X543</f>
        <v>0</v>
      </c>
      <c r="Y542" s="205">
        <f t="shared" si="1662"/>
        <v>0</v>
      </c>
      <c r="Z542" s="60">
        <f t="shared" si="1624"/>
        <v>1017000</v>
      </c>
      <c r="AA542" s="60">
        <f t="shared" si="1625"/>
        <v>0</v>
      </c>
      <c r="AB542" s="60">
        <f t="shared" si="1626"/>
        <v>0</v>
      </c>
      <c r="AC542" s="205">
        <f>AC543</f>
        <v>0</v>
      </c>
      <c r="AD542" s="205">
        <f t="shared" ref="AD542:AE543" si="1663">AD543</f>
        <v>0</v>
      </c>
      <c r="AE542" s="205">
        <f t="shared" si="1663"/>
        <v>0</v>
      </c>
      <c r="AF542" s="60">
        <f t="shared" si="1628"/>
        <v>1017000</v>
      </c>
      <c r="AG542" s="60">
        <f t="shared" si="1629"/>
        <v>0</v>
      </c>
      <c r="AH542" s="60">
        <f t="shared" si="1630"/>
        <v>0</v>
      </c>
      <c r="AI542" s="205">
        <f>AI543</f>
        <v>-1017000</v>
      </c>
      <c r="AJ542" s="205">
        <f t="shared" ref="AJ542:AK543" si="1664">AJ543</f>
        <v>0</v>
      </c>
      <c r="AK542" s="205">
        <f t="shared" si="1664"/>
        <v>0</v>
      </c>
      <c r="AL542" s="60">
        <f t="shared" si="1632"/>
        <v>0</v>
      </c>
      <c r="AM542" s="60">
        <f t="shared" si="1633"/>
        <v>0</v>
      </c>
      <c r="AN542" s="60">
        <f t="shared" si="1634"/>
        <v>0</v>
      </c>
      <c r="AO542" s="205">
        <f>AO543</f>
        <v>0</v>
      </c>
      <c r="AP542" s="205">
        <f t="shared" ref="AP542:AQ543" si="1665">AP543</f>
        <v>0</v>
      </c>
      <c r="AQ542" s="205">
        <f t="shared" si="1665"/>
        <v>0</v>
      </c>
      <c r="AR542" s="60">
        <f t="shared" si="1636"/>
        <v>0</v>
      </c>
      <c r="AS542" s="60">
        <f t="shared" si="1637"/>
        <v>0</v>
      </c>
      <c r="AT542" s="60">
        <f t="shared" si="1638"/>
        <v>0</v>
      </c>
    </row>
    <row r="543" spans="1:46" ht="26.4">
      <c r="A543" s="260"/>
      <c r="B543" s="182" t="s">
        <v>186</v>
      </c>
      <c r="C543" s="35" t="s">
        <v>20</v>
      </c>
      <c r="D543" s="35" t="s">
        <v>21</v>
      </c>
      <c r="E543" s="35" t="s">
        <v>100</v>
      </c>
      <c r="F543" s="134" t="s">
        <v>416</v>
      </c>
      <c r="G543" s="70" t="s">
        <v>32</v>
      </c>
      <c r="H543" s="204"/>
      <c r="I543" s="205"/>
      <c r="J543" s="205"/>
      <c r="K543" s="205"/>
      <c r="L543" s="205"/>
      <c r="M543" s="205"/>
      <c r="N543" s="205"/>
      <c r="O543" s="205"/>
      <c r="P543" s="205"/>
      <c r="Q543" s="205">
        <f>Q544</f>
        <v>1017000</v>
      </c>
      <c r="R543" s="205">
        <f t="shared" si="1658"/>
        <v>0</v>
      </c>
      <c r="S543" s="205">
        <f t="shared" si="1658"/>
        <v>0</v>
      </c>
      <c r="T543" s="60">
        <f t="shared" si="1659"/>
        <v>1017000</v>
      </c>
      <c r="U543" s="60">
        <f t="shared" si="1660"/>
        <v>0</v>
      </c>
      <c r="V543" s="60">
        <f t="shared" si="1661"/>
        <v>0</v>
      </c>
      <c r="W543" s="205">
        <f>W544</f>
        <v>0</v>
      </c>
      <c r="X543" s="205">
        <f t="shared" si="1662"/>
        <v>0</v>
      </c>
      <c r="Y543" s="205">
        <f t="shared" si="1662"/>
        <v>0</v>
      </c>
      <c r="Z543" s="60">
        <f t="shared" si="1624"/>
        <v>1017000</v>
      </c>
      <c r="AA543" s="60">
        <f t="shared" si="1625"/>
        <v>0</v>
      </c>
      <c r="AB543" s="60">
        <f t="shared" si="1626"/>
        <v>0</v>
      </c>
      <c r="AC543" s="205">
        <f>AC544</f>
        <v>0</v>
      </c>
      <c r="AD543" s="205">
        <f t="shared" si="1663"/>
        <v>0</v>
      </c>
      <c r="AE543" s="205">
        <f t="shared" si="1663"/>
        <v>0</v>
      </c>
      <c r="AF543" s="60">
        <f t="shared" si="1628"/>
        <v>1017000</v>
      </c>
      <c r="AG543" s="60">
        <f t="shared" si="1629"/>
        <v>0</v>
      </c>
      <c r="AH543" s="60">
        <f t="shared" si="1630"/>
        <v>0</v>
      </c>
      <c r="AI543" s="205">
        <f>AI544</f>
        <v>-1017000</v>
      </c>
      <c r="AJ543" s="205">
        <f t="shared" si="1664"/>
        <v>0</v>
      </c>
      <c r="AK543" s="205">
        <f t="shared" si="1664"/>
        <v>0</v>
      </c>
      <c r="AL543" s="60">
        <f t="shared" si="1632"/>
        <v>0</v>
      </c>
      <c r="AM543" s="60">
        <f t="shared" si="1633"/>
        <v>0</v>
      </c>
      <c r="AN543" s="60">
        <f t="shared" si="1634"/>
        <v>0</v>
      </c>
      <c r="AO543" s="205">
        <f>AO544</f>
        <v>0</v>
      </c>
      <c r="AP543" s="205">
        <f t="shared" si="1665"/>
        <v>0</v>
      </c>
      <c r="AQ543" s="205">
        <f t="shared" si="1665"/>
        <v>0</v>
      </c>
      <c r="AR543" s="60">
        <f t="shared" si="1636"/>
        <v>0</v>
      </c>
      <c r="AS543" s="60">
        <f t="shared" si="1637"/>
        <v>0</v>
      </c>
      <c r="AT543" s="60">
        <f t="shared" si="1638"/>
        <v>0</v>
      </c>
    </row>
    <row r="544" spans="1:46" ht="26.4">
      <c r="A544" s="281"/>
      <c r="B544" s="182" t="s">
        <v>34</v>
      </c>
      <c r="C544" s="35" t="s">
        <v>20</v>
      </c>
      <c r="D544" s="35" t="s">
        <v>21</v>
      </c>
      <c r="E544" s="35" t="s">
        <v>100</v>
      </c>
      <c r="F544" s="134" t="s">
        <v>416</v>
      </c>
      <c r="G544" s="70" t="s">
        <v>33</v>
      </c>
      <c r="H544" s="204"/>
      <c r="I544" s="205"/>
      <c r="J544" s="205"/>
      <c r="K544" s="205"/>
      <c r="L544" s="205"/>
      <c r="M544" s="205"/>
      <c r="N544" s="205"/>
      <c r="O544" s="205"/>
      <c r="P544" s="205"/>
      <c r="Q544" s="205">
        <v>1017000</v>
      </c>
      <c r="R544" s="205"/>
      <c r="S544" s="205"/>
      <c r="T544" s="60">
        <f t="shared" si="1659"/>
        <v>1017000</v>
      </c>
      <c r="U544" s="60">
        <f t="shared" si="1660"/>
        <v>0</v>
      </c>
      <c r="V544" s="60">
        <f t="shared" si="1661"/>
        <v>0</v>
      </c>
      <c r="W544" s="205"/>
      <c r="X544" s="205"/>
      <c r="Y544" s="205"/>
      <c r="Z544" s="60">
        <f t="shared" si="1624"/>
        <v>1017000</v>
      </c>
      <c r="AA544" s="60">
        <f t="shared" si="1625"/>
        <v>0</v>
      </c>
      <c r="AB544" s="60">
        <f t="shared" si="1626"/>
        <v>0</v>
      </c>
      <c r="AC544" s="205"/>
      <c r="AD544" s="205"/>
      <c r="AE544" s="205"/>
      <c r="AF544" s="60">
        <f t="shared" si="1628"/>
        <v>1017000</v>
      </c>
      <c r="AG544" s="60">
        <f t="shared" si="1629"/>
        <v>0</v>
      </c>
      <c r="AH544" s="60">
        <f t="shared" si="1630"/>
        <v>0</v>
      </c>
      <c r="AI544" s="205">
        <v>-1017000</v>
      </c>
      <c r="AJ544" s="205"/>
      <c r="AK544" s="205"/>
      <c r="AL544" s="60">
        <f t="shared" si="1632"/>
        <v>0</v>
      </c>
      <c r="AM544" s="60">
        <f t="shared" si="1633"/>
        <v>0</v>
      </c>
      <c r="AN544" s="60">
        <f t="shared" si="1634"/>
        <v>0</v>
      </c>
      <c r="AO544" s="205"/>
      <c r="AP544" s="205"/>
      <c r="AQ544" s="205"/>
      <c r="AR544" s="60">
        <f t="shared" si="1636"/>
        <v>0</v>
      </c>
      <c r="AS544" s="60">
        <f t="shared" si="1637"/>
        <v>0</v>
      </c>
      <c r="AT544" s="60">
        <f t="shared" si="1638"/>
        <v>0</v>
      </c>
    </row>
    <row r="545" spans="1:46">
      <c r="A545" s="105"/>
      <c r="B545" s="85"/>
      <c r="C545" s="4"/>
      <c r="D545" s="4"/>
      <c r="E545" s="4"/>
      <c r="F545" s="5"/>
      <c r="G545" s="11"/>
      <c r="H545" s="2"/>
      <c r="I545" s="184"/>
      <c r="J545" s="184"/>
      <c r="K545" s="184"/>
      <c r="L545" s="184"/>
      <c r="M545" s="184"/>
      <c r="N545" s="184"/>
      <c r="O545" s="184"/>
      <c r="P545" s="184"/>
      <c r="Q545" s="184"/>
      <c r="R545" s="184"/>
      <c r="S545" s="184"/>
      <c r="T545" s="184"/>
      <c r="U545" s="184"/>
      <c r="V545" s="184"/>
      <c r="W545" s="184"/>
      <c r="X545" s="184"/>
      <c r="Y545" s="184"/>
      <c r="Z545" s="184"/>
      <c r="AA545" s="184"/>
      <c r="AB545" s="184"/>
      <c r="AC545" s="184"/>
      <c r="AD545" s="184"/>
      <c r="AE545" s="184"/>
      <c r="AF545" s="184"/>
      <c r="AG545" s="184"/>
      <c r="AH545" s="184"/>
      <c r="AI545" s="184"/>
      <c r="AJ545" s="184"/>
      <c r="AK545" s="184"/>
      <c r="AL545" s="184"/>
      <c r="AM545" s="184"/>
      <c r="AN545" s="184"/>
      <c r="AO545" s="184"/>
      <c r="AP545" s="184"/>
      <c r="AQ545" s="184"/>
      <c r="AR545" s="184"/>
      <c r="AS545" s="184"/>
      <c r="AT545" s="184"/>
    </row>
    <row r="546" spans="1:46" s="133" customFormat="1" ht="27.6">
      <c r="A546" s="89">
        <v>16</v>
      </c>
      <c r="B546" s="96" t="s">
        <v>301</v>
      </c>
      <c r="C546" s="136" t="s">
        <v>208</v>
      </c>
      <c r="D546" s="136" t="s">
        <v>21</v>
      </c>
      <c r="E546" s="136" t="s">
        <v>100</v>
      </c>
      <c r="F546" s="136" t="s">
        <v>209</v>
      </c>
      <c r="G546" s="91"/>
      <c r="H546" s="92">
        <f>H547</f>
        <v>250000</v>
      </c>
      <c r="I546" s="92">
        <f t="shared" ref="I546:M547" si="1666">I547</f>
        <v>250000</v>
      </c>
      <c r="J546" s="92">
        <f t="shared" si="1666"/>
        <v>250000</v>
      </c>
      <c r="K546" s="92">
        <f t="shared" si="1666"/>
        <v>0</v>
      </c>
      <c r="L546" s="92">
        <f t="shared" si="1666"/>
        <v>0</v>
      </c>
      <c r="M546" s="92">
        <f t="shared" si="1666"/>
        <v>0</v>
      </c>
      <c r="N546" s="92">
        <f t="shared" si="1433"/>
        <v>250000</v>
      </c>
      <c r="O546" s="92">
        <f t="shared" si="1434"/>
        <v>250000</v>
      </c>
      <c r="P546" s="92">
        <f t="shared" si="1435"/>
        <v>250000</v>
      </c>
      <c r="Q546" s="92">
        <f>Q547+Q550</f>
        <v>317682.41999999993</v>
      </c>
      <c r="R546" s="92">
        <f t="shared" ref="R546:S546" si="1667">R547+R550</f>
        <v>0</v>
      </c>
      <c r="S546" s="92">
        <f t="shared" si="1667"/>
        <v>0</v>
      </c>
      <c r="T546" s="92">
        <f t="shared" ref="T546:T549" si="1668">N546+Q546</f>
        <v>567682.41999999993</v>
      </c>
      <c r="U546" s="92">
        <f t="shared" ref="U546:U549" si="1669">O546+R546</f>
        <v>250000</v>
      </c>
      <c r="V546" s="92">
        <f t="shared" ref="V546:V549" si="1670">P546+S546</f>
        <v>250000</v>
      </c>
      <c r="W546" s="92">
        <f>W547+W550</f>
        <v>0</v>
      </c>
      <c r="X546" s="92">
        <f t="shared" ref="X546:Y546" si="1671">X547+X550</f>
        <v>0</v>
      </c>
      <c r="Y546" s="92">
        <f t="shared" si="1671"/>
        <v>0</v>
      </c>
      <c r="Z546" s="92">
        <f t="shared" ref="Z546:Z552" si="1672">T546+W546</f>
        <v>567682.41999999993</v>
      </c>
      <c r="AA546" s="92">
        <f t="shared" ref="AA546:AA552" si="1673">U546+X546</f>
        <v>250000</v>
      </c>
      <c r="AB546" s="92">
        <f t="shared" ref="AB546:AB552" si="1674">V546+Y546</f>
        <v>250000</v>
      </c>
      <c r="AC546" s="92">
        <f>AC547+AC550</f>
        <v>0</v>
      </c>
      <c r="AD546" s="92">
        <f t="shared" ref="AD546:AE546" si="1675">AD547+AD550</f>
        <v>0</v>
      </c>
      <c r="AE546" s="92">
        <f t="shared" si="1675"/>
        <v>0</v>
      </c>
      <c r="AF546" s="92">
        <f t="shared" ref="AF546:AF552" si="1676">Z546+AC546</f>
        <v>567682.41999999993</v>
      </c>
      <c r="AG546" s="92">
        <f t="shared" ref="AG546:AG552" si="1677">AA546+AD546</f>
        <v>250000</v>
      </c>
      <c r="AH546" s="92">
        <f t="shared" ref="AH546:AH552" si="1678">AB546+AE546</f>
        <v>250000</v>
      </c>
      <c r="AI546" s="92">
        <f>AI547+AI550</f>
        <v>-63682.42</v>
      </c>
      <c r="AJ546" s="92">
        <f t="shared" ref="AJ546:AK546" si="1679">AJ547+AJ550</f>
        <v>0</v>
      </c>
      <c r="AK546" s="92">
        <f t="shared" si="1679"/>
        <v>0</v>
      </c>
      <c r="AL546" s="92">
        <f t="shared" ref="AL546:AL552" si="1680">AF546+AI546</f>
        <v>503999.99999999994</v>
      </c>
      <c r="AM546" s="92">
        <f t="shared" ref="AM546:AM552" si="1681">AG546+AJ546</f>
        <v>250000</v>
      </c>
      <c r="AN546" s="92">
        <f t="shared" ref="AN546:AN552" si="1682">AH546+AK546</f>
        <v>250000</v>
      </c>
      <c r="AO546" s="92">
        <f>AO547+AO550</f>
        <v>0</v>
      </c>
      <c r="AP546" s="92">
        <f t="shared" ref="AP546:AQ546" si="1683">AP547+AP550</f>
        <v>0</v>
      </c>
      <c r="AQ546" s="92">
        <f t="shared" si="1683"/>
        <v>0</v>
      </c>
      <c r="AR546" s="92">
        <f t="shared" ref="AR546:AR552" si="1684">AL546+AO546</f>
        <v>503999.99999999994</v>
      </c>
      <c r="AS546" s="92">
        <f t="shared" ref="AS546:AS552" si="1685">AM546+AP546</f>
        <v>250000</v>
      </c>
      <c r="AT546" s="92">
        <f t="shared" ref="AT546:AT552" si="1686">AN546+AQ546</f>
        <v>250000</v>
      </c>
    </row>
    <row r="547" spans="1:46">
      <c r="A547" s="280"/>
      <c r="B547" s="82" t="s">
        <v>247</v>
      </c>
      <c r="C547" s="134" t="s">
        <v>208</v>
      </c>
      <c r="D547" s="134" t="s">
        <v>21</v>
      </c>
      <c r="E547" s="134" t="s">
        <v>100</v>
      </c>
      <c r="F547" s="134" t="s">
        <v>248</v>
      </c>
      <c r="G547" s="33"/>
      <c r="H547" s="65">
        <f>H548</f>
        <v>250000</v>
      </c>
      <c r="I547" s="65">
        <f t="shared" si="1666"/>
        <v>250000</v>
      </c>
      <c r="J547" s="65">
        <f t="shared" si="1666"/>
        <v>250000</v>
      </c>
      <c r="K547" s="65">
        <f t="shared" si="1666"/>
        <v>0</v>
      </c>
      <c r="L547" s="65">
        <f t="shared" si="1666"/>
        <v>0</v>
      </c>
      <c r="M547" s="65">
        <f t="shared" si="1666"/>
        <v>0</v>
      </c>
      <c r="N547" s="65">
        <f t="shared" si="1433"/>
        <v>250000</v>
      </c>
      <c r="O547" s="65">
        <f t="shared" si="1434"/>
        <v>250000</v>
      </c>
      <c r="P547" s="65">
        <f t="shared" si="1435"/>
        <v>250000</v>
      </c>
      <c r="Q547" s="65">
        <f t="shared" ref="Q547:S551" si="1687">Q548</f>
        <v>-250000</v>
      </c>
      <c r="R547" s="65">
        <f t="shared" si="1687"/>
        <v>-250000</v>
      </c>
      <c r="S547" s="65">
        <f t="shared" si="1687"/>
        <v>-250000</v>
      </c>
      <c r="T547" s="65">
        <f t="shared" si="1668"/>
        <v>0</v>
      </c>
      <c r="U547" s="65">
        <f t="shared" si="1669"/>
        <v>0</v>
      </c>
      <c r="V547" s="65">
        <f t="shared" si="1670"/>
        <v>0</v>
      </c>
      <c r="W547" s="65">
        <f t="shared" ref="W547:Y551" si="1688">W548</f>
        <v>0</v>
      </c>
      <c r="X547" s="65">
        <f t="shared" si="1688"/>
        <v>0</v>
      </c>
      <c r="Y547" s="65">
        <f t="shared" si="1688"/>
        <v>0</v>
      </c>
      <c r="Z547" s="65">
        <f t="shared" si="1672"/>
        <v>0</v>
      </c>
      <c r="AA547" s="65">
        <f t="shared" si="1673"/>
        <v>0</v>
      </c>
      <c r="AB547" s="65">
        <f t="shared" si="1674"/>
        <v>0</v>
      </c>
      <c r="AC547" s="65">
        <f t="shared" ref="AC547:AE551" si="1689">AC548</f>
        <v>0</v>
      </c>
      <c r="AD547" s="65">
        <f t="shared" si="1689"/>
        <v>0</v>
      </c>
      <c r="AE547" s="65">
        <f t="shared" si="1689"/>
        <v>0</v>
      </c>
      <c r="AF547" s="65">
        <f t="shared" si="1676"/>
        <v>0</v>
      </c>
      <c r="AG547" s="65">
        <f t="shared" si="1677"/>
        <v>0</v>
      </c>
      <c r="AH547" s="65">
        <f t="shared" si="1678"/>
        <v>0</v>
      </c>
      <c r="AI547" s="65">
        <f t="shared" ref="AI547:AK551" si="1690">AI548</f>
        <v>0</v>
      </c>
      <c r="AJ547" s="65">
        <f t="shared" si="1690"/>
        <v>0</v>
      </c>
      <c r="AK547" s="65">
        <f t="shared" si="1690"/>
        <v>0</v>
      </c>
      <c r="AL547" s="65">
        <f t="shared" si="1680"/>
        <v>0</v>
      </c>
      <c r="AM547" s="65">
        <f t="shared" si="1681"/>
        <v>0</v>
      </c>
      <c r="AN547" s="65">
        <f t="shared" si="1682"/>
        <v>0</v>
      </c>
      <c r="AO547" s="65">
        <f t="shared" ref="AO547:AQ551" si="1691">AO548</f>
        <v>0</v>
      </c>
      <c r="AP547" s="65">
        <f t="shared" si="1691"/>
        <v>0</v>
      </c>
      <c r="AQ547" s="65">
        <f t="shared" si="1691"/>
        <v>0</v>
      </c>
      <c r="AR547" s="65">
        <f t="shared" si="1684"/>
        <v>0</v>
      </c>
      <c r="AS547" s="65">
        <f t="shared" si="1685"/>
        <v>0</v>
      </c>
      <c r="AT547" s="65">
        <f t="shared" si="1686"/>
        <v>0</v>
      </c>
    </row>
    <row r="548" spans="1:46">
      <c r="A548" s="260"/>
      <c r="B548" s="82" t="s">
        <v>35</v>
      </c>
      <c r="C548" s="134" t="s">
        <v>208</v>
      </c>
      <c r="D548" s="134" t="s">
        <v>21</v>
      </c>
      <c r="E548" s="134" t="s">
        <v>100</v>
      </c>
      <c r="F548" s="134" t="s">
        <v>248</v>
      </c>
      <c r="G548" s="70" t="s">
        <v>36</v>
      </c>
      <c r="H548" s="65">
        <f>H549</f>
        <v>250000</v>
      </c>
      <c r="I548" s="65">
        <f t="shared" ref="I548:M548" si="1692">I549</f>
        <v>250000</v>
      </c>
      <c r="J548" s="65">
        <f t="shared" si="1692"/>
        <v>250000</v>
      </c>
      <c r="K548" s="65">
        <f t="shared" si="1692"/>
        <v>0</v>
      </c>
      <c r="L548" s="65">
        <f t="shared" si="1692"/>
        <v>0</v>
      </c>
      <c r="M548" s="65">
        <f t="shared" si="1692"/>
        <v>0</v>
      </c>
      <c r="N548" s="65">
        <f t="shared" si="1433"/>
        <v>250000</v>
      </c>
      <c r="O548" s="65">
        <f t="shared" si="1434"/>
        <v>250000</v>
      </c>
      <c r="P548" s="65">
        <f t="shared" si="1435"/>
        <v>250000</v>
      </c>
      <c r="Q548" s="65">
        <f t="shared" si="1687"/>
        <v>-250000</v>
      </c>
      <c r="R548" s="65">
        <f t="shared" si="1687"/>
        <v>-250000</v>
      </c>
      <c r="S548" s="65">
        <f t="shared" si="1687"/>
        <v>-250000</v>
      </c>
      <c r="T548" s="65">
        <f t="shared" si="1668"/>
        <v>0</v>
      </c>
      <c r="U548" s="65">
        <f t="shared" si="1669"/>
        <v>0</v>
      </c>
      <c r="V548" s="65">
        <f t="shared" si="1670"/>
        <v>0</v>
      </c>
      <c r="W548" s="65">
        <f t="shared" si="1688"/>
        <v>0</v>
      </c>
      <c r="X548" s="65">
        <f t="shared" si="1688"/>
        <v>0</v>
      </c>
      <c r="Y548" s="65">
        <f t="shared" si="1688"/>
        <v>0</v>
      </c>
      <c r="Z548" s="65">
        <f t="shared" si="1672"/>
        <v>0</v>
      </c>
      <c r="AA548" s="65">
        <f t="shared" si="1673"/>
        <v>0</v>
      </c>
      <c r="AB548" s="65">
        <f t="shared" si="1674"/>
        <v>0</v>
      </c>
      <c r="AC548" s="65">
        <f t="shared" si="1689"/>
        <v>0</v>
      </c>
      <c r="AD548" s="65">
        <f t="shared" si="1689"/>
        <v>0</v>
      </c>
      <c r="AE548" s="65">
        <f t="shared" si="1689"/>
        <v>0</v>
      </c>
      <c r="AF548" s="65">
        <f t="shared" si="1676"/>
        <v>0</v>
      </c>
      <c r="AG548" s="65">
        <f t="shared" si="1677"/>
        <v>0</v>
      </c>
      <c r="AH548" s="65">
        <f t="shared" si="1678"/>
        <v>0</v>
      </c>
      <c r="AI548" s="65">
        <f t="shared" si="1690"/>
        <v>0</v>
      </c>
      <c r="AJ548" s="65">
        <f t="shared" si="1690"/>
        <v>0</v>
      </c>
      <c r="AK548" s="65">
        <f t="shared" si="1690"/>
        <v>0</v>
      </c>
      <c r="AL548" s="65">
        <f t="shared" si="1680"/>
        <v>0</v>
      </c>
      <c r="AM548" s="65">
        <f t="shared" si="1681"/>
        <v>0</v>
      </c>
      <c r="AN548" s="65">
        <f t="shared" si="1682"/>
        <v>0</v>
      </c>
      <c r="AO548" s="65">
        <f t="shared" si="1691"/>
        <v>0</v>
      </c>
      <c r="AP548" s="65">
        <f t="shared" si="1691"/>
        <v>0</v>
      </c>
      <c r="AQ548" s="65">
        <f t="shared" si="1691"/>
        <v>0</v>
      </c>
      <c r="AR548" s="65">
        <f t="shared" si="1684"/>
        <v>0</v>
      </c>
      <c r="AS548" s="65">
        <f t="shared" si="1685"/>
        <v>0</v>
      </c>
      <c r="AT548" s="65">
        <f t="shared" si="1686"/>
        <v>0</v>
      </c>
    </row>
    <row r="549" spans="1:46" ht="20.25" customHeight="1">
      <c r="A549" s="260"/>
      <c r="B549" s="82" t="s">
        <v>38</v>
      </c>
      <c r="C549" s="134" t="s">
        <v>208</v>
      </c>
      <c r="D549" s="134" t="s">
        <v>21</v>
      </c>
      <c r="E549" s="134" t="s">
        <v>100</v>
      </c>
      <c r="F549" s="134" t="s">
        <v>248</v>
      </c>
      <c r="G549" s="70" t="s">
        <v>37</v>
      </c>
      <c r="H549" s="64">
        <v>250000</v>
      </c>
      <c r="I549" s="64">
        <v>250000</v>
      </c>
      <c r="J549" s="64">
        <v>250000</v>
      </c>
      <c r="K549" s="64"/>
      <c r="L549" s="64"/>
      <c r="M549" s="64"/>
      <c r="N549" s="64">
        <f t="shared" si="1433"/>
        <v>250000</v>
      </c>
      <c r="O549" s="64">
        <f t="shared" si="1434"/>
        <v>250000</v>
      </c>
      <c r="P549" s="64">
        <f t="shared" si="1435"/>
        <v>250000</v>
      </c>
      <c r="Q549" s="64">
        <v>-250000</v>
      </c>
      <c r="R549" s="64">
        <v>-250000</v>
      </c>
      <c r="S549" s="64">
        <v>-250000</v>
      </c>
      <c r="T549" s="64">
        <f t="shared" si="1668"/>
        <v>0</v>
      </c>
      <c r="U549" s="64">
        <f t="shared" si="1669"/>
        <v>0</v>
      </c>
      <c r="V549" s="64">
        <f t="shared" si="1670"/>
        <v>0</v>
      </c>
      <c r="W549" s="64"/>
      <c r="X549" s="64"/>
      <c r="Y549" s="64"/>
      <c r="Z549" s="64">
        <f t="shared" si="1672"/>
        <v>0</v>
      </c>
      <c r="AA549" s="64">
        <f t="shared" si="1673"/>
        <v>0</v>
      </c>
      <c r="AB549" s="64">
        <f t="shared" si="1674"/>
        <v>0</v>
      </c>
      <c r="AC549" s="64"/>
      <c r="AD549" s="64"/>
      <c r="AE549" s="64"/>
      <c r="AF549" s="64">
        <f t="shared" si="1676"/>
        <v>0</v>
      </c>
      <c r="AG549" s="64">
        <f t="shared" si="1677"/>
        <v>0</v>
      </c>
      <c r="AH549" s="64">
        <f t="shared" si="1678"/>
        <v>0</v>
      </c>
      <c r="AI549" s="64"/>
      <c r="AJ549" s="64"/>
      <c r="AK549" s="64"/>
      <c r="AL549" s="64">
        <f t="shared" si="1680"/>
        <v>0</v>
      </c>
      <c r="AM549" s="64">
        <f t="shared" si="1681"/>
        <v>0</v>
      </c>
      <c r="AN549" s="64">
        <f t="shared" si="1682"/>
        <v>0</v>
      </c>
      <c r="AO549" s="64"/>
      <c r="AP549" s="64"/>
      <c r="AQ549" s="64"/>
      <c r="AR549" s="64">
        <f t="shared" si="1684"/>
        <v>0</v>
      </c>
      <c r="AS549" s="64">
        <f t="shared" si="1685"/>
        <v>0</v>
      </c>
      <c r="AT549" s="64">
        <f t="shared" si="1686"/>
        <v>0</v>
      </c>
    </row>
    <row r="550" spans="1:46">
      <c r="A550" s="260"/>
      <c r="B550" s="82" t="s">
        <v>247</v>
      </c>
      <c r="C550" s="134" t="s">
        <v>208</v>
      </c>
      <c r="D550" s="134" t="s">
        <v>21</v>
      </c>
      <c r="E550" s="134" t="s">
        <v>100</v>
      </c>
      <c r="F550" s="134" t="s">
        <v>417</v>
      </c>
      <c r="G550" s="33"/>
      <c r="H550" s="65">
        <f>H551</f>
        <v>0</v>
      </c>
      <c r="I550" s="65">
        <f t="shared" ref="I550:M551" si="1693">I551</f>
        <v>0</v>
      </c>
      <c r="J550" s="65">
        <f t="shared" si="1693"/>
        <v>0</v>
      </c>
      <c r="K550" s="65">
        <f t="shared" si="1693"/>
        <v>0</v>
      </c>
      <c r="L550" s="65">
        <f t="shared" si="1693"/>
        <v>0</v>
      </c>
      <c r="M550" s="65">
        <f t="shared" si="1693"/>
        <v>0</v>
      </c>
      <c r="N550" s="65">
        <f t="shared" ref="N550:N551" si="1694">H550+K550</f>
        <v>0</v>
      </c>
      <c r="O550" s="65">
        <f t="shared" ref="O550:O551" si="1695">I550+L550</f>
        <v>0</v>
      </c>
      <c r="P550" s="65">
        <f t="shared" ref="P550:P551" si="1696">J550+M550</f>
        <v>0</v>
      </c>
      <c r="Q550" s="65">
        <f t="shared" si="1687"/>
        <v>567682.41999999993</v>
      </c>
      <c r="R550" s="65">
        <f t="shared" si="1687"/>
        <v>250000</v>
      </c>
      <c r="S550" s="65">
        <f t="shared" si="1687"/>
        <v>250000</v>
      </c>
      <c r="T550" s="65">
        <f t="shared" ref="T550:T552" si="1697">N550+Q550</f>
        <v>567682.41999999993</v>
      </c>
      <c r="U550" s="65">
        <f t="shared" ref="U550:U552" si="1698">O550+R550</f>
        <v>250000</v>
      </c>
      <c r="V550" s="65">
        <f t="shared" ref="V550:V552" si="1699">P550+S550</f>
        <v>250000</v>
      </c>
      <c r="W550" s="65">
        <f t="shared" si="1688"/>
        <v>0</v>
      </c>
      <c r="X550" s="65">
        <f t="shared" si="1688"/>
        <v>0</v>
      </c>
      <c r="Y550" s="65">
        <f t="shared" si="1688"/>
        <v>0</v>
      </c>
      <c r="Z550" s="65">
        <f t="shared" si="1672"/>
        <v>567682.41999999993</v>
      </c>
      <c r="AA550" s="65">
        <f t="shared" si="1673"/>
        <v>250000</v>
      </c>
      <c r="AB550" s="65">
        <f t="shared" si="1674"/>
        <v>250000</v>
      </c>
      <c r="AC550" s="65">
        <f t="shared" si="1689"/>
        <v>0</v>
      </c>
      <c r="AD550" s="65">
        <f t="shared" si="1689"/>
        <v>0</v>
      </c>
      <c r="AE550" s="65">
        <f t="shared" si="1689"/>
        <v>0</v>
      </c>
      <c r="AF550" s="65">
        <f t="shared" si="1676"/>
        <v>567682.41999999993</v>
      </c>
      <c r="AG550" s="65">
        <f t="shared" si="1677"/>
        <v>250000</v>
      </c>
      <c r="AH550" s="65">
        <f t="shared" si="1678"/>
        <v>250000</v>
      </c>
      <c r="AI550" s="65">
        <f t="shared" si="1690"/>
        <v>-63682.42</v>
      </c>
      <c r="AJ550" s="65">
        <f t="shared" si="1690"/>
        <v>0</v>
      </c>
      <c r="AK550" s="65">
        <f t="shared" si="1690"/>
        <v>0</v>
      </c>
      <c r="AL550" s="65">
        <f t="shared" si="1680"/>
        <v>503999.99999999994</v>
      </c>
      <c r="AM550" s="65">
        <f t="shared" si="1681"/>
        <v>250000</v>
      </c>
      <c r="AN550" s="65">
        <f t="shared" si="1682"/>
        <v>250000</v>
      </c>
      <c r="AO550" s="65">
        <f t="shared" si="1691"/>
        <v>0</v>
      </c>
      <c r="AP550" s="65">
        <f t="shared" si="1691"/>
        <v>0</v>
      </c>
      <c r="AQ550" s="65">
        <f t="shared" si="1691"/>
        <v>0</v>
      </c>
      <c r="AR550" s="65">
        <f t="shared" si="1684"/>
        <v>503999.99999999994</v>
      </c>
      <c r="AS550" s="65">
        <f t="shared" si="1685"/>
        <v>250000</v>
      </c>
      <c r="AT550" s="65">
        <f t="shared" si="1686"/>
        <v>250000</v>
      </c>
    </row>
    <row r="551" spans="1:46">
      <c r="A551" s="260"/>
      <c r="B551" s="82" t="s">
        <v>35</v>
      </c>
      <c r="C551" s="134" t="s">
        <v>208</v>
      </c>
      <c r="D551" s="134" t="s">
        <v>21</v>
      </c>
      <c r="E551" s="134" t="s">
        <v>100</v>
      </c>
      <c r="F551" s="134" t="s">
        <v>417</v>
      </c>
      <c r="G551" s="70" t="s">
        <v>36</v>
      </c>
      <c r="H551" s="65">
        <f>H552</f>
        <v>0</v>
      </c>
      <c r="I551" s="65">
        <f t="shared" si="1693"/>
        <v>0</v>
      </c>
      <c r="J551" s="65">
        <f t="shared" si="1693"/>
        <v>0</v>
      </c>
      <c r="K551" s="65">
        <f t="shared" si="1693"/>
        <v>0</v>
      </c>
      <c r="L551" s="65">
        <f t="shared" si="1693"/>
        <v>0</v>
      </c>
      <c r="M551" s="65">
        <f t="shared" si="1693"/>
        <v>0</v>
      </c>
      <c r="N551" s="65">
        <f t="shared" si="1694"/>
        <v>0</v>
      </c>
      <c r="O551" s="65">
        <f t="shared" si="1695"/>
        <v>0</v>
      </c>
      <c r="P551" s="65">
        <f t="shared" si="1696"/>
        <v>0</v>
      </c>
      <c r="Q551" s="65">
        <f t="shared" si="1687"/>
        <v>567682.41999999993</v>
      </c>
      <c r="R551" s="65">
        <f t="shared" si="1687"/>
        <v>250000</v>
      </c>
      <c r="S551" s="65">
        <f t="shared" si="1687"/>
        <v>250000</v>
      </c>
      <c r="T551" s="65">
        <f t="shared" si="1697"/>
        <v>567682.41999999993</v>
      </c>
      <c r="U551" s="65">
        <f t="shared" si="1698"/>
        <v>250000</v>
      </c>
      <c r="V551" s="65">
        <f t="shared" si="1699"/>
        <v>250000</v>
      </c>
      <c r="W551" s="65">
        <f t="shared" si="1688"/>
        <v>0</v>
      </c>
      <c r="X551" s="65">
        <f t="shared" si="1688"/>
        <v>0</v>
      </c>
      <c r="Y551" s="65">
        <f t="shared" si="1688"/>
        <v>0</v>
      </c>
      <c r="Z551" s="65">
        <f t="shared" si="1672"/>
        <v>567682.41999999993</v>
      </c>
      <c r="AA551" s="65">
        <f t="shared" si="1673"/>
        <v>250000</v>
      </c>
      <c r="AB551" s="65">
        <f t="shared" si="1674"/>
        <v>250000</v>
      </c>
      <c r="AC551" s="65">
        <f t="shared" si="1689"/>
        <v>0</v>
      </c>
      <c r="AD551" s="65">
        <f t="shared" si="1689"/>
        <v>0</v>
      </c>
      <c r="AE551" s="65">
        <f t="shared" si="1689"/>
        <v>0</v>
      </c>
      <c r="AF551" s="65">
        <f t="shared" si="1676"/>
        <v>567682.41999999993</v>
      </c>
      <c r="AG551" s="65">
        <f t="shared" si="1677"/>
        <v>250000</v>
      </c>
      <c r="AH551" s="65">
        <f t="shared" si="1678"/>
        <v>250000</v>
      </c>
      <c r="AI551" s="65">
        <f t="shared" si="1690"/>
        <v>-63682.42</v>
      </c>
      <c r="AJ551" s="65">
        <f t="shared" si="1690"/>
        <v>0</v>
      </c>
      <c r="AK551" s="65">
        <f t="shared" si="1690"/>
        <v>0</v>
      </c>
      <c r="AL551" s="65">
        <f t="shared" si="1680"/>
        <v>503999.99999999994</v>
      </c>
      <c r="AM551" s="65">
        <f t="shared" si="1681"/>
        <v>250000</v>
      </c>
      <c r="AN551" s="65">
        <f t="shared" si="1682"/>
        <v>250000</v>
      </c>
      <c r="AO551" s="65">
        <f t="shared" si="1691"/>
        <v>0</v>
      </c>
      <c r="AP551" s="65">
        <f t="shared" si="1691"/>
        <v>0</v>
      </c>
      <c r="AQ551" s="65">
        <f t="shared" si="1691"/>
        <v>0</v>
      </c>
      <c r="AR551" s="65">
        <f t="shared" si="1684"/>
        <v>503999.99999999994</v>
      </c>
      <c r="AS551" s="65">
        <f t="shared" si="1685"/>
        <v>250000</v>
      </c>
      <c r="AT551" s="65">
        <f t="shared" si="1686"/>
        <v>250000</v>
      </c>
    </row>
    <row r="552" spans="1:46" ht="20.25" customHeight="1">
      <c r="A552" s="281"/>
      <c r="B552" s="82" t="s">
        <v>38</v>
      </c>
      <c r="C552" s="134" t="s">
        <v>208</v>
      </c>
      <c r="D552" s="134" t="s">
        <v>21</v>
      </c>
      <c r="E552" s="134" t="s">
        <v>100</v>
      </c>
      <c r="F552" s="134" t="s">
        <v>417</v>
      </c>
      <c r="G552" s="70" t="s">
        <v>37</v>
      </c>
      <c r="H552" s="64"/>
      <c r="I552" s="64"/>
      <c r="J552" s="64"/>
      <c r="K552" s="64"/>
      <c r="L552" s="64"/>
      <c r="M552" s="64"/>
      <c r="N552" s="64"/>
      <c r="O552" s="64"/>
      <c r="P552" s="64"/>
      <c r="Q552" s="64">
        <f>250000+317682.42</f>
        <v>567682.41999999993</v>
      </c>
      <c r="R552" s="64">
        <v>250000</v>
      </c>
      <c r="S552" s="64">
        <v>250000</v>
      </c>
      <c r="T552" s="64">
        <f t="shared" si="1697"/>
        <v>567682.41999999993</v>
      </c>
      <c r="U552" s="64">
        <f t="shared" si="1698"/>
        <v>250000</v>
      </c>
      <c r="V552" s="64">
        <f t="shared" si="1699"/>
        <v>250000</v>
      </c>
      <c r="W552" s="64"/>
      <c r="X552" s="64"/>
      <c r="Y552" s="64"/>
      <c r="Z552" s="64">
        <f t="shared" si="1672"/>
        <v>567682.41999999993</v>
      </c>
      <c r="AA552" s="64">
        <f t="shared" si="1673"/>
        <v>250000</v>
      </c>
      <c r="AB552" s="64">
        <f t="shared" si="1674"/>
        <v>250000</v>
      </c>
      <c r="AC552" s="64"/>
      <c r="AD552" s="64"/>
      <c r="AE552" s="64"/>
      <c r="AF552" s="64">
        <f t="shared" si="1676"/>
        <v>567682.41999999993</v>
      </c>
      <c r="AG552" s="64">
        <f t="shared" si="1677"/>
        <v>250000</v>
      </c>
      <c r="AH552" s="64">
        <f t="shared" si="1678"/>
        <v>250000</v>
      </c>
      <c r="AI552" s="64">
        <v>-63682.42</v>
      </c>
      <c r="AJ552" s="64"/>
      <c r="AK552" s="64"/>
      <c r="AL552" s="64">
        <f t="shared" si="1680"/>
        <v>503999.99999999994</v>
      </c>
      <c r="AM552" s="64">
        <f t="shared" si="1681"/>
        <v>250000</v>
      </c>
      <c r="AN552" s="64">
        <f t="shared" si="1682"/>
        <v>250000</v>
      </c>
      <c r="AO552" s="64"/>
      <c r="AP552" s="64"/>
      <c r="AQ552" s="64"/>
      <c r="AR552" s="64">
        <f t="shared" si="1684"/>
        <v>503999.99999999994</v>
      </c>
      <c r="AS552" s="64">
        <f t="shared" si="1685"/>
        <v>250000</v>
      </c>
      <c r="AT552" s="64">
        <f t="shared" si="1686"/>
        <v>250000</v>
      </c>
    </row>
    <row r="553" spans="1:46" ht="20.25" customHeight="1">
      <c r="A553" s="162"/>
      <c r="B553" s="192"/>
      <c r="C553" s="94"/>
      <c r="D553" s="94"/>
      <c r="E553" s="94"/>
      <c r="F553" s="94"/>
      <c r="G553" s="95"/>
      <c r="H553" s="98"/>
      <c r="I553" s="98"/>
      <c r="J553" s="98"/>
      <c r="K553" s="98"/>
      <c r="L553" s="98"/>
      <c r="M553" s="98"/>
      <c r="N553" s="98"/>
      <c r="O553" s="98"/>
      <c r="P553" s="98"/>
      <c r="Q553" s="98"/>
      <c r="R553" s="98"/>
      <c r="S553" s="98"/>
      <c r="T553" s="98"/>
      <c r="U553" s="98"/>
      <c r="V553" s="98"/>
      <c r="W553" s="98"/>
      <c r="X553" s="98"/>
      <c r="Y553" s="98"/>
      <c r="Z553" s="98"/>
      <c r="AA553" s="98"/>
      <c r="AB553" s="98"/>
      <c r="AC553" s="98"/>
      <c r="AD553" s="98"/>
      <c r="AE553" s="98"/>
      <c r="AF553" s="98"/>
      <c r="AG553" s="98"/>
      <c r="AH553" s="98"/>
      <c r="AI553" s="98"/>
      <c r="AJ553" s="98"/>
      <c r="AK553" s="98"/>
      <c r="AL553" s="98"/>
      <c r="AM553" s="98"/>
      <c r="AN553" s="98"/>
      <c r="AO553" s="98"/>
      <c r="AP553" s="98"/>
      <c r="AQ553" s="98"/>
      <c r="AR553" s="98"/>
      <c r="AS553" s="98"/>
      <c r="AT553" s="98"/>
    </row>
    <row r="554" spans="1:46" ht="69">
      <c r="A554" s="89">
        <v>17</v>
      </c>
      <c r="B554" s="157" t="s">
        <v>302</v>
      </c>
      <c r="C554" s="90" t="s">
        <v>158</v>
      </c>
      <c r="D554" s="90" t="s">
        <v>21</v>
      </c>
      <c r="E554" s="90" t="s">
        <v>100</v>
      </c>
      <c r="F554" s="90" t="s">
        <v>101</v>
      </c>
      <c r="G554" s="91"/>
      <c r="H554" s="92">
        <f>H567+H561+H555+H558+H578+H564</f>
        <v>7074047</v>
      </c>
      <c r="I554" s="92">
        <f t="shared" ref="I554:J554" si="1700">I567+I561+I555+I558+I578+I564</f>
        <v>4309808.8800000008</v>
      </c>
      <c r="J554" s="92">
        <f t="shared" si="1700"/>
        <v>3926201.2399999998</v>
      </c>
      <c r="K554" s="92">
        <f t="shared" ref="K554:M554" si="1701">K567+K561+K555+K558+K578+K564</f>
        <v>-1230000</v>
      </c>
      <c r="L554" s="92">
        <f t="shared" si="1701"/>
        <v>0</v>
      </c>
      <c r="M554" s="92">
        <f t="shared" si="1701"/>
        <v>0</v>
      </c>
      <c r="N554" s="92">
        <f t="shared" si="1433"/>
        <v>5844047</v>
      </c>
      <c r="O554" s="92">
        <f t="shared" si="1434"/>
        <v>4309808.8800000008</v>
      </c>
      <c r="P554" s="92">
        <f t="shared" si="1435"/>
        <v>3926201.2399999998</v>
      </c>
      <c r="Q554" s="92">
        <f t="shared" ref="Q554:S554" si="1702">Q567+Q561+Q555+Q558+Q578+Q564</f>
        <v>0</v>
      </c>
      <c r="R554" s="92">
        <f t="shared" si="1702"/>
        <v>0</v>
      </c>
      <c r="S554" s="92">
        <f t="shared" si="1702"/>
        <v>0</v>
      </c>
      <c r="T554" s="92">
        <f t="shared" ref="T554:T580" si="1703">N554+Q554</f>
        <v>5844047</v>
      </c>
      <c r="U554" s="92">
        <f t="shared" ref="U554:U580" si="1704">O554+R554</f>
        <v>4309808.8800000008</v>
      </c>
      <c r="V554" s="92">
        <f t="shared" ref="V554:V580" si="1705">P554+S554</f>
        <v>3926201.2399999998</v>
      </c>
      <c r="W554" s="92">
        <f t="shared" ref="W554:Y554" si="1706">W567+W561+W555+W558+W578+W564</f>
        <v>13000</v>
      </c>
      <c r="X554" s="92">
        <f t="shared" si="1706"/>
        <v>0</v>
      </c>
      <c r="Y554" s="92">
        <f t="shared" si="1706"/>
        <v>0</v>
      </c>
      <c r="Z554" s="92">
        <f t="shared" ref="Z554:Z580" si="1707">T554+W554</f>
        <v>5857047</v>
      </c>
      <c r="AA554" s="92">
        <f t="shared" ref="AA554:AA580" si="1708">U554+X554</f>
        <v>4309808.8800000008</v>
      </c>
      <c r="AB554" s="92">
        <f t="shared" ref="AB554:AB580" si="1709">V554+Y554</f>
        <v>3926201.2399999998</v>
      </c>
      <c r="AC554" s="92">
        <f>AC567+AC561+AC555+AC558+AC578+AC564+AC574+AC581+AC587+AC584</f>
        <v>7212440.1600000001</v>
      </c>
      <c r="AD554" s="92">
        <f t="shared" ref="AD554:AE554" si="1710">AD567+AD561+AD555+AD558+AD578+AD564+AD574+AD581+AD587</f>
        <v>0</v>
      </c>
      <c r="AE554" s="92">
        <f t="shared" si="1710"/>
        <v>0</v>
      </c>
      <c r="AF554" s="92">
        <f t="shared" ref="AF554:AF580" si="1711">Z554+AC554</f>
        <v>13069487.16</v>
      </c>
      <c r="AG554" s="92">
        <f t="shared" ref="AG554:AG580" si="1712">AA554+AD554</f>
        <v>4309808.8800000008</v>
      </c>
      <c r="AH554" s="92">
        <f t="shared" ref="AH554:AH580" si="1713">AB554+AE554</f>
        <v>3926201.2399999998</v>
      </c>
      <c r="AI554" s="92">
        <f>AI567+AI561+AI555+AI558+AI578+AI564+AI574+AI581+AI587+AI584</f>
        <v>90000</v>
      </c>
      <c r="AJ554" s="92">
        <f t="shared" ref="AJ554:AK554" si="1714">AJ567+AJ561+AJ555+AJ558+AJ578+AJ564+AJ574+AJ581+AJ587</f>
        <v>0</v>
      </c>
      <c r="AK554" s="92">
        <f t="shared" si="1714"/>
        <v>0</v>
      </c>
      <c r="AL554" s="92">
        <f t="shared" ref="AL554:AL589" si="1715">AF554+AI554</f>
        <v>13159487.16</v>
      </c>
      <c r="AM554" s="92">
        <f t="shared" ref="AM554:AM589" si="1716">AG554+AJ554</f>
        <v>4309808.8800000008</v>
      </c>
      <c r="AN554" s="92">
        <f t="shared" ref="AN554:AN589" si="1717">AH554+AK554</f>
        <v>3926201.2399999998</v>
      </c>
      <c r="AO554" s="92">
        <f>AO567+AO561+AO555+AO558+AO578+AO564+AO574+AO581+AO587+AO584</f>
        <v>-88429</v>
      </c>
      <c r="AP554" s="92">
        <f t="shared" ref="AP554:AQ554" si="1718">AP567+AP561+AP555+AP558+AP578+AP564+AP574+AP581+AP587</f>
        <v>0</v>
      </c>
      <c r="AQ554" s="92">
        <f t="shared" si="1718"/>
        <v>0</v>
      </c>
      <c r="AR554" s="92">
        <f t="shared" ref="AR554:AR589" si="1719">AL554+AO554</f>
        <v>13071058.16</v>
      </c>
      <c r="AS554" s="92">
        <f t="shared" ref="AS554:AS575" si="1720">AM554+AP554</f>
        <v>4309808.8800000008</v>
      </c>
      <c r="AT554" s="92">
        <f t="shared" ref="AT554:AT575" si="1721">AN554+AQ554</f>
        <v>3926201.2399999998</v>
      </c>
    </row>
    <row r="555" spans="1:46" ht="26.4">
      <c r="A555" s="295"/>
      <c r="B555" s="158" t="s">
        <v>249</v>
      </c>
      <c r="C555" s="118" t="s">
        <v>158</v>
      </c>
      <c r="D555" s="118" t="s">
        <v>21</v>
      </c>
      <c r="E555" s="118" t="s">
        <v>100</v>
      </c>
      <c r="F555" s="118" t="s">
        <v>250</v>
      </c>
      <c r="G555" s="119"/>
      <c r="H555" s="98">
        <f>H556</f>
        <v>150000</v>
      </c>
      <c r="I555" s="98">
        <f t="shared" ref="I555:M555" si="1722">I556</f>
        <v>150000</v>
      </c>
      <c r="J555" s="98">
        <f t="shared" si="1722"/>
        <v>0</v>
      </c>
      <c r="K555" s="98">
        <f t="shared" si="1722"/>
        <v>0</v>
      </c>
      <c r="L555" s="98">
        <f t="shared" si="1722"/>
        <v>0</v>
      </c>
      <c r="M555" s="98">
        <f t="shared" si="1722"/>
        <v>0</v>
      </c>
      <c r="N555" s="98">
        <f t="shared" si="1433"/>
        <v>150000</v>
      </c>
      <c r="O555" s="98">
        <f t="shared" si="1434"/>
        <v>150000</v>
      </c>
      <c r="P555" s="98">
        <f t="shared" si="1435"/>
        <v>0</v>
      </c>
      <c r="Q555" s="98">
        <f t="shared" ref="Q555:S556" si="1723">Q556</f>
        <v>0</v>
      </c>
      <c r="R555" s="98">
        <f t="shared" si="1723"/>
        <v>0</v>
      </c>
      <c r="S555" s="98">
        <f t="shared" si="1723"/>
        <v>0</v>
      </c>
      <c r="T555" s="98">
        <f t="shared" si="1703"/>
        <v>150000</v>
      </c>
      <c r="U555" s="98">
        <f t="shared" si="1704"/>
        <v>150000</v>
      </c>
      <c r="V555" s="98">
        <f t="shared" si="1705"/>
        <v>0</v>
      </c>
      <c r="W555" s="98">
        <f t="shared" ref="W555:Y556" si="1724">W556</f>
        <v>0</v>
      </c>
      <c r="X555" s="98">
        <f t="shared" si="1724"/>
        <v>0</v>
      </c>
      <c r="Y555" s="98">
        <f t="shared" si="1724"/>
        <v>0</v>
      </c>
      <c r="Z555" s="98">
        <f t="shared" si="1707"/>
        <v>150000</v>
      </c>
      <c r="AA555" s="98">
        <f t="shared" si="1708"/>
        <v>150000</v>
      </c>
      <c r="AB555" s="98">
        <f t="shared" si="1709"/>
        <v>0</v>
      </c>
      <c r="AC555" s="98">
        <f t="shared" ref="AC555:AE556" si="1725">AC556</f>
        <v>0</v>
      </c>
      <c r="AD555" s="98">
        <f t="shared" si="1725"/>
        <v>0</v>
      </c>
      <c r="AE555" s="98">
        <f t="shared" si="1725"/>
        <v>0</v>
      </c>
      <c r="AF555" s="98">
        <f t="shared" si="1711"/>
        <v>150000</v>
      </c>
      <c r="AG555" s="98">
        <f t="shared" si="1712"/>
        <v>150000</v>
      </c>
      <c r="AH555" s="98">
        <f t="shared" si="1713"/>
        <v>0</v>
      </c>
      <c r="AI555" s="98">
        <f t="shared" ref="AI555:AK556" si="1726">AI556</f>
        <v>0</v>
      </c>
      <c r="AJ555" s="98">
        <f t="shared" si="1726"/>
        <v>0</v>
      </c>
      <c r="AK555" s="98">
        <f t="shared" si="1726"/>
        <v>0</v>
      </c>
      <c r="AL555" s="98">
        <f t="shared" si="1715"/>
        <v>150000</v>
      </c>
      <c r="AM555" s="98">
        <f t="shared" si="1716"/>
        <v>150000</v>
      </c>
      <c r="AN555" s="98">
        <f t="shared" si="1717"/>
        <v>0</v>
      </c>
      <c r="AO555" s="98">
        <f t="shared" ref="AO555:AQ556" si="1727">AO556</f>
        <v>0</v>
      </c>
      <c r="AP555" s="98">
        <f t="shared" si="1727"/>
        <v>0</v>
      </c>
      <c r="AQ555" s="98">
        <f t="shared" si="1727"/>
        <v>0</v>
      </c>
      <c r="AR555" s="98">
        <f t="shared" si="1719"/>
        <v>150000</v>
      </c>
      <c r="AS555" s="98">
        <f t="shared" si="1720"/>
        <v>150000</v>
      </c>
      <c r="AT555" s="98">
        <f t="shared" si="1721"/>
        <v>0</v>
      </c>
    </row>
    <row r="556" spans="1:46" ht="26.4">
      <c r="A556" s="260"/>
      <c r="B556" s="123" t="s">
        <v>186</v>
      </c>
      <c r="C556" s="118" t="s">
        <v>158</v>
      </c>
      <c r="D556" s="118" t="s">
        <v>21</v>
      </c>
      <c r="E556" s="118" t="s">
        <v>100</v>
      </c>
      <c r="F556" s="118" t="s">
        <v>250</v>
      </c>
      <c r="G556" s="119" t="s">
        <v>32</v>
      </c>
      <c r="H556" s="98">
        <f>H557</f>
        <v>150000</v>
      </c>
      <c r="I556" s="98">
        <f t="shared" ref="I556:M556" si="1728">I557</f>
        <v>150000</v>
      </c>
      <c r="J556" s="98">
        <f t="shared" si="1728"/>
        <v>0</v>
      </c>
      <c r="K556" s="98">
        <f t="shared" si="1728"/>
        <v>0</v>
      </c>
      <c r="L556" s="98">
        <f t="shared" si="1728"/>
        <v>0</v>
      </c>
      <c r="M556" s="98">
        <f t="shared" si="1728"/>
        <v>0</v>
      </c>
      <c r="N556" s="98">
        <f t="shared" si="1433"/>
        <v>150000</v>
      </c>
      <c r="O556" s="98">
        <f t="shared" si="1434"/>
        <v>150000</v>
      </c>
      <c r="P556" s="98">
        <f t="shared" si="1435"/>
        <v>0</v>
      </c>
      <c r="Q556" s="98">
        <f t="shared" si="1723"/>
        <v>0</v>
      </c>
      <c r="R556" s="98">
        <f t="shared" si="1723"/>
        <v>0</v>
      </c>
      <c r="S556" s="98">
        <f t="shared" si="1723"/>
        <v>0</v>
      </c>
      <c r="T556" s="98">
        <f t="shared" si="1703"/>
        <v>150000</v>
      </c>
      <c r="U556" s="98">
        <f t="shared" si="1704"/>
        <v>150000</v>
      </c>
      <c r="V556" s="98">
        <f t="shared" si="1705"/>
        <v>0</v>
      </c>
      <c r="W556" s="98">
        <f t="shared" si="1724"/>
        <v>0</v>
      </c>
      <c r="X556" s="98">
        <f t="shared" si="1724"/>
        <v>0</v>
      </c>
      <c r="Y556" s="98">
        <f t="shared" si="1724"/>
        <v>0</v>
      </c>
      <c r="Z556" s="98">
        <f t="shared" si="1707"/>
        <v>150000</v>
      </c>
      <c r="AA556" s="98">
        <f t="shared" si="1708"/>
        <v>150000</v>
      </c>
      <c r="AB556" s="98">
        <f t="shared" si="1709"/>
        <v>0</v>
      </c>
      <c r="AC556" s="98">
        <f t="shared" si="1725"/>
        <v>0</v>
      </c>
      <c r="AD556" s="98">
        <f t="shared" si="1725"/>
        <v>0</v>
      </c>
      <c r="AE556" s="98">
        <f t="shared" si="1725"/>
        <v>0</v>
      </c>
      <c r="AF556" s="98">
        <f t="shared" si="1711"/>
        <v>150000</v>
      </c>
      <c r="AG556" s="98">
        <f t="shared" si="1712"/>
        <v>150000</v>
      </c>
      <c r="AH556" s="98">
        <f t="shared" si="1713"/>
        <v>0</v>
      </c>
      <c r="AI556" s="98">
        <f t="shared" si="1726"/>
        <v>0</v>
      </c>
      <c r="AJ556" s="98">
        <f t="shared" si="1726"/>
        <v>0</v>
      </c>
      <c r="AK556" s="98">
        <f t="shared" si="1726"/>
        <v>0</v>
      </c>
      <c r="AL556" s="98">
        <f t="shared" si="1715"/>
        <v>150000</v>
      </c>
      <c r="AM556" s="98">
        <f t="shared" si="1716"/>
        <v>150000</v>
      </c>
      <c r="AN556" s="98">
        <f t="shared" si="1717"/>
        <v>0</v>
      </c>
      <c r="AO556" s="98">
        <f t="shared" si="1727"/>
        <v>0</v>
      </c>
      <c r="AP556" s="98">
        <f t="shared" si="1727"/>
        <v>0</v>
      </c>
      <c r="AQ556" s="98">
        <f t="shared" si="1727"/>
        <v>0</v>
      </c>
      <c r="AR556" s="98">
        <f t="shared" si="1719"/>
        <v>150000</v>
      </c>
      <c r="AS556" s="98">
        <f t="shared" si="1720"/>
        <v>150000</v>
      </c>
      <c r="AT556" s="98">
        <f t="shared" si="1721"/>
        <v>0</v>
      </c>
    </row>
    <row r="557" spans="1:46" ht="26.4">
      <c r="A557" s="260"/>
      <c r="B557" s="71" t="s">
        <v>34</v>
      </c>
      <c r="C557" s="118" t="s">
        <v>158</v>
      </c>
      <c r="D557" s="118" t="s">
        <v>21</v>
      </c>
      <c r="E557" s="118" t="s">
        <v>100</v>
      </c>
      <c r="F557" s="118" t="s">
        <v>250</v>
      </c>
      <c r="G557" s="119" t="s">
        <v>33</v>
      </c>
      <c r="H557" s="120">
        <v>150000</v>
      </c>
      <c r="I557" s="120">
        <v>150000</v>
      </c>
      <c r="J557" s="120">
        <v>0</v>
      </c>
      <c r="K557" s="120"/>
      <c r="L557" s="120"/>
      <c r="M557" s="120"/>
      <c r="N557" s="120">
        <f t="shared" si="1433"/>
        <v>150000</v>
      </c>
      <c r="O557" s="120">
        <f t="shared" si="1434"/>
        <v>150000</v>
      </c>
      <c r="P557" s="120">
        <f t="shared" si="1435"/>
        <v>0</v>
      </c>
      <c r="Q557" s="120"/>
      <c r="R557" s="120"/>
      <c r="S557" s="120"/>
      <c r="T557" s="120">
        <f t="shared" si="1703"/>
        <v>150000</v>
      </c>
      <c r="U557" s="120">
        <f t="shared" si="1704"/>
        <v>150000</v>
      </c>
      <c r="V557" s="120">
        <f t="shared" si="1705"/>
        <v>0</v>
      </c>
      <c r="W557" s="120"/>
      <c r="X557" s="120"/>
      <c r="Y557" s="120"/>
      <c r="Z557" s="120">
        <f t="shared" si="1707"/>
        <v>150000</v>
      </c>
      <c r="AA557" s="120">
        <f t="shared" si="1708"/>
        <v>150000</v>
      </c>
      <c r="AB557" s="120">
        <f t="shared" si="1709"/>
        <v>0</v>
      </c>
      <c r="AC557" s="120"/>
      <c r="AD557" s="120"/>
      <c r="AE557" s="120"/>
      <c r="AF557" s="120">
        <f t="shared" si="1711"/>
        <v>150000</v>
      </c>
      <c r="AG557" s="120">
        <f t="shared" si="1712"/>
        <v>150000</v>
      </c>
      <c r="AH557" s="120">
        <f t="shared" si="1713"/>
        <v>0</v>
      </c>
      <c r="AI557" s="120"/>
      <c r="AJ557" s="120"/>
      <c r="AK557" s="120"/>
      <c r="AL557" s="120">
        <f t="shared" si="1715"/>
        <v>150000</v>
      </c>
      <c r="AM557" s="120">
        <f t="shared" si="1716"/>
        <v>150000</v>
      </c>
      <c r="AN557" s="120">
        <f t="shared" si="1717"/>
        <v>0</v>
      </c>
      <c r="AO557" s="120"/>
      <c r="AP557" s="120"/>
      <c r="AQ557" s="120"/>
      <c r="AR557" s="120">
        <f t="shared" si="1719"/>
        <v>150000</v>
      </c>
      <c r="AS557" s="120">
        <f t="shared" si="1720"/>
        <v>150000</v>
      </c>
      <c r="AT557" s="120">
        <f t="shared" si="1721"/>
        <v>0</v>
      </c>
    </row>
    <row r="558" spans="1:46">
      <c r="A558" s="260"/>
      <c r="B558" s="139" t="s">
        <v>251</v>
      </c>
      <c r="C558" s="118" t="s">
        <v>158</v>
      </c>
      <c r="D558" s="118" t="s">
        <v>21</v>
      </c>
      <c r="E558" s="118" t="s">
        <v>100</v>
      </c>
      <c r="F558" s="118" t="s">
        <v>252</v>
      </c>
      <c r="G558" s="119"/>
      <c r="H558" s="141">
        <f>H559</f>
        <v>3694047</v>
      </c>
      <c r="I558" s="141">
        <f t="shared" ref="I558:M558" si="1729">I559</f>
        <v>3709808.8800000004</v>
      </c>
      <c r="J558" s="141">
        <f t="shared" si="1729"/>
        <v>3526201.2399999998</v>
      </c>
      <c r="K558" s="141">
        <f t="shared" si="1729"/>
        <v>0</v>
      </c>
      <c r="L558" s="141">
        <f t="shared" si="1729"/>
        <v>0</v>
      </c>
      <c r="M558" s="141">
        <f t="shared" si="1729"/>
        <v>0</v>
      </c>
      <c r="N558" s="141">
        <f t="shared" si="1433"/>
        <v>3694047</v>
      </c>
      <c r="O558" s="141">
        <f t="shared" si="1434"/>
        <v>3709808.8800000004</v>
      </c>
      <c r="P558" s="141">
        <f t="shared" si="1435"/>
        <v>3526201.2399999998</v>
      </c>
      <c r="Q558" s="141">
        <f t="shared" ref="Q558:S559" si="1730">Q559</f>
        <v>0</v>
      </c>
      <c r="R558" s="141">
        <f t="shared" si="1730"/>
        <v>0</v>
      </c>
      <c r="S558" s="141">
        <f t="shared" si="1730"/>
        <v>0</v>
      </c>
      <c r="T558" s="141">
        <f t="shared" si="1703"/>
        <v>3694047</v>
      </c>
      <c r="U558" s="141">
        <f t="shared" si="1704"/>
        <v>3709808.8800000004</v>
      </c>
      <c r="V558" s="141">
        <f t="shared" si="1705"/>
        <v>3526201.2399999998</v>
      </c>
      <c r="W558" s="141">
        <f t="shared" ref="W558:Y559" si="1731">W559</f>
        <v>13000</v>
      </c>
      <c r="X558" s="141">
        <f t="shared" si="1731"/>
        <v>0</v>
      </c>
      <c r="Y558" s="141">
        <f t="shared" si="1731"/>
        <v>0</v>
      </c>
      <c r="Z558" s="141">
        <f t="shared" si="1707"/>
        <v>3707047</v>
      </c>
      <c r="AA558" s="141">
        <f t="shared" si="1708"/>
        <v>3709808.8800000004</v>
      </c>
      <c r="AB558" s="141">
        <f t="shared" si="1709"/>
        <v>3526201.2399999998</v>
      </c>
      <c r="AC558" s="141">
        <f t="shared" ref="AC558:AE559" si="1732">AC559</f>
        <v>-1789600</v>
      </c>
      <c r="AD558" s="141">
        <f t="shared" si="1732"/>
        <v>0</v>
      </c>
      <c r="AE558" s="141">
        <f t="shared" si="1732"/>
        <v>0</v>
      </c>
      <c r="AF558" s="141">
        <f t="shared" si="1711"/>
        <v>1917447</v>
      </c>
      <c r="AG558" s="141">
        <f t="shared" si="1712"/>
        <v>3709808.8800000004</v>
      </c>
      <c r="AH558" s="141">
        <f t="shared" si="1713"/>
        <v>3526201.2399999998</v>
      </c>
      <c r="AI558" s="141">
        <f t="shared" ref="AI558:AK559" si="1733">AI559</f>
        <v>0</v>
      </c>
      <c r="AJ558" s="141">
        <f t="shared" si="1733"/>
        <v>0</v>
      </c>
      <c r="AK558" s="141">
        <f t="shared" si="1733"/>
        <v>0</v>
      </c>
      <c r="AL558" s="141">
        <f t="shared" si="1715"/>
        <v>1917447</v>
      </c>
      <c r="AM558" s="141">
        <f t="shared" si="1716"/>
        <v>3709808.8800000004</v>
      </c>
      <c r="AN558" s="141">
        <f t="shared" si="1717"/>
        <v>3526201.2399999998</v>
      </c>
      <c r="AO558" s="141">
        <f t="shared" ref="AO558:AQ559" si="1734">AO559</f>
        <v>61571</v>
      </c>
      <c r="AP558" s="141">
        <f t="shared" si="1734"/>
        <v>0</v>
      </c>
      <c r="AQ558" s="141">
        <f t="shared" si="1734"/>
        <v>0</v>
      </c>
      <c r="AR558" s="141">
        <f t="shared" si="1719"/>
        <v>1979018</v>
      </c>
      <c r="AS558" s="141">
        <f t="shared" si="1720"/>
        <v>3709808.8800000004</v>
      </c>
      <c r="AT558" s="141">
        <f t="shared" si="1721"/>
        <v>3526201.2399999998</v>
      </c>
    </row>
    <row r="559" spans="1:46" ht="26.4">
      <c r="A559" s="260"/>
      <c r="B559" s="123" t="s">
        <v>186</v>
      </c>
      <c r="C559" s="118" t="s">
        <v>158</v>
      </c>
      <c r="D559" s="118" t="s">
        <v>21</v>
      </c>
      <c r="E559" s="118" t="s">
        <v>100</v>
      </c>
      <c r="F559" s="118" t="s">
        <v>252</v>
      </c>
      <c r="G559" s="119" t="s">
        <v>32</v>
      </c>
      <c r="H559" s="141">
        <f>H560</f>
        <v>3694047</v>
      </c>
      <c r="I559" s="141">
        <f t="shared" ref="I559:M559" si="1735">I560</f>
        <v>3709808.8800000004</v>
      </c>
      <c r="J559" s="141">
        <f t="shared" si="1735"/>
        <v>3526201.2399999998</v>
      </c>
      <c r="K559" s="141">
        <f t="shared" si="1735"/>
        <v>0</v>
      </c>
      <c r="L559" s="141">
        <f t="shared" si="1735"/>
        <v>0</v>
      </c>
      <c r="M559" s="141">
        <f t="shared" si="1735"/>
        <v>0</v>
      </c>
      <c r="N559" s="141">
        <f t="shared" si="1433"/>
        <v>3694047</v>
      </c>
      <c r="O559" s="141">
        <f t="shared" si="1434"/>
        <v>3709808.8800000004</v>
      </c>
      <c r="P559" s="141">
        <f t="shared" si="1435"/>
        <v>3526201.2399999998</v>
      </c>
      <c r="Q559" s="141">
        <f t="shared" si="1730"/>
        <v>0</v>
      </c>
      <c r="R559" s="141">
        <f t="shared" si="1730"/>
        <v>0</v>
      </c>
      <c r="S559" s="141">
        <f t="shared" si="1730"/>
        <v>0</v>
      </c>
      <c r="T559" s="141">
        <f t="shared" si="1703"/>
        <v>3694047</v>
      </c>
      <c r="U559" s="141">
        <f t="shared" si="1704"/>
        <v>3709808.8800000004</v>
      </c>
      <c r="V559" s="141">
        <f t="shared" si="1705"/>
        <v>3526201.2399999998</v>
      </c>
      <c r="W559" s="141">
        <f t="shared" si="1731"/>
        <v>13000</v>
      </c>
      <c r="X559" s="141">
        <f t="shared" si="1731"/>
        <v>0</v>
      </c>
      <c r="Y559" s="141">
        <f t="shared" si="1731"/>
        <v>0</v>
      </c>
      <c r="Z559" s="141">
        <f t="shared" si="1707"/>
        <v>3707047</v>
      </c>
      <c r="AA559" s="141">
        <f t="shared" si="1708"/>
        <v>3709808.8800000004</v>
      </c>
      <c r="AB559" s="141">
        <f t="shared" si="1709"/>
        <v>3526201.2399999998</v>
      </c>
      <c r="AC559" s="141">
        <f t="shared" si="1732"/>
        <v>-1789600</v>
      </c>
      <c r="AD559" s="141">
        <f t="shared" si="1732"/>
        <v>0</v>
      </c>
      <c r="AE559" s="141">
        <f t="shared" si="1732"/>
        <v>0</v>
      </c>
      <c r="AF559" s="141">
        <f t="shared" si="1711"/>
        <v>1917447</v>
      </c>
      <c r="AG559" s="141">
        <f t="shared" si="1712"/>
        <v>3709808.8800000004</v>
      </c>
      <c r="AH559" s="141">
        <f t="shared" si="1713"/>
        <v>3526201.2399999998</v>
      </c>
      <c r="AI559" s="141">
        <f t="shared" si="1733"/>
        <v>0</v>
      </c>
      <c r="AJ559" s="141">
        <f t="shared" si="1733"/>
        <v>0</v>
      </c>
      <c r="AK559" s="141">
        <f t="shared" si="1733"/>
        <v>0</v>
      </c>
      <c r="AL559" s="141">
        <f t="shared" si="1715"/>
        <v>1917447</v>
      </c>
      <c r="AM559" s="141">
        <f t="shared" si="1716"/>
        <v>3709808.8800000004</v>
      </c>
      <c r="AN559" s="141">
        <f t="shared" si="1717"/>
        <v>3526201.2399999998</v>
      </c>
      <c r="AO559" s="141">
        <f t="shared" si="1734"/>
        <v>61571</v>
      </c>
      <c r="AP559" s="141">
        <f t="shared" si="1734"/>
        <v>0</v>
      </c>
      <c r="AQ559" s="141">
        <f t="shared" si="1734"/>
        <v>0</v>
      </c>
      <c r="AR559" s="141">
        <f t="shared" si="1719"/>
        <v>1979018</v>
      </c>
      <c r="AS559" s="141">
        <f t="shared" si="1720"/>
        <v>3709808.8800000004</v>
      </c>
      <c r="AT559" s="141">
        <f t="shared" si="1721"/>
        <v>3526201.2399999998</v>
      </c>
    </row>
    <row r="560" spans="1:46" ht="26.4">
      <c r="A560" s="260"/>
      <c r="B560" s="71" t="s">
        <v>34</v>
      </c>
      <c r="C560" s="118" t="s">
        <v>158</v>
      </c>
      <c r="D560" s="118" t="s">
        <v>21</v>
      </c>
      <c r="E560" s="118" t="s">
        <v>100</v>
      </c>
      <c r="F560" s="118" t="s">
        <v>252</v>
      </c>
      <c r="G560" s="119" t="s">
        <v>33</v>
      </c>
      <c r="H560" s="120">
        <v>3694047</v>
      </c>
      <c r="I560" s="120">
        <v>3709808.8800000004</v>
      </c>
      <c r="J560" s="120">
        <v>3526201.2399999998</v>
      </c>
      <c r="K560" s="120"/>
      <c r="L560" s="120"/>
      <c r="M560" s="120"/>
      <c r="N560" s="120">
        <f t="shared" si="1433"/>
        <v>3694047</v>
      </c>
      <c r="O560" s="120">
        <f t="shared" si="1434"/>
        <v>3709808.8800000004</v>
      </c>
      <c r="P560" s="120">
        <f t="shared" si="1435"/>
        <v>3526201.2399999998</v>
      </c>
      <c r="Q560" s="120"/>
      <c r="R560" s="120"/>
      <c r="S560" s="120"/>
      <c r="T560" s="120">
        <f t="shared" si="1703"/>
        <v>3694047</v>
      </c>
      <c r="U560" s="120">
        <f t="shared" si="1704"/>
        <v>3709808.8800000004</v>
      </c>
      <c r="V560" s="120">
        <f t="shared" si="1705"/>
        <v>3526201.2399999998</v>
      </c>
      <c r="W560" s="120">
        <v>13000</v>
      </c>
      <c r="X560" s="120"/>
      <c r="Y560" s="120"/>
      <c r="Z560" s="120">
        <f t="shared" si="1707"/>
        <v>3707047</v>
      </c>
      <c r="AA560" s="120">
        <f t="shared" si="1708"/>
        <v>3709808.8800000004</v>
      </c>
      <c r="AB560" s="120">
        <f t="shared" si="1709"/>
        <v>3526201.2399999998</v>
      </c>
      <c r="AC560" s="120">
        <v>-1789600</v>
      </c>
      <c r="AD560" s="120"/>
      <c r="AE560" s="120"/>
      <c r="AF560" s="120">
        <f t="shared" si="1711"/>
        <v>1917447</v>
      </c>
      <c r="AG560" s="120">
        <f t="shared" si="1712"/>
        <v>3709808.8800000004</v>
      </c>
      <c r="AH560" s="120">
        <f t="shared" si="1713"/>
        <v>3526201.2399999998</v>
      </c>
      <c r="AI560" s="120"/>
      <c r="AJ560" s="120"/>
      <c r="AK560" s="120"/>
      <c r="AL560" s="120">
        <f t="shared" si="1715"/>
        <v>1917447</v>
      </c>
      <c r="AM560" s="120">
        <f t="shared" si="1716"/>
        <v>3709808.8800000004</v>
      </c>
      <c r="AN560" s="120">
        <f t="shared" si="1717"/>
        <v>3526201.2399999998</v>
      </c>
      <c r="AO560" s="120">
        <v>61571</v>
      </c>
      <c r="AP560" s="120"/>
      <c r="AQ560" s="120"/>
      <c r="AR560" s="120">
        <f t="shared" si="1719"/>
        <v>1979018</v>
      </c>
      <c r="AS560" s="120">
        <f t="shared" si="1720"/>
        <v>3709808.8800000004</v>
      </c>
      <c r="AT560" s="120">
        <f t="shared" si="1721"/>
        <v>3526201.2399999998</v>
      </c>
    </row>
    <row r="561" spans="1:46">
      <c r="A561" s="260"/>
      <c r="B561" s="117" t="s">
        <v>192</v>
      </c>
      <c r="C561" s="118" t="s">
        <v>158</v>
      </c>
      <c r="D561" s="118" t="s">
        <v>21</v>
      </c>
      <c r="E561" s="118" t="s">
        <v>100</v>
      </c>
      <c r="F561" s="118" t="s">
        <v>191</v>
      </c>
      <c r="G561" s="119"/>
      <c r="H561" s="98">
        <f>H562</f>
        <v>95000</v>
      </c>
      <c r="I561" s="98">
        <f t="shared" ref="I561:M562" si="1736">I562</f>
        <v>95000</v>
      </c>
      <c r="J561" s="98">
        <f t="shared" si="1736"/>
        <v>45000</v>
      </c>
      <c r="K561" s="98">
        <f t="shared" si="1736"/>
        <v>0</v>
      </c>
      <c r="L561" s="98">
        <f t="shared" si="1736"/>
        <v>0</v>
      </c>
      <c r="M561" s="98">
        <f t="shared" si="1736"/>
        <v>0</v>
      </c>
      <c r="N561" s="98">
        <f t="shared" si="1433"/>
        <v>95000</v>
      </c>
      <c r="O561" s="98">
        <f t="shared" si="1434"/>
        <v>95000</v>
      </c>
      <c r="P561" s="98">
        <f t="shared" si="1435"/>
        <v>45000</v>
      </c>
      <c r="Q561" s="98">
        <f t="shared" ref="Q561:S562" si="1737">Q562</f>
        <v>0</v>
      </c>
      <c r="R561" s="98">
        <f t="shared" si="1737"/>
        <v>0</v>
      </c>
      <c r="S561" s="98">
        <f t="shared" si="1737"/>
        <v>0</v>
      </c>
      <c r="T561" s="98">
        <f t="shared" si="1703"/>
        <v>95000</v>
      </c>
      <c r="U561" s="98">
        <f t="shared" si="1704"/>
        <v>95000</v>
      </c>
      <c r="V561" s="98">
        <f t="shared" si="1705"/>
        <v>45000</v>
      </c>
      <c r="W561" s="98">
        <f t="shared" ref="W561:Y562" si="1738">W562</f>
        <v>0</v>
      </c>
      <c r="X561" s="98">
        <f t="shared" si="1738"/>
        <v>0</v>
      </c>
      <c r="Y561" s="98">
        <f t="shared" si="1738"/>
        <v>0</v>
      </c>
      <c r="Z561" s="98">
        <f t="shared" si="1707"/>
        <v>95000</v>
      </c>
      <c r="AA561" s="98">
        <f t="shared" si="1708"/>
        <v>95000</v>
      </c>
      <c r="AB561" s="98">
        <f t="shared" si="1709"/>
        <v>45000</v>
      </c>
      <c r="AC561" s="98">
        <f t="shared" ref="AC561:AE562" si="1739">AC562</f>
        <v>0</v>
      </c>
      <c r="AD561" s="98">
        <f t="shared" si="1739"/>
        <v>0</v>
      </c>
      <c r="AE561" s="98">
        <f t="shared" si="1739"/>
        <v>0</v>
      </c>
      <c r="AF561" s="98">
        <f t="shared" si="1711"/>
        <v>95000</v>
      </c>
      <c r="AG561" s="98">
        <f t="shared" si="1712"/>
        <v>95000</v>
      </c>
      <c r="AH561" s="98">
        <f t="shared" si="1713"/>
        <v>45000</v>
      </c>
      <c r="AI561" s="98">
        <f t="shared" ref="AI561:AK562" si="1740">AI562</f>
        <v>0</v>
      </c>
      <c r="AJ561" s="98">
        <f t="shared" si="1740"/>
        <v>0</v>
      </c>
      <c r="AK561" s="98">
        <f t="shared" si="1740"/>
        <v>0</v>
      </c>
      <c r="AL561" s="98">
        <f t="shared" si="1715"/>
        <v>95000</v>
      </c>
      <c r="AM561" s="98">
        <f t="shared" si="1716"/>
        <v>95000</v>
      </c>
      <c r="AN561" s="98">
        <f t="shared" si="1717"/>
        <v>45000</v>
      </c>
      <c r="AO561" s="98">
        <f t="shared" ref="AO561:AQ562" si="1741">AO562</f>
        <v>0</v>
      </c>
      <c r="AP561" s="98">
        <f t="shared" si="1741"/>
        <v>0</v>
      </c>
      <c r="AQ561" s="98">
        <f t="shared" si="1741"/>
        <v>0</v>
      </c>
      <c r="AR561" s="98">
        <f t="shared" si="1719"/>
        <v>95000</v>
      </c>
      <c r="AS561" s="98">
        <f t="shared" si="1720"/>
        <v>95000</v>
      </c>
      <c r="AT561" s="98">
        <f t="shared" si="1721"/>
        <v>45000</v>
      </c>
    </row>
    <row r="562" spans="1:46" ht="26.4">
      <c r="A562" s="260"/>
      <c r="B562" s="82" t="s">
        <v>186</v>
      </c>
      <c r="C562" s="118" t="s">
        <v>158</v>
      </c>
      <c r="D562" s="118" t="s">
        <v>21</v>
      </c>
      <c r="E562" s="118" t="s">
        <v>100</v>
      </c>
      <c r="F562" s="118" t="s">
        <v>191</v>
      </c>
      <c r="G562" s="119" t="s">
        <v>32</v>
      </c>
      <c r="H562" s="98">
        <f>H563</f>
        <v>95000</v>
      </c>
      <c r="I562" s="98">
        <f t="shared" si="1736"/>
        <v>95000</v>
      </c>
      <c r="J562" s="98">
        <f t="shared" si="1736"/>
        <v>45000</v>
      </c>
      <c r="K562" s="98">
        <f t="shared" si="1736"/>
        <v>0</v>
      </c>
      <c r="L562" s="98">
        <f t="shared" si="1736"/>
        <v>0</v>
      </c>
      <c r="M562" s="98">
        <f t="shared" si="1736"/>
        <v>0</v>
      </c>
      <c r="N562" s="98">
        <f t="shared" si="1433"/>
        <v>95000</v>
      </c>
      <c r="O562" s="98">
        <f t="shared" si="1434"/>
        <v>95000</v>
      </c>
      <c r="P562" s="98">
        <f t="shared" si="1435"/>
        <v>45000</v>
      </c>
      <c r="Q562" s="98">
        <f t="shared" si="1737"/>
        <v>0</v>
      </c>
      <c r="R562" s="98">
        <f t="shared" si="1737"/>
        <v>0</v>
      </c>
      <c r="S562" s="98">
        <f t="shared" si="1737"/>
        <v>0</v>
      </c>
      <c r="T562" s="98">
        <f t="shared" si="1703"/>
        <v>95000</v>
      </c>
      <c r="U562" s="98">
        <f t="shared" si="1704"/>
        <v>95000</v>
      </c>
      <c r="V562" s="98">
        <f t="shared" si="1705"/>
        <v>45000</v>
      </c>
      <c r="W562" s="98">
        <f t="shared" si="1738"/>
        <v>0</v>
      </c>
      <c r="X562" s="98">
        <f t="shared" si="1738"/>
        <v>0</v>
      </c>
      <c r="Y562" s="98">
        <f t="shared" si="1738"/>
        <v>0</v>
      </c>
      <c r="Z562" s="98">
        <f t="shared" si="1707"/>
        <v>95000</v>
      </c>
      <c r="AA562" s="98">
        <f t="shared" si="1708"/>
        <v>95000</v>
      </c>
      <c r="AB562" s="98">
        <f t="shared" si="1709"/>
        <v>45000</v>
      </c>
      <c r="AC562" s="98">
        <f t="shared" si="1739"/>
        <v>0</v>
      </c>
      <c r="AD562" s="98">
        <f t="shared" si="1739"/>
        <v>0</v>
      </c>
      <c r="AE562" s="98">
        <f t="shared" si="1739"/>
        <v>0</v>
      </c>
      <c r="AF562" s="98">
        <f t="shared" si="1711"/>
        <v>95000</v>
      </c>
      <c r="AG562" s="98">
        <f t="shared" si="1712"/>
        <v>95000</v>
      </c>
      <c r="AH562" s="98">
        <f t="shared" si="1713"/>
        <v>45000</v>
      </c>
      <c r="AI562" s="98">
        <f t="shared" si="1740"/>
        <v>0</v>
      </c>
      <c r="AJ562" s="98">
        <f t="shared" si="1740"/>
        <v>0</v>
      </c>
      <c r="AK562" s="98">
        <f t="shared" si="1740"/>
        <v>0</v>
      </c>
      <c r="AL562" s="98">
        <f t="shared" si="1715"/>
        <v>95000</v>
      </c>
      <c r="AM562" s="98">
        <f t="shared" si="1716"/>
        <v>95000</v>
      </c>
      <c r="AN562" s="98">
        <f t="shared" si="1717"/>
        <v>45000</v>
      </c>
      <c r="AO562" s="98">
        <f t="shared" si="1741"/>
        <v>0</v>
      </c>
      <c r="AP562" s="98">
        <f t="shared" si="1741"/>
        <v>0</v>
      </c>
      <c r="AQ562" s="98">
        <f t="shared" si="1741"/>
        <v>0</v>
      </c>
      <c r="AR562" s="98">
        <f t="shared" si="1719"/>
        <v>95000</v>
      </c>
      <c r="AS562" s="98">
        <f t="shared" si="1720"/>
        <v>95000</v>
      </c>
      <c r="AT562" s="98">
        <f t="shared" si="1721"/>
        <v>45000</v>
      </c>
    </row>
    <row r="563" spans="1:46" ht="26.4">
      <c r="A563" s="260"/>
      <c r="B563" s="71" t="s">
        <v>34</v>
      </c>
      <c r="C563" s="118" t="s">
        <v>158</v>
      </c>
      <c r="D563" s="118" t="s">
        <v>21</v>
      </c>
      <c r="E563" s="118" t="s">
        <v>100</v>
      </c>
      <c r="F563" s="118" t="s">
        <v>191</v>
      </c>
      <c r="G563" s="119" t="s">
        <v>33</v>
      </c>
      <c r="H563" s="120">
        <v>95000</v>
      </c>
      <c r="I563" s="120">
        <v>95000</v>
      </c>
      <c r="J563" s="120">
        <v>45000</v>
      </c>
      <c r="K563" s="120"/>
      <c r="L563" s="120"/>
      <c r="M563" s="120"/>
      <c r="N563" s="120">
        <f t="shared" si="1433"/>
        <v>95000</v>
      </c>
      <c r="O563" s="120">
        <f t="shared" si="1434"/>
        <v>95000</v>
      </c>
      <c r="P563" s="120">
        <f t="shared" si="1435"/>
        <v>45000</v>
      </c>
      <c r="Q563" s="120"/>
      <c r="R563" s="120"/>
      <c r="S563" s="120"/>
      <c r="T563" s="120">
        <f t="shared" si="1703"/>
        <v>95000</v>
      </c>
      <c r="U563" s="120">
        <f t="shared" si="1704"/>
        <v>95000</v>
      </c>
      <c r="V563" s="120">
        <f t="shared" si="1705"/>
        <v>45000</v>
      </c>
      <c r="W563" s="120"/>
      <c r="X563" s="120"/>
      <c r="Y563" s="120"/>
      <c r="Z563" s="120">
        <f t="shared" si="1707"/>
        <v>95000</v>
      </c>
      <c r="AA563" s="120">
        <f t="shared" si="1708"/>
        <v>95000</v>
      </c>
      <c r="AB563" s="120">
        <f t="shared" si="1709"/>
        <v>45000</v>
      </c>
      <c r="AC563" s="120"/>
      <c r="AD563" s="120"/>
      <c r="AE563" s="120"/>
      <c r="AF563" s="120">
        <f t="shared" si="1711"/>
        <v>95000</v>
      </c>
      <c r="AG563" s="120">
        <f t="shared" si="1712"/>
        <v>95000</v>
      </c>
      <c r="AH563" s="120">
        <f t="shared" si="1713"/>
        <v>45000</v>
      </c>
      <c r="AI563" s="120"/>
      <c r="AJ563" s="120"/>
      <c r="AK563" s="120"/>
      <c r="AL563" s="120">
        <f t="shared" si="1715"/>
        <v>95000</v>
      </c>
      <c r="AM563" s="120">
        <f t="shared" si="1716"/>
        <v>95000</v>
      </c>
      <c r="AN563" s="120">
        <f t="shared" si="1717"/>
        <v>45000</v>
      </c>
      <c r="AO563" s="120"/>
      <c r="AP563" s="120"/>
      <c r="AQ563" s="120"/>
      <c r="AR563" s="120">
        <f t="shared" si="1719"/>
        <v>95000</v>
      </c>
      <c r="AS563" s="120">
        <f t="shared" si="1720"/>
        <v>95000</v>
      </c>
      <c r="AT563" s="120">
        <f t="shared" si="1721"/>
        <v>45000</v>
      </c>
    </row>
    <row r="564" spans="1:46">
      <c r="A564" s="260"/>
      <c r="B564" s="71" t="s">
        <v>254</v>
      </c>
      <c r="C564" s="118" t="s">
        <v>158</v>
      </c>
      <c r="D564" s="118" t="s">
        <v>21</v>
      </c>
      <c r="E564" s="118" t="s">
        <v>100</v>
      </c>
      <c r="F564" s="118" t="s">
        <v>255</v>
      </c>
      <c r="G564" s="119"/>
      <c r="H564" s="141">
        <f>H565</f>
        <v>155000</v>
      </c>
      <c r="I564" s="141">
        <f t="shared" ref="I564:M564" si="1742">I565</f>
        <v>155000</v>
      </c>
      <c r="J564" s="141">
        <f t="shared" si="1742"/>
        <v>155000</v>
      </c>
      <c r="K564" s="141">
        <f t="shared" si="1742"/>
        <v>0</v>
      </c>
      <c r="L564" s="141">
        <f t="shared" si="1742"/>
        <v>0</v>
      </c>
      <c r="M564" s="141">
        <f t="shared" si="1742"/>
        <v>0</v>
      </c>
      <c r="N564" s="141">
        <f t="shared" si="1433"/>
        <v>155000</v>
      </c>
      <c r="O564" s="141">
        <f t="shared" si="1434"/>
        <v>155000</v>
      </c>
      <c r="P564" s="141">
        <f t="shared" si="1435"/>
        <v>155000</v>
      </c>
      <c r="Q564" s="141">
        <f t="shared" ref="Q564:S565" si="1743">Q565</f>
        <v>0</v>
      </c>
      <c r="R564" s="141">
        <f t="shared" si="1743"/>
        <v>0</v>
      </c>
      <c r="S564" s="141">
        <f t="shared" si="1743"/>
        <v>0</v>
      </c>
      <c r="T564" s="141">
        <f t="shared" si="1703"/>
        <v>155000</v>
      </c>
      <c r="U564" s="141">
        <f t="shared" si="1704"/>
        <v>155000</v>
      </c>
      <c r="V564" s="141">
        <f t="shared" si="1705"/>
        <v>155000</v>
      </c>
      <c r="W564" s="141">
        <f t="shared" ref="W564:Y565" si="1744">W565</f>
        <v>0</v>
      </c>
      <c r="X564" s="141">
        <f t="shared" si="1744"/>
        <v>0</v>
      </c>
      <c r="Y564" s="141">
        <f t="shared" si="1744"/>
        <v>0</v>
      </c>
      <c r="Z564" s="141">
        <f t="shared" si="1707"/>
        <v>155000</v>
      </c>
      <c r="AA564" s="141">
        <f t="shared" si="1708"/>
        <v>155000</v>
      </c>
      <c r="AB564" s="141">
        <f t="shared" si="1709"/>
        <v>155000</v>
      </c>
      <c r="AC564" s="141">
        <f t="shared" ref="AC564:AE565" si="1745">AC565</f>
        <v>0</v>
      </c>
      <c r="AD564" s="141">
        <f t="shared" si="1745"/>
        <v>0</v>
      </c>
      <c r="AE564" s="141">
        <f t="shared" si="1745"/>
        <v>0</v>
      </c>
      <c r="AF564" s="141">
        <f t="shared" si="1711"/>
        <v>155000</v>
      </c>
      <c r="AG564" s="141">
        <f t="shared" si="1712"/>
        <v>155000</v>
      </c>
      <c r="AH564" s="141">
        <f t="shared" si="1713"/>
        <v>155000</v>
      </c>
      <c r="AI564" s="141">
        <f t="shared" ref="AI564:AK565" si="1746">AI565</f>
        <v>0</v>
      </c>
      <c r="AJ564" s="141">
        <f t="shared" si="1746"/>
        <v>0</v>
      </c>
      <c r="AK564" s="141">
        <f t="shared" si="1746"/>
        <v>0</v>
      </c>
      <c r="AL564" s="141">
        <f t="shared" si="1715"/>
        <v>155000</v>
      </c>
      <c r="AM564" s="141">
        <f t="shared" si="1716"/>
        <v>155000</v>
      </c>
      <c r="AN564" s="141">
        <f t="shared" si="1717"/>
        <v>155000</v>
      </c>
      <c r="AO564" s="141">
        <f t="shared" ref="AO564:AQ565" si="1747">AO565</f>
        <v>0</v>
      </c>
      <c r="AP564" s="141">
        <f t="shared" si="1747"/>
        <v>0</v>
      </c>
      <c r="AQ564" s="141">
        <f t="shared" si="1747"/>
        <v>0</v>
      </c>
      <c r="AR564" s="141">
        <f t="shared" si="1719"/>
        <v>155000</v>
      </c>
      <c r="AS564" s="141">
        <f t="shared" si="1720"/>
        <v>155000</v>
      </c>
      <c r="AT564" s="141">
        <f t="shared" si="1721"/>
        <v>155000</v>
      </c>
    </row>
    <row r="565" spans="1:46" ht="26.4">
      <c r="A565" s="260"/>
      <c r="B565" s="123" t="s">
        <v>186</v>
      </c>
      <c r="C565" s="118" t="s">
        <v>158</v>
      </c>
      <c r="D565" s="118" t="s">
        <v>21</v>
      </c>
      <c r="E565" s="118" t="s">
        <v>100</v>
      </c>
      <c r="F565" s="118" t="s">
        <v>255</v>
      </c>
      <c r="G565" s="119" t="s">
        <v>32</v>
      </c>
      <c r="H565" s="141">
        <f>H566</f>
        <v>155000</v>
      </c>
      <c r="I565" s="141">
        <f t="shared" ref="I565:M565" si="1748">I566</f>
        <v>155000</v>
      </c>
      <c r="J565" s="141">
        <f t="shared" si="1748"/>
        <v>155000</v>
      </c>
      <c r="K565" s="141">
        <f t="shared" si="1748"/>
        <v>0</v>
      </c>
      <c r="L565" s="141">
        <f t="shared" si="1748"/>
        <v>0</v>
      </c>
      <c r="M565" s="141">
        <f t="shared" si="1748"/>
        <v>0</v>
      </c>
      <c r="N565" s="141">
        <f t="shared" si="1433"/>
        <v>155000</v>
      </c>
      <c r="O565" s="141">
        <f t="shared" si="1434"/>
        <v>155000</v>
      </c>
      <c r="P565" s="141">
        <f t="shared" si="1435"/>
        <v>155000</v>
      </c>
      <c r="Q565" s="141">
        <f t="shared" si="1743"/>
        <v>0</v>
      </c>
      <c r="R565" s="141">
        <f t="shared" si="1743"/>
        <v>0</v>
      </c>
      <c r="S565" s="141">
        <f t="shared" si="1743"/>
        <v>0</v>
      </c>
      <c r="T565" s="141">
        <f t="shared" si="1703"/>
        <v>155000</v>
      </c>
      <c r="U565" s="141">
        <f t="shared" si="1704"/>
        <v>155000</v>
      </c>
      <c r="V565" s="141">
        <f t="shared" si="1705"/>
        <v>155000</v>
      </c>
      <c r="W565" s="141">
        <f t="shared" si="1744"/>
        <v>0</v>
      </c>
      <c r="X565" s="141">
        <f t="shared" si="1744"/>
        <v>0</v>
      </c>
      <c r="Y565" s="141">
        <f t="shared" si="1744"/>
        <v>0</v>
      </c>
      <c r="Z565" s="141">
        <f t="shared" si="1707"/>
        <v>155000</v>
      </c>
      <c r="AA565" s="141">
        <f t="shared" si="1708"/>
        <v>155000</v>
      </c>
      <c r="AB565" s="141">
        <f t="shared" si="1709"/>
        <v>155000</v>
      </c>
      <c r="AC565" s="141">
        <f t="shared" si="1745"/>
        <v>0</v>
      </c>
      <c r="AD565" s="141">
        <f t="shared" si="1745"/>
        <v>0</v>
      </c>
      <c r="AE565" s="141">
        <f t="shared" si="1745"/>
        <v>0</v>
      </c>
      <c r="AF565" s="141">
        <f t="shared" si="1711"/>
        <v>155000</v>
      </c>
      <c r="AG565" s="141">
        <f t="shared" si="1712"/>
        <v>155000</v>
      </c>
      <c r="AH565" s="141">
        <f t="shared" si="1713"/>
        <v>155000</v>
      </c>
      <c r="AI565" s="141">
        <f t="shared" si="1746"/>
        <v>0</v>
      </c>
      <c r="AJ565" s="141">
        <f t="shared" si="1746"/>
        <v>0</v>
      </c>
      <c r="AK565" s="141">
        <f t="shared" si="1746"/>
        <v>0</v>
      </c>
      <c r="AL565" s="141">
        <f t="shared" si="1715"/>
        <v>155000</v>
      </c>
      <c r="AM565" s="141">
        <f t="shared" si="1716"/>
        <v>155000</v>
      </c>
      <c r="AN565" s="141">
        <f t="shared" si="1717"/>
        <v>155000</v>
      </c>
      <c r="AO565" s="141">
        <f t="shared" si="1747"/>
        <v>0</v>
      </c>
      <c r="AP565" s="141">
        <f t="shared" si="1747"/>
        <v>0</v>
      </c>
      <c r="AQ565" s="141">
        <f t="shared" si="1747"/>
        <v>0</v>
      </c>
      <c r="AR565" s="141">
        <f t="shared" si="1719"/>
        <v>155000</v>
      </c>
      <c r="AS565" s="141">
        <f t="shared" si="1720"/>
        <v>155000</v>
      </c>
      <c r="AT565" s="141">
        <f t="shared" si="1721"/>
        <v>155000</v>
      </c>
    </row>
    <row r="566" spans="1:46" ht="26.4">
      <c r="A566" s="260"/>
      <c r="B566" s="71" t="s">
        <v>34</v>
      </c>
      <c r="C566" s="118" t="s">
        <v>158</v>
      </c>
      <c r="D566" s="118" t="s">
        <v>21</v>
      </c>
      <c r="E566" s="118" t="s">
        <v>100</v>
      </c>
      <c r="F566" s="118" t="s">
        <v>255</v>
      </c>
      <c r="G566" s="119" t="s">
        <v>33</v>
      </c>
      <c r="H566" s="120">
        <v>155000</v>
      </c>
      <c r="I566" s="120">
        <v>155000</v>
      </c>
      <c r="J566" s="120">
        <v>155000</v>
      </c>
      <c r="K566" s="120"/>
      <c r="L566" s="120"/>
      <c r="M566" s="120"/>
      <c r="N566" s="120">
        <f t="shared" si="1433"/>
        <v>155000</v>
      </c>
      <c r="O566" s="120">
        <f t="shared" si="1434"/>
        <v>155000</v>
      </c>
      <c r="P566" s="120">
        <f t="shared" si="1435"/>
        <v>155000</v>
      </c>
      <c r="Q566" s="120"/>
      <c r="R566" s="120"/>
      <c r="S566" s="120"/>
      <c r="T566" s="120">
        <f t="shared" si="1703"/>
        <v>155000</v>
      </c>
      <c r="U566" s="120">
        <f t="shared" si="1704"/>
        <v>155000</v>
      </c>
      <c r="V566" s="120">
        <f t="shared" si="1705"/>
        <v>155000</v>
      </c>
      <c r="W566" s="120"/>
      <c r="X566" s="120"/>
      <c r="Y566" s="120"/>
      <c r="Z566" s="120">
        <f t="shared" si="1707"/>
        <v>155000</v>
      </c>
      <c r="AA566" s="120">
        <f t="shared" si="1708"/>
        <v>155000</v>
      </c>
      <c r="AB566" s="120">
        <f t="shared" si="1709"/>
        <v>155000</v>
      </c>
      <c r="AC566" s="120"/>
      <c r="AD566" s="120"/>
      <c r="AE566" s="120"/>
      <c r="AF566" s="120">
        <f t="shared" si="1711"/>
        <v>155000</v>
      </c>
      <c r="AG566" s="120">
        <f t="shared" si="1712"/>
        <v>155000</v>
      </c>
      <c r="AH566" s="120">
        <f t="shared" si="1713"/>
        <v>155000</v>
      </c>
      <c r="AI566" s="120"/>
      <c r="AJ566" s="120"/>
      <c r="AK566" s="120"/>
      <c r="AL566" s="120">
        <f t="shared" si="1715"/>
        <v>155000</v>
      </c>
      <c r="AM566" s="120">
        <f t="shared" si="1716"/>
        <v>155000</v>
      </c>
      <c r="AN566" s="120">
        <f t="shared" si="1717"/>
        <v>155000</v>
      </c>
      <c r="AO566" s="120"/>
      <c r="AP566" s="120"/>
      <c r="AQ566" s="120"/>
      <c r="AR566" s="120">
        <f t="shared" si="1719"/>
        <v>155000</v>
      </c>
      <c r="AS566" s="120">
        <f t="shared" si="1720"/>
        <v>155000</v>
      </c>
      <c r="AT566" s="120">
        <f t="shared" si="1721"/>
        <v>155000</v>
      </c>
    </row>
    <row r="567" spans="1:46">
      <c r="A567" s="260"/>
      <c r="B567" s="156" t="s">
        <v>253</v>
      </c>
      <c r="C567" s="69" t="s">
        <v>158</v>
      </c>
      <c r="D567" s="69" t="s">
        <v>21</v>
      </c>
      <c r="E567" s="69" t="s">
        <v>100</v>
      </c>
      <c r="F567" s="69" t="s">
        <v>126</v>
      </c>
      <c r="G567" s="95"/>
      <c r="H567" s="98">
        <f t="shared" ref="H567:M567" si="1749">H572</f>
        <v>200000</v>
      </c>
      <c r="I567" s="98">
        <f t="shared" si="1749"/>
        <v>200000</v>
      </c>
      <c r="J567" s="98">
        <f t="shared" si="1749"/>
        <v>200000</v>
      </c>
      <c r="K567" s="98">
        <f t="shared" si="1749"/>
        <v>0</v>
      </c>
      <c r="L567" s="98">
        <f t="shared" si="1749"/>
        <v>0</v>
      </c>
      <c r="M567" s="98">
        <f t="shared" si="1749"/>
        <v>0</v>
      </c>
      <c r="N567" s="98">
        <f t="shared" si="1433"/>
        <v>200000</v>
      </c>
      <c r="O567" s="98">
        <f t="shared" si="1434"/>
        <v>200000</v>
      </c>
      <c r="P567" s="98">
        <f t="shared" si="1435"/>
        <v>200000</v>
      </c>
      <c r="Q567" s="98">
        <f>Q572</f>
        <v>0</v>
      </c>
      <c r="R567" s="98">
        <f>R572</f>
        <v>0</v>
      </c>
      <c r="S567" s="98">
        <f>S572</f>
        <v>0</v>
      </c>
      <c r="T567" s="98">
        <f t="shared" si="1703"/>
        <v>200000</v>
      </c>
      <c r="U567" s="98">
        <f t="shared" si="1704"/>
        <v>200000</v>
      </c>
      <c r="V567" s="98">
        <f t="shared" si="1705"/>
        <v>200000</v>
      </c>
      <c r="W567" s="98">
        <f>W568+W572</f>
        <v>0</v>
      </c>
      <c r="X567" s="98">
        <f t="shared" ref="X567:Y567" si="1750">X568+X572</f>
        <v>0</v>
      </c>
      <c r="Y567" s="98">
        <f t="shared" si="1750"/>
        <v>0</v>
      </c>
      <c r="Z567" s="98">
        <f t="shared" si="1707"/>
        <v>200000</v>
      </c>
      <c r="AA567" s="98">
        <f t="shared" si="1708"/>
        <v>200000</v>
      </c>
      <c r="AB567" s="98">
        <f t="shared" si="1709"/>
        <v>200000</v>
      </c>
      <c r="AC567" s="98">
        <f>AC568+AC572</f>
        <v>0</v>
      </c>
      <c r="AD567" s="98">
        <f t="shared" ref="AD567:AE567" si="1751">AD568+AD572</f>
        <v>0</v>
      </c>
      <c r="AE567" s="98">
        <f t="shared" si="1751"/>
        <v>0</v>
      </c>
      <c r="AF567" s="98">
        <f t="shared" si="1711"/>
        <v>200000</v>
      </c>
      <c r="AG567" s="98">
        <f t="shared" si="1712"/>
        <v>200000</v>
      </c>
      <c r="AH567" s="98">
        <f t="shared" si="1713"/>
        <v>200000</v>
      </c>
      <c r="AI567" s="98">
        <f>AI568+AI572+AI570</f>
        <v>90000</v>
      </c>
      <c r="AJ567" s="98">
        <f t="shared" ref="AJ567:AK567" si="1752">AJ568+AJ572</f>
        <v>0</v>
      </c>
      <c r="AK567" s="98">
        <f t="shared" si="1752"/>
        <v>0</v>
      </c>
      <c r="AL567" s="98">
        <f t="shared" si="1715"/>
        <v>290000</v>
      </c>
      <c r="AM567" s="98">
        <f t="shared" si="1716"/>
        <v>200000</v>
      </c>
      <c r="AN567" s="98">
        <f t="shared" si="1717"/>
        <v>200000</v>
      </c>
      <c r="AO567" s="98">
        <f>AO568+AO572+AO570</f>
        <v>0</v>
      </c>
      <c r="AP567" s="98">
        <f t="shared" ref="AP567:AQ567" si="1753">AP568+AP572</f>
        <v>0</v>
      </c>
      <c r="AQ567" s="98">
        <f t="shared" si="1753"/>
        <v>0</v>
      </c>
      <c r="AR567" s="98">
        <f t="shared" si="1719"/>
        <v>290000</v>
      </c>
      <c r="AS567" s="98">
        <f t="shared" si="1720"/>
        <v>200000</v>
      </c>
      <c r="AT567" s="98">
        <f t="shared" si="1721"/>
        <v>200000</v>
      </c>
    </row>
    <row r="568" spans="1:46" ht="26.4">
      <c r="A568" s="260"/>
      <c r="B568" s="82" t="s">
        <v>186</v>
      </c>
      <c r="C568" s="69" t="s">
        <v>158</v>
      </c>
      <c r="D568" s="69" t="s">
        <v>21</v>
      </c>
      <c r="E568" s="69" t="s">
        <v>100</v>
      </c>
      <c r="F568" s="69" t="s">
        <v>126</v>
      </c>
      <c r="G568" s="95" t="s">
        <v>32</v>
      </c>
      <c r="H568" s="98"/>
      <c r="I568" s="98"/>
      <c r="J568" s="98"/>
      <c r="K568" s="98"/>
      <c r="L568" s="98"/>
      <c r="M568" s="98"/>
      <c r="N568" s="98"/>
      <c r="O568" s="98"/>
      <c r="P568" s="98"/>
      <c r="Q568" s="98"/>
      <c r="R568" s="98"/>
      <c r="S568" s="98"/>
      <c r="T568" s="98"/>
      <c r="U568" s="98"/>
      <c r="V568" s="98"/>
      <c r="W568" s="98">
        <f>W569</f>
        <v>20633</v>
      </c>
      <c r="X568" s="98">
        <f t="shared" ref="X568:Y568" si="1754">X569</f>
        <v>0</v>
      </c>
      <c r="Y568" s="98">
        <f t="shared" si="1754"/>
        <v>0</v>
      </c>
      <c r="Z568" s="98">
        <f t="shared" ref="Z568:Z569" si="1755">T568+W568</f>
        <v>20633</v>
      </c>
      <c r="AA568" s="98">
        <f t="shared" ref="AA568:AA569" si="1756">U568+X568</f>
        <v>0</v>
      </c>
      <c r="AB568" s="98">
        <f t="shared" ref="AB568:AB569" si="1757">V568+Y568</f>
        <v>0</v>
      </c>
      <c r="AC568" s="98">
        <f>AC569</f>
        <v>15300</v>
      </c>
      <c r="AD568" s="98">
        <f t="shared" ref="AD568:AE568" si="1758">AD569</f>
        <v>0</v>
      </c>
      <c r="AE568" s="98">
        <f t="shared" si="1758"/>
        <v>0</v>
      </c>
      <c r="AF568" s="98">
        <f t="shared" si="1711"/>
        <v>35933</v>
      </c>
      <c r="AG568" s="98">
        <f t="shared" si="1712"/>
        <v>0</v>
      </c>
      <c r="AH568" s="98">
        <f t="shared" si="1713"/>
        <v>0</v>
      </c>
      <c r="AI568" s="98">
        <f>AI569</f>
        <v>0</v>
      </c>
      <c r="AJ568" s="98">
        <f t="shared" ref="AJ568:AK568" si="1759">AJ569</f>
        <v>0</v>
      </c>
      <c r="AK568" s="98">
        <f t="shared" si="1759"/>
        <v>0</v>
      </c>
      <c r="AL568" s="98">
        <f t="shared" si="1715"/>
        <v>35933</v>
      </c>
      <c r="AM568" s="98">
        <f t="shared" si="1716"/>
        <v>0</v>
      </c>
      <c r="AN568" s="98">
        <f t="shared" si="1717"/>
        <v>0</v>
      </c>
      <c r="AO568" s="98">
        <f>AO569</f>
        <v>26000</v>
      </c>
      <c r="AP568" s="98">
        <f t="shared" ref="AP568:AQ568" si="1760">AP569</f>
        <v>0</v>
      </c>
      <c r="AQ568" s="98">
        <f t="shared" si="1760"/>
        <v>0</v>
      </c>
      <c r="AR568" s="98">
        <f t="shared" si="1719"/>
        <v>61933</v>
      </c>
      <c r="AS568" s="98">
        <f t="shared" si="1720"/>
        <v>0</v>
      </c>
      <c r="AT568" s="98">
        <f t="shared" si="1721"/>
        <v>0</v>
      </c>
    </row>
    <row r="569" spans="1:46" ht="26.4">
      <c r="A569" s="260"/>
      <c r="B569" s="71" t="s">
        <v>34</v>
      </c>
      <c r="C569" s="69" t="s">
        <v>158</v>
      </c>
      <c r="D569" s="69" t="s">
        <v>21</v>
      </c>
      <c r="E569" s="69" t="s">
        <v>100</v>
      </c>
      <c r="F569" s="69" t="s">
        <v>126</v>
      </c>
      <c r="G569" s="95" t="s">
        <v>33</v>
      </c>
      <c r="H569" s="98"/>
      <c r="I569" s="98"/>
      <c r="J569" s="98"/>
      <c r="K569" s="98"/>
      <c r="L569" s="98"/>
      <c r="M569" s="98"/>
      <c r="N569" s="98"/>
      <c r="O569" s="98"/>
      <c r="P569" s="98"/>
      <c r="Q569" s="98"/>
      <c r="R569" s="98"/>
      <c r="S569" s="98"/>
      <c r="T569" s="98"/>
      <c r="U569" s="98"/>
      <c r="V569" s="98"/>
      <c r="W569" s="98">
        <v>20633</v>
      </c>
      <c r="X569" s="98"/>
      <c r="Y569" s="98"/>
      <c r="Z569" s="98">
        <f t="shared" si="1755"/>
        <v>20633</v>
      </c>
      <c r="AA569" s="98">
        <f t="shared" si="1756"/>
        <v>0</v>
      </c>
      <c r="AB569" s="98">
        <f t="shared" si="1757"/>
        <v>0</v>
      </c>
      <c r="AC569" s="98">
        <v>15300</v>
      </c>
      <c r="AD569" s="98"/>
      <c r="AE569" s="98"/>
      <c r="AF569" s="98">
        <f t="shared" si="1711"/>
        <v>35933</v>
      </c>
      <c r="AG569" s="98">
        <f t="shared" si="1712"/>
        <v>0</v>
      </c>
      <c r="AH569" s="98">
        <f t="shared" si="1713"/>
        <v>0</v>
      </c>
      <c r="AI569" s="98"/>
      <c r="AJ569" s="98"/>
      <c r="AK569" s="98"/>
      <c r="AL569" s="98">
        <f t="shared" si="1715"/>
        <v>35933</v>
      </c>
      <c r="AM569" s="98">
        <f t="shared" si="1716"/>
        <v>0</v>
      </c>
      <c r="AN569" s="98">
        <f t="shared" si="1717"/>
        <v>0</v>
      </c>
      <c r="AO569" s="98">
        <v>26000</v>
      </c>
      <c r="AP569" s="98"/>
      <c r="AQ569" s="98"/>
      <c r="AR569" s="98">
        <f t="shared" si="1719"/>
        <v>61933</v>
      </c>
      <c r="AS569" s="98">
        <f t="shared" si="1720"/>
        <v>0</v>
      </c>
      <c r="AT569" s="98">
        <f t="shared" si="1721"/>
        <v>0</v>
      </c>
    </row>
    <row r="570" spans="1:46">
      <c r="A570" s="260"/>
      <c r="B570" s="243" t="s">
        <v>35</v>
      </c>
      <c r="C570" s="216" t="s">
        <v>158</v>
      </c>
      <c r="D570" s="216" t="s">
        <v>21</v>
      </c>
      <c r="E570" s="216" t="s">
        <v>100</v>
      </c>
      <c r="F570" s="216" t="s">
        <v>126</v>
      </c>
      <c r="G570" s="217" t="s">
        <v>36</v>
      </c>
      <c r="H570" s="98"/>
      <c r="I570" s="98"/>
      <c r="J570" s="98"/>
      <c r="K570" s="98"/>
      <c r="L570" s="98"/>
      <c r="M570" s="98"/>
      <c r="N570" s="98"/>
      <c r="O570" s="98"/>
      <c r="P570" s="98"/>
      <c r="Q570" s="98"/>
      <c r="R570" s="98"/>
      <c r="S570" s="98"/>
      <c r="T570" s="98"/>
      <c r="U570" s="98"/>
      <c r="V570" s="98"/>
      <c r="W570" s="98"/>
      <c r="X570" s="98"/>
      <c r="Y570" s="98"/>
      <c r="Z570" s="98"/>
      <c r="AA570" s="98"/>
      <c r="AB570" s="98"/>
      <c r="AC570" s="98"/>
      <c r="AD570" s="98"/>
      <c r="AE570" s="98"/>
      <c r="AF570" s="98"/>
      <c r="AG570" s="98"/>
      <c r="AH570" s="98"/>
      <c r="AI570" s="98">
        <v>90000</v>
      </c>
      <c r="AJ570" s="98"/>
      <c r="AK570" s="98"/>
      <c r="AL570" s="98">
        <f t="shared" si="1715"/>
        <v>90000</v>
      </c>
      <c r="AM570" s="98">
        <f t="shared" si="1716"/>
        <v>0</v>
      </c>
      <c r="AN570" s="98">
        <f t="shared" si="1717"/>
        <v>0</v>
      </c>
      <c r="AO570" s="98">
        <f>AO571</f>
        <v>0</v>
      </c>
      <c r="AP570" s="98">
        <f t="shared" ref="AP570:AQ570" si="1761">AP571</f>
        <v>0</v>
      </c>
      <c r="AQ570" s="98">
        <f t="shared" si="1761"/>
        <v>0</v>
      </c>
      <c r="AR570" s="98">
        <f t="shared" si="1719"/>
        <v>90000</v>
      </c>
      <c r="AS570" s="98">
        <f t="shared" si="1720"/>
        <v>0</v>
      </c>
      <c r="AT570" s="98">
        <f t="shared" si="1721"/>
        <v>0</v>
      </c>
    </row>
    <row r="571" spans="1:46" ht="26.4">
      <c r="A571" s="260"/>
      <c r="B571" s="244" t="s">
        <v>38</v>
      </c>
      <c r="C571" s="216" t="s">
        <v>158</v>
      </c>
      <c r="D571" s="216" t="s">
        <v>21</v>
      </c>
      <c r="E571" s="216" t="s">
        <v>100</v>
      </c>
      <c r="F571" s="216" t="s">
        <v>126</v>
      </c>
      <c r="G571" s="217" t="s">
        <v>37</v>
      </c>
      <c r="H571" s="98"/>
      <c r="I571" s="98"/>
      <c r="J571" s="98"/>
      <c r="K571" s="98"/>
      <c r="L571" s="98"/>
      <c r="M571" s="98"/>
      <c r="N571" s="98"/>
      <c r="O571" s="98"/>
      <c r="P571" s="98"/>
      <c r="Q571" s="98"/>
      <c r="R571" s="98"/>
      <c r="S571" s="98"/>
      <c r="T571" s="98"/>
      <c r="U571" s="98"/>
      <c r="V571" s="98"/>
      <c r="W571" s="98"/>
      <c r="X571" s="98"/>
      <c r="Y571" s="98"/>
      <c r="Z571" s="98"/>
      <c r="AA571" s="98"/>
      <c r="AB571" s="98"/>
      <c r="AC571" s="98"/>
      <c r="AD571" s="98"/>
      <c r="AE571" s="98"/>
      <c r="AF571" s="98"/>
      <c r="AG571" s="98"/>
      <c r="AH571" s="98"/>
      <c r="AI571" s="98">
        <v>90000</v>
      </c>
      <c r="AJ571" s="98"/>
      <c r="AK571" s="98"/>
      <c r="AL571" s="98">
        <f t="shared" si="1715"/>
        <v>90000</v>
      </c>
      <c r="AM571" s="98">
        <f t="shared" si="1716"/>
        <v>0</v>
      </c>
      <c r="AN571" s="98">
        <f t="shared" si="1717"/>
        <v>0</v>
      </c>
      <c r="AO571" s="98"/>
      <c r="AP571" s="98"/>
      <c r="AQ571" s="98"/>
      <c r="AR571" s="98">
        <f t="shared" si="1719"/>
        <v>90000</v>
      </c>
      <c r="AS571" s="98">
        <f t="shared" si="1720"/>
        <v>0</v>
      </c>
      <c r="AT571" s="98">
        <f t="shared" si="1721"/>
        <v>0</v>
      </c>
    </row>
    <row r="572" spans="1:46">
      <c r="A572" s="260"/>
      <c r="B572" s="82" t="s">
        <v>47</v>
      </c>
      <c r="C572" s="69" t="s">
        <v>158</v>
      </c>
      <c r="D572" s="69" t="s">
        <v>21</v>
      </c>
      <c r="E572" s="69" t="s">
        <v>100</v>
      </c>
      <c r="F572" s="69" t="s">
        <v>126</v>
      </c>
      <c r="G572" s="95" t="s">
        <v>45</v>
      </c>
      <c r="H572" s="98">
        <f>H573</f>
        <v>200000</v>
      </c>
      <c r="I572" s="98">
        <f t="shared" ref="I572:M572" si="1762">I573</f>
        <v>200000</v>
      </c>
      <c r="J572" s="98">
        <f t="shared" si="1762"/>
        <v>200000</v>
      </c>
      <c r="K572" s="98">
        <f t="shared" si="1762"/>
        <v>0</v>
      </c>
      <c r="L572" s="98">
        <f t="shared" si="1762"/>
        <v>0</v>
      </c>
      <c r="M572" s="98">
        <f t="shared" si="1762"/>
        <v>0</v>
      </c>
      <c r="N572" s="98">
        <f t="shared" si="1433"/>
        <v>200000</v>
      </c>
      <c r="O572" s="98">
        <f t="shared" si="1434"/>
        <v>200000</v>
      </c>
      <c r="P572" s="98">
        <f t="shared" si="1435"/>
        <v>200000</v>
      </c>
      <c r="Q572" s="98">
        <f t="shared" ref="Q572:S572" si="1763">Q573</f>
        <v>0</v>
      </c>
      <c r="R572" s="98">
        <f t="shared" si="1763"/>
        <v>0</v>
      </c>
      <c r="S572" s="98">
        <f t="shared" si="1763"/>
        <v>0</v>
      </c>
      <c r="T572" s="98">
        <f t="shared" si="1703"/>
        <v>200000</v>
      </c>
      <c r="U572" s="98">
        <f t="shared" si="1704"/>
        <v>200000</v>
      </c>
      <c r="V572" s="98">
        <f t="shared" si="1705"/>
        <v>200000</v>
      </c>
      <c r="W572" s="98">
        <f t="shared" ref="W572:Y572" si="1764">W573</f>
        <v>-20633</v>
      </c>
      <c r="X572" s="98">
        <f t="shared" si="1764"/>
        <v>0</v>
      </c>
      <c r="Y572" s="98">
        <f t="shared" si="1764"/>
        <v>0</v>
      </c>
      <c r="Z572" s="98">
        <f t="shared" si="1707"/>
        <v>179367</v>
      </c>
      <c r="AA572" s="98">
        <f t="shared" si="1708"/>
        <v>200000</v>
      </c>
      <c r="AB572" s="98">
        <f t="shared" si="1709"/>
        <v>200000</v>
      </c>
      <c r="AC572" s="98">
        <f t="shared" ref="AC572:AE572" si="1765">AC573</f>
        <v>-15300</v>
      </c>
      <c r="AD572" s="98">
        <f t="shared" si="1765"/>
        <v>0</v>
      </c>
      <c r="AE572" s="98">
        <f t="shared" si="1765"/>
        <v>0</v>
      </c>
      <c r="AF572" s="98">
        <f t="shared" si="1711"/>
        <v>164067</v>
      </c>
      <c r="AG572" s="98">
        <f t="shared" si="1712"/>
        <v>200000</v>
      </c>
      <c r="AH572" s="98">
        <f t="shared" si="1713"/>
        <v>200000</v>
      </c>
      <c r="AI572" s="98">
        <f t="shared" ref="AI572:AK572" si="1766">AI573</f>
        <v>0</v>
      </c>
      <c r="AJ572" s="98">
        <f t="shared" si="1766"/>
        <v>0</v>
      </c>
      <c r="AK572" s="98">
        <f t="shared" si="1766"/>
        <v>0</v>
      </c>
      <c r="AL572" s="98">
        <f t="shared" si="1715"/>
        <v>164067</v>
      </c>
      <c r="AM572" s="98">
        <f t="shared" si="1716"/>
        <v>200000</v>
      </c>
      <c r="AN572" s="98">
        <f t="shared" si="1717"/>
        <v>200000</v>
      </c>
      <c r="AO572" s="98">
        <f t="shared" ref="AO572:AQ572" si="1767">AO573</f>
        <v>-26000</v>
      </c>
      <c r="AP572" s="98">
        <f t="shared" si="1767"/>
        <v>0</v>
      </c>
      <c r="AQ572" s="98">
        <f t="shared" si="1767"/>
        <v>0</v>
      </c>
      <c r="AR572" s="98">
        <f t="shared" si="1719"/>
        <v>138067</v>
      </c>
      <c r="AS572" s="98">
        <f t="shared" si="1720"/>
        <v>200000</v>
      </c>
      <c r="AT572" s="98">
        <f t="shared" si="1721"/>
        <v>200000</v>
      </c>
    </row>
    <row r="573" spans="1:46">
      <c r="A573" s="260"/>
      <c r="B573" s="82" t="s">
        <v>61</v>
      </c>
      <c r="C573" s="69" t="s">
        <v>158</v>
      </c>
      <c r="D573" s="69" t="s">
        <v>21</v>
      </c>
      <c r="E573" s="69" t="s">
        <v>100</v>
      </c>
      <c r="F573" s="69" t="s">
        <v>126</v>
      </c>
      <c r="G573" s="95" t="s">
        <v>62</v>
      </c>
      <c r="H573" s="120">
        <v>200000</v>
      </c>
      <c r="I573" s="120">
        <v>200000</v>
      </c>
      <c r="J573" s="120">
        <v>200000</v>
      </c>
      <c r="K573" s="120"/>
      <c r="L573" s="120"/>
      <c r="M573" s="120"/>
      <c r="N573" s="120">
        <f t="shared" si="1433"/>
        <v>200000</v>
      </c>
      <c r="O573" s="120">
        <f t="shared" si="1434"/>
        <v>200000</v>
      </c>
      <c r="P573" s="120">
        <f t="shared" si="1435"/>
        <v>200000</v>
      </c>
      <c r="Q573" s="120"/>
      <c r="R573" s="120"/>
      <c r="S573" s="120"/>
      <c r="T573" s="120">
        <f t="shared" si="1703"/>
        <v>200000</v>
      </c>
      <c r="U573" s="120">
        <f t="shared" si="1704"/>
        <v>200000</v>
      </c>
      <c r="V573" s="120">
        <f t="shared" si="1705"/>
        <v>200000</v>
      </c>
      <c r="W573" s="120">
        <v>-20633</v>
      </c>
      <c r="X573" s="120"/>
      <c r="Y573" s="120"/>
      <c r="Z573" s="120">
        <f t="shared" si="1707"/>
        <v>179367</v>
      </c>
      <c r="AA573" s="120">
        <f t="shared" si="1708"/>
        <v>200000</v>
      </c>
      <c r="AB573" s="120">
        <f t="shared" si="1709"/>
        <v>200000</v>
      </c>
      <c r="AC573" s="120">
        <v>-15300</v>
      </c>
      <c r="AD573" s="120"/>
      <c r="AE573" s="120"/>
      <c r="AF573" s="120">
        <f t="shared" si="1711"/>
        <v>164067</v>
      </c>
      <c r="AG573" s="120">
        <f t="shared" si="1712"/>
        <v>200000</v>
      </c>
      <c r="AH573" s="120">
        <f t="shared" si="1713"/>
        <v>200000</v>
      </c>
      <c r="AI573" s="120"/>
      <c r="AJ573" s="120"/>
      <c r="AK573" s="120"/>
      <c r="AL573" s="120">
        <f t="shared" si="1715"/>
        <v>164067</v>
      </c>
      <c r="AM573" s="120">
        <f t="shared" si="1716"/>
        <v>200000</v>
      </c>
      <c r="AN573" s="120">
        <f t="shared" si="1717"/>
        <v>200000</v>
      </c>
      <c r="AO573" s="120">
        <v>-26000</v>
      </c>
      <c r="AP573" s="120"/>
      <c r="AQ573" s="120"/>
      <c r="AR573" s="120">
        <f t="shared" si="1719"/>
        <v>138067</v>
      </c>
      <c r="AS573" s="120">
        <f t="shared" si="1720"/>
        <v>200000</v>
      </c>
      <c r="AT573" s="120">
        <f t="shared" si="1721"/>
        <v>200000</v>
      </c>
    </row>
    <row r="574" spans="1:46" ht="26.4">
      <c r="A574" s="260"/>
      <c r="B574" s="245" t="s">
        <v>455</v>
      </c>
      <c r="C574" s="216" t="s">
        <v>158</v>
      </c>
      <c r="D574" s="216" t="s">
        <v>21</v>
      </c>
      <c r="E574" s="216" t="s">
        <v>100</v>
      </c>
      <c r="F574" s="216" t="s">
        <v>456</v>
      </c>
      <c r="G574" s="217"/>
      <c r="H574" s="141"/>
      <c r="I574" s="141"/>
      <c r="J574" s="141"/>
      <c r="K574" s="141"/>
      <c r="L574" s="141"/>
      <c r="M574" s="141"/>
      <c r="N574" s="141"/>
      <c r="O574" s="141"/>
      <c r="P574" s="141"/>
      <c r="Q574" s="141"/>
      <c r="R574" s="141"/>
      <c r="S574" s="141"/>
      <c r="T574" s="141"/>
      <c r="U574" s="141"/>
      <c r="V574" s="141"/>
      <c r="W574" s="141"/>
      <c r="X574" s="141"/>
      <c r="Y574" s="141"/>
      <c r="Z574" s="141"/>
      <c r="AA574" s="141"/>
      <c r="AB574" s="141"/>
      <c r="AC574" s="141">
        <f>AC575</f>
        <v>2320000</v>
      </c>
      <c r="AD574" s="141">
        <f t="shared" ref="AD574:AE574" si="1768">AD575</f>
        <v>0</v>
      </c>
      <c r="AE574" s="141">
        <f t="shared" si="1768"/>
        <v>0</v>
      </c>
      <c r="AF574" s="141">
        <f t="shared" ref="AF574:AF577" si="1769">Z574+AC574</f>
        <v>2320000</v>
      </c>
      <c r="AG574" s="141">
        <f t="shared" ref="AG574:AG577" si="1770">AA574+AD574</f>
        <v>0</v>
      </c>
      <c r="AH574" s="141">
        <f t="shared" ref="AH574:AH577" si="1771">AB574+AE574</f>
        <v>0</v>
      </c>
      <c r="AI574" s="141">
        <f>AI575</f>
        <v>0</v>
      </c>
      <c r="AJ574" s="141">
        <f t="shared" ref="AJ574:AK574" si="1772">AJ575</f>
        <v>0</v>
      </c>
      <c r="AK574" s="141">
        <f t="shared" si="1772"/>
        <v>0</v>
      </c>
      <c r="AL574" s="141">
        <f t="shared" si="1715"/>
        <v>2320000</v>
      </c>
      <c r="AM574" s="141">
        <f t="shared" si="1716"/>
        <v>0</v>
      </c>
      <c r="AN574" s="141">
        <f t="shared" si="1717"/>
        <v>0</v>
      </c>
      <c r="AO574" s="141">
        <f>AO575</f>
        <v>0</v>
      </c>
      <c r="AP574" s="141">
        <f t="shared" ref="AP574:AQ574" si="1773">AP575</f>
        <v>0</v>
      </c>
      <c r="AQ574" s="141">
        <f t="shared" si="1773"/>
        <v>0</v>
      </c>
      <c r="AR574" s="141">
        <f t="shared" si="1719"/>
        <v>2320000</v>
      </c>
      <c r="AS574" s="141">
        <f t="shared" si="1720"/>
        <v>0</v>
      </c>
      <c r="AT574" s="141">
        <f t="shared" si="1721"/>
        <v>0</v>
      </c>
    </row>
    <row r="575" spans="1:46">
      <c r="A575" s="260"/>
      <c r="B575" s="244" t="s">
        <v>35</v>
      </c>
      <c r="C575" s="216" t="s">
        <v>158</v>
      </c>
      <c r="D575" s="216" t="s">
        <v>21</v>
      </c>
      <c r="E575" s="216" t="s">
        <v>100</v>
      </c>
      <c r="F575" s="216" t="s">
        <v>456</v>
      </c>
      <c r="G575" s="217" t="s">
        <v>36</v>
      </c>
      <c r="H575" s="141"/>
      <c r="I575" s="141"/>
      <c r="J575" s="141"/>
      <c r="K575" s="141"/>
      <c r="L575" s="141"/>
      <c r="M575" s="141"/>
      <c r="N575" s="141"/>
      <c r="O575" s="141"/>
      <c r="P575" s="141"/>
      <c r="Q575" s="141"/>
      <c r="R575" s="141"/>
      <c r="S575" s="141"/>
      <c r="T575" s="141"/>
      <c r="U575" s="141"/>
      <c r="V575" s="141"/>
      <c r="W575" s="141"/>
      <c r="X575" s="141"/>
      <c r="Y575" s="141"/>
      <c r="Z575" s="141"/>
      <c r="AA575" s="141"/>
      <c r="AB575" s="141"/>
      <c r="AC575" s="141">
        <f>AC577</f>
        <v>2320000</v>
      </c>
      <c r="AD575" s="141">
        <f>AD577</f>
        <v>0</v>
      </c>
      <c r="AE575" s="141">
        <f>AE577</f>
        <v>0</v>
      </c>
      <c r="AF575" s="141">
        <f t="shared" si="1769"/>
        <v>2320000</v>
      </c>
      <c r="AG575" s="141">
        <f t="shared" si="1770"/>
        <v>0</v>
      </c>
      <c r="AH575" s="141">
        <f t="shared" si="1771"/>
        <v>0</v>
      </c>
      <c r="AI575" s="141">
        <f>AI577+AI576</f>
        <v>0</v>
      </c>
      <c r="AJ575" s="141">
        <f>AJ577</f>
        <v>0</v>
      </c>
      <c r="AK575" s="141">
        <f>AK577</f>
        <v>0</v>
      </c>
      <c r="AL575" s="141">
        <f t="shared" si="1715"/>
        <v>2320000</v>
      </c>
      <c r="AM575" s="141">
        <f t="shared" si="1716"/>
        <v>0</v>
      </c>
      <c r="AN575" s="141">
        <f t="shared" si="1717"/>
        <v>0</v>
      </c>
      <c r="AO575" s="141">
        <f>AO577+AO576</f>
        <v>0</v>
      </c>
      <c r="AP575" s="141">
        <f>AP577</f>
        <v>0</v>
      </c>
      <c r="AQ575" s="141">
        <f>AQ577</f>
        <v>0</v>
      </c>
      <c r="AR575" s="141">
        <f t="shared" si="1719"/>
        <v>2320000</v>
      </c>
      <c r="AS575" s="141">
        <f t="shared" si="1720"/>
        <v>0</v>
      </c>
      <c r="AT575" s="141">
        <f t="shared" si="1721"/>
        <v>0</v>
      </c>
    </row>
    <row r="576" spans="1:46" ht="26.4">
      <c r="A576" s="260"/>
      <c r="B576" s="244" t="s">
        <v>38</v>
      </c>
      <c r="C576" s="216" t="s">
        <v>158</v>
      </c>
      <c r="D576" s="216" t="s">
        <v>21</v>
      </c>
      <c r="E576" s="216" t="s">
        <v>100</v>
      </c>
      <c r="F576" s="216" t="s">
        <v>456</v>
      </c>
      <c r="G576" s="217" t="s">
        <v>37</v>
      </c>
      <c r="H576" s="141"/>
      <c r="I576" s="141"/>
      <c r="J576" s="141"/>
      <c r="K576" s="141"/>
      <c r="L576" s="141"/>
      <c r="M576" s="141"/>
      <c r="N576" s="141"/>
      <c r="O576" s="141"/>
      <c r="P576" s="141"/>
      <c r="Q576" s="141"/>
      <c r="R576" s="141"/>
      <c r="S576" s="141"/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/>
      <c r="AD576" s="141"/>
      <c r="AE576" s="141"/>
      <c r="AF576" s="141"/>
      <c r="AG576" s="141"/>
      <c r="AH576" s="141"/>
      <c r="AI576" s="141">
        <v>2320000</v>
      </c>
      <c r="AJ576" s="141"/>
      <c r="AK576" s="141"/>
      <c r="AL576" s="141">
        <f t="shared" si="1715"/>
        <v>2320000</v>
      </c>
      <c r="AM576" s="141"/>
      <c r="AN576" s="141"/>
      <c r="AO576" s="141"/>
      <c r="AP576" s="141"/>
      <c r="AQ576" s="141"/>
      <c r="AR576" s="141">
        <f t="shared" si="1719"/>
        <v>2320000</v>
      </c>
      <c r="AS576" s="141"/>
      <c r="AT576" s="141"/>
    </row>
    <row r="577" spans="1:46">
      <c r="A577" s="260"/>
      <c r="B577" s="235" t="s">
        <v>67</v>
      </c>
      <c r="C577" s="216" t="s">
        <v>158</v>
      </c>
      <c r="D577" s="216" t="s">
        <v>21</v>
      </c>
      <c r="E577" s="216" t="s">
        <v>100</v>
      </c>
      <c r="F577" s="216" t="s">
        <v>456</v>
      </c>
      <c r="G577" s="217" t="s">
        <v>68</v>
      </c>
      <c r="H577" s="141"/>
      <c r="I577" s="141"/>
      <c r="J577" s="141"/>
      <c r="K577" s="141"/>
      <c r="L577" s="141"/>
      <c r="M577" s="141"/>
      <c r="N577" s="141"/>
      <c r="O577" s="141"/>
      <c r="P577" s="141"/>
      <c r="Q577" s="141"/>
      <c r="R577" s="141"/>
      <c r="S577" s="141"/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>
        <v>2320000</v>
      </c>
      <c r="AD577" s="141"/>
      <c r="AE577" s="141"/>
      <c r="AF577" s="141">
        <f t="shared" si="1769"/>
        <v>2320000</v>
      </c>
      <c r="AG577" s="141">
        <f t="shared" si="1770"/>
        <v>0</v>
      </c>
      <c r="AH577" s="141">
        <f t="shared" si="1771"/>
        <v>0</v>
      </c>
      <c r="AI577" s="141">
        <v>-2320000</v>
      </c>
      <c r="AJ577" s="141"/>
      <c r="AK577" s="141"/>
      <c r="AL577" s="141">
        <f t="shared" si="1715"/>
        <v>0</v>
      </c>
      <c r="AM577" s="141">
        <f t="shared" si="1716"/>
        <v>0</v>
      </c>
      <c r="AN577" s="141">
        <f t="shared" si="1717"/>
        <v>0</v>
      </c>
      <c r="AO577" s="141"/>
      <c r="AP577" s="141"/>
      <c r="AQ577" s="141"/>
      <c r="AR577" s="141">
        <f t="shared" si="1719"/>
        <v>0</v>
      </c>
      <c r="AS577" s="141">
        <f t="shared" ref="AS577:AS589" si="1774">AM577+AP577</f>
        <v>0</v>
      </c>
      <c r="AT577" s="141">
        <f t="shared" ref="AT577:AT589" si="1775">AN577+AQ577</f>
        <v>0</v>
      </c>
    </row>
    <row r="578" spans="1:46" ht="26.4">
      <c r="A578" s="260"/>
      <c r="B578" s="74" t="s">
        <v>221</v>
      </c>
      <c r="C578" s="118" t="s">
        <v>158</v>
      </c>
      <c r="D578" s="118" t="s">
        <v>21</v>
      </c>
      <c r="E578" s="118" t="s">
        <v>100</v>
      </c>
      <c r="F578" s="118" t="s">
        <v>320</v>
      </c>
      <c r="G578" s="119"/>
      <c r="H578" s="141">
        <f>H579</f>
        <v>2780000</v>
      </c>
      <c r="I578" s="141">
        <f t="shared" ref="I578:M578" si="1776">I579</f>
        <v>0</v>
      </c>
      <c r="J578" s="141">
        <f t="shared" si="1776"/>
        <v>0</v>
      </c>
      <c r="K578" s="141">
        <f t="shared" si="1776"/>
        <v>-1230000</v>
      </c>
      <c r="L578" s="141">
        <f t="shared" si="1776"/>
        <v>0</v>
      </c>
      <c r="M578" s="141">
        <f t="shared" si="1776"/>
        <v>0</v>
      </c>
      <c r="N578" s="141">
        <f t="shared" si="1433"/>
        <v>1550000</v>
      </c>
      <c r="O578" s="141">
        <f t="shared" si="1434"/>
        <v>0</v>
      </c>
      <c r="P578" s="141">
        <f t="shared" si="1435"/>
        <v>0</v>
      </c>
      <c r="Q578" s="141">
        <f t="shared" ref="Q578:S579" si="1777">Q579</f>
        <v>0</v>
      </c>
      <c r="R578" s="141">
        <f t="shared" si="1777"/>
        <v>0</v>
      </c>
      <c r="S578" s="141">
        <f t="shared" si="1777"/>
        <v>0</v>
      </c>
      <c r="T578" s="141">
        <f t="shared" si="1703"/>
        <v>1550000</v>
      </c>
      <c r="U578" s="141">
        <f t="shared" si="1704"/>
        <v>0</v>
      </c>
      <c r="V578" s="141">
        <f t="shared" si="1705"/>
        <v>0</v>
      </c>
      <c r="W578" s="141">
        <f t="shared" ref="W578:Y579" si="1778">W579</f>
        <v>0</v>
      </c>
      <c r="X578" s="141">
        <f t="shared" si="1778"/>
        <v>0</v>
      </c>
      <c r="Y578" s="141">
        <f t="shared" si="1778"/>
        <v>0</v>
      </c>
      <c r="Z578" s="141">
        <f t="shared" si="1707"/>
        <v>1550000</v>
      </c>
      <c r="AA578" s="141">
        <f t="shared" si="1708"/>
        <v>0</v>
      </c>
      <c r="AB578" s="141">
        <f t="shared" si="1709"/>
        <v>0</v>
      </c>
      <c r="AC578" s="141">
        <f t="shared" ref="AC578:AE579" si="1779">AC579</f>
        <v>-510000</v>
      </c>
      <c r="AD578" s="141">
        <f t="shared" si="1779"/>
        <v>0</v>
      </c>
      <c r="AE578" s="141">
        <f t="shared" si="1779"/>
        <v>0</v>
      </c>
      <c r="AF578" s="141">
        <f t="shared" si="1711"/>
        <v>1040000</v>
      </c>
      <c r="AG578" s="141">
        <f t="shared" si="1712"/>
        <v>0</v>
      </c>
      <c r="AH578" s="141">
        <f t="shared" si="1713"/>
        <v>0</v>
      </c>
      <c r="AI578" s="141">
        <f t="shared" ref="AI578:AK579" si="1780">AI579</f>
        <v>0</v>
      </c>
      <c r="AJ578" s="141">
        <f t="shared" si="1780"/>
        <v>0</v>
      </c>
      <c r="AK578" s="141">
        <f t="shared" si="1780"/>
        <v>0</v>
      </c>
      <c r="AL578" s="141">
        <f t="shared" si="1715"/>
        <v>1040000</v>
      </c>
      <c r="AM578" s="141">
        <f t="shared" si="1716"/>
        <v>0</v>
      </c>
      <c r="AN578" s="141">
        <f t="shared" si="1717"/>
        <v>0</v>
      </c>
      <c r="AO578" s="141">
        <f t="shared" ref="AO578:AQ579" si="1781">AO579</f>
        <v>-150000</v>
      </c>
      <c r="AP578" s="141">
        <f t="shared" si="1781"/>
        <v>0</v>
      </c>
      <c r="AQ578" s="141">
        <f t="shared" si="1781"/>
        <v>0</v>
      </c>
      <c r="AR578" s="141">
        <f t="shared" si="1719"/>
        <v>890000</v>
      </c>
      <c r="AS578" s="141">
        <f t="shared" si="1774"/>
        <v>0</v>
      </c>
      <c r="AT578" s="141">
        <f t="shared" si="1775"/>
        <v>0</v>
      </c>
    </row>
    <row r="579" spans="1:46" ht="26.4">
      <c r="A579" s="260"/>
      <c r="B579" s="123" t="s">
        <v>186</v>
      </c>
      <c r="C579" s="118" t="s">
        <v>158</v>
      </c>
      <c r="D579" s="118" t="s">
        <v>21</v>
      </c>
      <c r="E579" s="118" t="s">
        <v>100</v>
      </c>
      <c r="F579" s="118" t="s">
        <v>320</v>
      </c>
      <c r="G579" s="119" t="s">
        <v>32</v>
      </c>
      <c r="H579" s="141">
        <f>H580</f>
        <v>2780000</v>
      </c>
      <c r="I579" s="141">
        <f t="shared" ref="I579:M579" si="1782">I580</f>
        <v>0</v>
      </c>
      <c r="J579" s="141">
        <f t="shared" si="1782"/>
        <v>0</v>
      </c>
      <c r="K579" s="141">
        <f t="shared" si="1782"/>
        <v>-1230000</v>
      </c>
      <c r="L579" s="141">
        <f t="shared" si="1782"/>
        <v>0</v>
      </c>
      <c r="M579" s="141">
        <f t="shared" si="1782"/>
        <v>0</v>
      </c>
      <c r="N579" s="141">
        <f t="shared" si="1433"/>
        <v>1550000</v>
      </c>
      <c r="O579" s="141">
        <f t="shared" si="1434"/>
        <v>0</v>
      </c>
      <c r="P579" s="141">
        <f t="shared" si="1435"/>
        <v>0</v>
      </c>
      <c r="Q579" s="141">
        <f t="shared" si="1777"/>
        <v>0</v>
      </c>
      <c r="R579" s="141">
        <f t="shared" si="1777"/>
        <v>0</v>
      </c>
      <c r="S579" s="141">
        <f t="shared" si="1777"/>
        <v>0</v>
      </c>
      <c r="T579" s="141">
        <f t="shared" si="1703"/>
        <v>1550000</v>
      </c>
      <c r="U579" s="141">
        <f t="shared" si="1704"/>
        <v>0</v>
      </c>
      <c r="V579" s="141">
        <f t="shared" si="1705"/>
        <v>0</v>
      </c>
      <c r="W579" s="141">
        <f t="shared" si="1778"/>
        <v>0</v>
      </c>
      <c r="X579" s="141">
        <f t="shared" si="1778"/>
        <v>0</v>
      </c>
      <c r="Y579" s="141">
        <f t="shared" si="1778"/>
        <v>0</v>
      </c>
      <c r="Z579" s="141">
        <f t="shared" si="1707"/>
        <v>1550000</v>
      </c>
      <c r="AA579" s="141">
        <f t="shared" si="1708"/>
        <v>0</v>
      </c>
      <c r="AB579" s="141">
        <f t="shared" si="1709"/>
        <v>0</v>
      </c>
      <c r="AC579" s="141">
        <f t="shared" si="1779"/>
        <v>-510000</v>
      </c>
      <c r="AD579" s="141">
        <f t="shared" si="1779"/>
        <v>0</v>
      </c>
      <c r="AE579" s="141">
        <f t="shared" si="1779"/>
        <v>0</v>
      </c>
      <c r="AF579" s="141">
        <f t="shared" si="1711"/>
        <v>1040000</v>
      </c>
      <c r="AG579" s="141">
        <f t="shared" si="1712"/>
        <v>0</v>
      </c>
      <c r="AH579" s="141">
        <f t="shared" si="1713"/>
        <v>0</v>
      </c>
      <c r="AI579" s="141">
        <f t="shared" si="1780"/>
        <v>0</v>
      </c>
      <c r="AJ579" s="141">
        <f t="shared" si="1780"/>
        <v>0</v>
      </c>
      <c r="AK579" s="141">
        <f t="shared" si="1780"/>
        <v>0</v>
      </c>
      <c r="AL579" s="141">
        <f t="shared" si="1715"/>
        <v>1040000</v>
      </c>
      <c r="AM579" s="141">
        <f t="shared" si="1716"/>
        <v>0</v>
      </c>
      <c r="AN579" s="141">
        <f t="shared" si="1717"/>
        <v>0</v>
      </c>
      <c r="AO579" s="141">
        <f t="shared" si="1781"/>
        <v>-150000</v>
      </c>
      <c r="AP579" s="141">
        <f t="shared" si="1781"/>
        <v>0</v>
      </c>
      <c r="AQ579" s="141">
        <f t="shared" si="1781"/>
        <v>0</v>
      </c>
      <c r="AR579" s="141">
        <f t="shared" si="1719"/>
        <v>890000</v>
      </c>
      <c r="AS579" s="141">
        <f t="shared" si="1774"/>
        <v>0</v>
      </c>
      <c r="AT579" s="141">
        <f t="shared" si="1775"/>
        <v>0</v>
      </c>
    </row>
    <row r="580" spans="1:46" ht="26.4">
      <c r="A580" s="260"/>
      <c r="B580" s="71" t="s">
        <v>34</v>
      </c>
      <c r="C580" s="118" t="s">
        <v>158</v>
      </c>
      <c r="D580" s="118" t="s">
        <v>21</v>
      </c>
      <c r="E580" s="118" t="s">
        <v>100</v>
      </c>
      <c r="F580" s="118" t="s">
        <v>320</v>
      </c>
      <c r="G580" s="119" t="s">
        <v>33</v>
      </c>
      <c r="H580" s="120">
        <v>2780000</v>
      </c>
      <c r="I580" s="120"/>
      <c r="J580" s="120"/>
      <c r="K580" s="120">
        <v>-1230000</v>
      </c>
      <c r="L580" s="120"/>
      <c r="M580" s="120"/>
      <c r="N580" s="120">
        <f t="shared" si="1433"/>
        <v>1550000</v>
      </c>
      <c r="O580" s="120">
        <f t="shared" si="1434"/>
        <v>0</v>
      </c>
      <c r="P580" s="120">
        <f t="shared" si="1435"/>
        <v>0</v>
      </c>
      <c r="Q580" s="120"/>
      <c r="R580" s="120"/>
      <c r="S580" s="120"/>
      <c r="T580" s="120">
        <f t="shared" si="1703"/>
        <v>1550000</v>
      </c>
      <c r="U580" s="120">
        <f t="shared" si="1704"/>
        <v>0</v>
      </c>
      <c r="V580" s="120">
        <f t="shared" si="1705"/>
        <v>0</v>
      </c>
      <c r="W580" s="120"/>
      <c r="X580" s="120"/>
      <c r="Y580" s="120"/>
      <c r="Z580" s="120">
        <f t="shared" si="1707"/>
        <v>1550000</v>
      </c>
      <c r="AA580" s="120">
        <f t="shared" si="1708"/>
        <v>0</v>
      </c>
      <c r="AB580" s="120">
        <f t="shared" si="1709"/>
        <v>0</v>
      </c>
      <c r="AC580" s="120">
        <v>-510000</v>
      </c>
      <c r="AD580" s="120"/>
      <c r="AE580" s="120"/>
      <c r="AF580" s="120">
        <f t="shared" si="1711"/>
        <v>1040000</v>
      </c>
      <c r="AG580" s="120">
        <f t="shared" si="1712"/>
        <v>0</v>
      </c>
      <c r="AH580" s="120">
        <f t="shared" si="1713"/>
        <v>0</v>
      </c>
      <c r="AI580" s="120"/>
      <c r="AJ580" s="120"/>
      <c r="AK580" s="120"/>
      <c r="AL580" s="120">
        <f t="shared" si="1715"/>
        <v>1040000</v>
      </c>
      <c r="AM580" s="120">
        <f t="shared" si="1716"/>
        <v>0</v>
      </c>
      <c r="AN580" s="120">
        <f t="shared" si="1717"/>
        <v>0</v>
      </c>
      <c r="AO580" s="120">
        <v>-150000</v>
      </c>
      <c r="AP580" s="120"/>
      <c r="AQ580" s="120"/>
      <c r="AR580" s="120">
        <f t="shared" si="1719"/>
        <v>890000</v>
      </c>
      <c r="AS580" s="120">
        <f t="shared" si="1774"/>
        <v>0</v>
      </c>
      <c r="AT580" s="120">
        <f t="shared" si="1775"/>
        <v>0</v>
      </c>
    </row>
    <row r="581" spans="1:46" ht="26.4">
      <c r="A581" s="260"/>
      <c r="B581" s="245" t="s">
        <v>455</v>
      </c>
      <c r="C581" s="216" t="s">
        <v>158</v>
      </c>
      <c r="D581" s="216" t="s">
        <v>21</v>
      </c>
      <c r="E581" s="216" t="s">
        <v>100</v>
      </c>
      <c r="F581" s="216" t="s">
        <v>457</v>
      </c>
      <c r="G581" s="217"/>
      <c r="H581" s="141"/>
      <c r="I581" s="141"/>
      <c r="J581" s="141"/>
      <c r="K581" s="141"/>
      <c r="L581" s="141"/>
      <c r="M581" s="141"/>
      <c r="N581" s="141"/>
      <c r="O581" s="141"/>
      <c r="P581" s="141"/>
      <c r="Q581" s="141"/>
      <c r="R581" s="141"/>
      <c r="S581" s="141"/>
      <c r="T581" s="141"/>
      <c r="U581" s="141"/>
      <c r="V581" s="141"/>
      <c r="W581" s="141"/>
      <c r="X581" s="141"/>
      <c r="Y581" s="141"/>
      <c r="Z581" s="141"/>
      <c r="AA581" s="141"/>
      <c r="AB581" s="141"/>
      <c r="AC581" s="141">
        <f>AC582</f>
        <v>1217480.1599999999</v>
      </c>
      <c r="AD581" s="141">
        <f t="shared" ref="AD581:AE582" si="1783">AD582</f>
        <v>0</v>
      </c>
      <c r="AE581" s="141">
        <f t="shared" si="1783"/>
        <v>0</v>
      </c>
      <c r="AF581" s="120">
        <f t="shared" ref="AF581:AF583" si="1784">Z581+AC581</f>
        <v>1217480.1599999999</v>
      </c>
      <c r="AG581" s="120">
        <f t="shared" ref="AG581:AG583" si="1785">AA581+AD581</f>
        <v>0</v>
      </c>
      <c r="AH581" s="120">
        <f t="shared" ref="AH581:AH583" si="1786">AB581+AE581</f>
        <v>0</v>
      </c>
      <c r="AI581" s="141">
        <f>AI582</f>
        <v>0</v>
      </c>
      <c r="AJ581" s="141">
        <f t="shared" ref="AJ581:AK582" si="1787">AJ582</f>
        <v>0</v>
      </c>
      <c r="AK581" s="141">
        <f t="shared" si="1787"/>
        <v>0</v>
      </c>
      <c r="AL581" s="120">
        <f t="shared" si="1715"/>
        <v>1217480.1599999999</v>
      </c>
      <c r="AM581" s="120">
        <f t="shared" si="1716"/>
        <v>0</v>
      </c>
      <c r="AN581" s="120">
        <f t="shared" si="1717"/>
        <v>0</v>
      </c>
      <c r="AO581" s="141">
        <f>AO582</f>
        <v>0</v>
      </c>
      <c r="AP581" s="141">
        <f t="shared" ref="AP581:AQ582" si="1788">AP582</f>
        <v>0</v>
      </c>
      <c r="AQ581" s="141">
        <f t="shared" si="1788"/>
        <v>0</v>
      </c>
      <c r="AR581" s="120">
        <f t="shared" si="1719"/>
        <v>1217480.1599999999</v>
      </c>
      <c r="AS581" s="120">
        <f t="shared" si="1774"/>
        <v>0</v>
      </c>
      <c r="AT581" s="120">
        <f t="shared" si="1775"/>
        <v>0</v>
      </c>
    </row>
    <row r="582" spans="1:46" ht="26.4">
      <c r="A582" s="260"/>
      <c r="B582" s="234" t="s">
        <v>186</v>
      </c>
      <c r="C582" s="216" t="s">
        <v>158</v>
      </c>
      <c r="D582" s="216" t="s">
        <v>21</v>
      </c>
      <c r="E582" s="216" t="s">
        <v>100</v>
      </c>
      <c r="F582" s="216" t="s">
        <v>457</v>
      </c>
      <c r="G582" s="217" t="s">
        <v>32</v>
      </c>
      <c r="H582" s="141"/>
      <c r="I582" s="141"/>
      <c r="J582" s="141"/>
      <c r="K582" s="141"/>
      <c r="L582" s="141"/>
      <c r="M582" s="141"/>
      <c r="N582" s="141"/>
      <c r="O582" s="141"/>
      <c r="P582" s="141"/>
      <c r="Q582" s="141"/>
      <c r="R582" s="141"/>
      <c r="S582" s="141"/>
      <c r="T582" s="141"/>
      <c r="U582" s="141"/>
      <c r="V582" s="141"/>
      <c r="W582" s="141"/>
      <c r="X582" s="141"/>
      <c r="Y582" s="141"/>
      <c r="Z582" s="141"/>
      <c r="AA582" s="141"/>
      <c r="AB582" s="141"/>
      <c r="AC582" s="141">
        <f>AC583</f>
        <v>1217480.1599999999</v>
      </c>
      <c r="AD582" s="141">
        <f t="shared" si="1783"/>
        <v>0</v>
      </c>
      <c r="AE582" s="141">
        <f t="shared" si="1783"/>
        <v>0</v>
      </c>
      <c r="AF582" s="120">
        <f t="shared" si="1784"/>
        <v>1217480.1599999999</v>
      </c>
      <c r="AG582" s="120">
        <f t="shared" si="1785"/>
        <v>0</v>
      </c>
      <c r="AH582" s="120">
        <f t="shared" si="1786"/>
        <v>0</v>
      </c>
      <c r="AI582" s="141">
        <f>AI583</f>
        <v>0</v>
      </c>
      <c r="AJ582" s="141">
        <f t="shared" si="1787"/>
        <v>0</v>
      </c>
      <c r="AK582" s="141">
        <f t="shared" si="1787"/>
        <v>0</v>
      </c>
      <c r="AL582" s="120">
        <f t="shared" si="1715"/>
        <v>1217480.1599999999</v>
      </c>
      <c r="AM582" s="120">
        <f t="shared" si="1716"/>
        <v>0</v>
      </c>
      <c r="AN582" s="120">
        <f t="shared" si="1717"/>
        <v>0</v>
      </c>
      <c r="AO582" s="141">
        <f>AO583</f>
        <v>0</v>
      </c>
      <c r="AP582" s="141">
        <f t="shared" si="1788"/>
        <v>0</v>
      </c>
      <c r="AQ582" s="141">
        <f t="shared" si="1788"/>
        <v>0</v>
      </c>
      <c r="AR582" s="120">
        <f t="shared" si="1719"/>
        <v>1217480.1599999999</v>
      </c>
      <c r="AS582" s="120">
        <f t="shared" si="1774"/>
        <v>0</v>
      </c>
      <c r="AT582" s="120">
        <f t="shared" si="1775"/>
        <v>0</v>
      </c>
    </row>
    <row r="583" spans="1:46" ht="26.4">
      <c r="A583" s="260"/>
      <c r="B583" s="235" t="s">
        <v>34</v>
      </c>
      <c r="C583" s="216" t="s">
        <v>158</v>
      </c>
      <c r="D583" s="216" t="s">
        <v>21</v>
      </c>
      <c r="E583" s="216" t="s">
        <v>100</v>
      </c>
      <c r="F583" s="216" t="s">
        <v>457</v>
      </c>
      <c r="G583" s="217" t="s">
        <v>33</v>
      </c>
      <c r="H583" s="141"/>
      <c r="I583" s="141"/>
      <c r="J583" s="141"/>
      <c r="K583" s="141"/>
      <c r="L583" s="141"/>
      <c r="M583" s="141"/>
      <c r="N583" s="141"/>
      <c r="O583" s="141"/>
      <c r="P583" s="141"/>
      <c r="Q583" s="141"/>
      <c r="R583" s="141"/>
      <c r="S583" s="141"/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>
        <v>1217480.1599999999</v>
      </c>
      <c r="AD583" s="141"/>
      <c r="AE583" s="141"/>
      <c r="AF583" s="120">
        <f t="shared" si="1784"/>
        <v>1217480.1599999999</v>
      </c>
      <c r="AG583" s="120">
        <f t="shared" si="1785"/>
        <v>0</v>
      </c>
      <c r="AH583" s="120">
        <f t="shared" si="1786"/>
        <v>0</v>
      </c>
      <c r="AI583" s="141"/>
      <c r="AJ583" s="141"/>
      <c r="AK583" s="141"/>
      <c r="AL583" s="120">
        <f t="shared" si="1715"/>
        <v>1217480.1599999999</v>
      </c>
      <c r="AM583" s="120">
        <f t="shared" si="1716"/>
        <v>0</v>
      </c>
      <c r="AN583" s="120">
        <f t="shared" si="1717"/>
        <v>0</v>
      </c>
      <c r="AO583" s="141"/>
      <c r="AP583" s="141"/>
      <c r="AQ583" s="141"/>
      <c r="AR583" s="120">
        <f t="shared" si="1719"/>
        <v>1217480.1599999999</v>
      </c>
      <c r="AS583" s="120">
        <f t="shared" si="1774"/>
        <v>0</v>
      </c>
      <c r="AT583" s="120">
        <f t="shared" si="1775"/>
        <v>0</v>
      </c>
    </row>
    <row r="584" spans="1:46" ht="26.4">
      <c r="A584" s="260"/>
      <c r="B584" s="245" t="s">
        <v>460</v>
      </c>
      <c r="C584" s="216" t="s">
        <v>158</v>
      </c>
      <c r="D584" s="216" t="s">
        <v>21</v>
      </c>
      <c r="E584" s="216" t="s">
        <v>100</v>
      </c>
      <c r="F584" s="216" t="s">
        <v>461</v>
      </c>
      <c r="G584" s="217"/>
      <c r="H584" s="141"/>
      <c r="I584" s="141"/>
      <c r="J584" s="141"/>
      <c r="K584" s="141"/>
      <c r="L584" s="141"/>
      <c r="M584" s="141"/>
      <c r="N584" s="141"/>
      <c r="O584" s="141"/>
      <c r="P584" s="141"/>
      <c r="Q584" s="141"/>
      <c r="R584" s="141"/>
      <c r="S584" s="141"/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>
        <f>AC585</f>
        <v>5855000</v>
      </c>
      <c r="AD584" s="141">
        <f t="shared" ref="AD584:AE585" si="1789">AD585</f>
        <v>0</v>
      </c>
      <c r="AE584" s="141">
        <f t="shared" si="1789"/>
        <v>0</v>
      </c>
      <c r="AF584" s="120">
        <f t="shared" ref="AF584:AF586" si="1790">Z584+AC584</f>
        <v>5855000</v>
      </c>
      <c r="AG584" s="120">
        <f t="shared" ref="AG584:AG586" si="1791">AA584+AD584</f>
        <v>0</v>
      </c>
      <c r="AH584" s="120">
        <f t="shared" ref="AH584:AH586" si="1792">AB584+AE584</f>
        <v>0</v>
      </c>
      <c r="AI584" s="141">
        <f>AI585</f>
        <v>0</v>
      </c>
      <c r="AJ584" s="141">
        <f t="shared" ref="AJ584:AK585" si="1793">AJ585</f>
        <v>0</v>
      </c>
      <c r="AK584" s="141">
        <f t="shared" si="1793"/>
        <v>0</v>
      </c>
      <c r="AL584" s="120">
        <f t="shared" si="1715"/>
        <v>5855000</v>
      </c>
      <c r="AM584" s="120">
        <f t="shared" si="1716"/>
        <v>0</v>
      </c>
      <c r="AN584" s="120">
        <f t="shared" si="1717"/>
        <v>0</v>
      </c>
      <c r="AO584" s="141">
        <f>AO585</f>
        <v>0</v>
      </c>
      <c r="AP584" s="141">
        <f t="shared" ref="AP584:AQ585" si="1794">AP585</f>
        <v>0</v>
      </c>
      <c r="AQ584" s="141">
        <f t="shared" si="1794"/>
        <v>0</v>
      </c>
      <c r="AR584" s="120">
        <f t="shared" si="1719"/>
        <v>5855000</v>
      </c>
      <c r="AS584" s="120">
        <f t="shared" si="1774"/>
        <v>0</v>
      </c>
      <c r="AT584" s="120">
        <f t="shared" si="1775"/>
        <v>0</v>
      </c>
    </row>
    <row r="585" spans="1:46" ht="26.4">
      <c r="A585" s="260"/>
      <c r="B585" s="234" t="s">
        <v>186</v>
      </c>
      <c r="C585" s="216" t="s">
        <v>158</v>
      </c>
      <c r="D585" s="216" t="s">
        <v>21</v>
      </c>
      <c r="E585" s="216" t="s">
        <v>100</v>
      </c>
      <c r="F585" s="216" t="s">
        <v>461</v>
      </c>
      <c r="G585" s="217" t="s">
        <v>32</v>
      </c>
      <c r="H585" s="141"/>
      <c r="I585" s="141"/>
      <c r="J585" s="141"/>
      <c r="K585" s="141"/>
      <c r="L585" s="141"/>
      <c r="M585" s="141"/>
      <c r="N585" s="141"/>
      <c r="O585" s="141"/>
      <c r="P585" s="141"/>
      <c r="Q585" s="141"/>
      <c r="R585" s="141"/>
      <c r="S585" s="141"/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>
        <f>AC586</f>
        <v>5855000</v>
      </c>
      <c r="AD585" s="141">
        <f t="shared" si="1789"/>
        <v>0</v>
      </c>
      <c r="AE585" s="141">
        <f t="shared" si="1789"/>
        <v>0</v>
      </c>
      <c r="AF585" s="120">
        <f t="shared" si="1790"/>
        <v>5855000</v>
      </c>
      <c r="AG585" s="120">
        <f t="shared" si="1791"/>
        <v>0</v>
      </c>
      <c r="AH585" s="120">
        <f t="shared" si="1792"/>
        <v>0</v>
      </c>
      <c r="AI585" s="141">
        <f>AI586</f>
        <v>0</v>
      </c>
      <c r="AJ585" s="141">
        <f t="shared" si="1793"/>
        <v>0</v>
      </c>
      <c r="AK585" s="141">
        <f t="shared" si="1793"/>
        <v>0</v>
      </c>
      <c r="AL585" s="120">
        <f t="shared" si="1715"/>
        <v>5855000</v>
      </c>
      <c r="AM585" s="120">
        <f t="shared" si="1716"/>
        <v>0</v>
      </c>
      <c r="AN585" s="120">
        <f t="shared" si="1717"/>
        <v>0</v>
      </c>
      <c r="AO585" s="141">
        <f>AO586</f>
        <v>0</v>
      </c>
      <c r="AP585" s="141">
        <f t="shared" si="1794"/>
        <v>0</v>
      </c>
      <c r="AQ585" s="141">
        <f t="shared" si="1794"/>
        <v>0</v>
      </c>
      <c r="AR585" s="120">
        <f t="shared" si="1719"/>
        <v>5855000</v>
      </c>
      <c r="AS585" s="120">
        <f t="shared" si="1774"/>
        <v>0</v>
      </c>
      <c r="AT585" s="120">
        <f t="shared" si="1775"/>
        <v>0</v>
      </c>
    </row>
    <row r="586" spans="1:46" ht="26.4">
      <c r="A586" s="260"/>
      <c r="B586" s="235" t="s">
        <v>34</v>
      </c>
      <c r="C586" s="216" t="s">
        <v>158</v>
      </c>
      <c r="D586" s="216" t="s">
        <v>21</v>
      </c>
      <c r="E586" s="216" t="s">
        <v>100</v>
      </c>
      <c r="F586" s="216" t="s">
        <v>461</v>
      </c>
      <c r="G586" s="217" t="s">
        <v>33</v>
      </c>
      <c r="H586" s="141"/>
      <c r="I586" s="141"/>
      <c r="J586" s="141"/>
      <c r="K586" s="141"/>
      <c r="L586" s="141"/>
      <c r="M586" s="141"/>
      <c r="N586" s="141"/>
      <c r="O586" s="141"/>
      <c r="P586" s="141"/>
      <c r="Q586" s="141"/>
      <c r="R586" s="141"/>
      <c r="S586" s="141"/>
      <c r="T586" s="141"/>
      <c r="U586" s="141"/>
      <c r="V586" s="141"/>
      <c r="W586" s="141"/>
      <c r="X586" s="141"/>
      <c r="Y586" s="141"/>
      <c r="Z586" s="141"/>
      <c r="AA586" s="141"/>
      <c r="AB586" s="141"/>
      <c r="AC586" s="141">
        <v>5855000</v>
      </c>
      <c r="AD586" s="141"/>
      <c r="AE586" s="141"/>
      <c r="AF586" s="120">
        <f t="shared" si="1790"/>
        <v>5855000</v>
      </c>
      <c r="AG586" s="120">
        <f t="shared" si="1791"/>
        <v>0</v>
      </c>
      <c r="AH586" s="120">
        <f t="shared" si="1792"/>
        <v>0</v>
      </c>
      <c r="AI586" s="141"/>
      <c r="AJ586" s="141"/>
      <c r="AK586" s="141"/>
      <c r="AL586" s="120">
        <f t="shared" si="1715"/>
        <v>5855000</v>
      </c>
      <c r="AM586" s="120">
        <f t="shared" si="1716"/>
        <v>0</v>
      </c>
      <c r="AN586" s="120">
        <f t="shared" si="1717"/>
        <v>0</v>
      </c>
      <c r="AO586" s="141"/>
      <c r="AP586" s="141"/>
      <c r="AQ586" s="141"/>
      <c r="AR586" s="120">
        <f t="shared" si="1719"/>
        <v>5855000</v>
      </c>
      <c r="AS586" s="120">
        <f t="shared" si="1774"/>
        <v>0</v>
      </c>
      <c r="AT586" s="120">
        <f t="shared" si="1775"/>
        <v>0</v>
      </c>
    </row>
    <row r="587" spans="1:46">
      <c r="A587" s="260"/>
      <c r="B587" s="246" t="s">
        <v>458</v>
      </c>
      <c r="C587" s="216" t="s">
        <v>158</v>
      </c>
      <c r="D587" s="216" t="s">
        <v>21</v>
      </c>
      <c r="E587" s="216" t="s">
        <v>100</v>
      </c>
      <c r="F587" s="216" t="s">
        <v>459</v>
      </c>
      <c r="G587" s="217"/>
      <c r="H587" s="141"/>
      <c r="I587" s="141"/>
      <c r="J587" s="141"/>
      <c r="K587" s="141"/>
      <c r="L587" s="141"/>
      <c r="M587" s="141"/>
      <c r="N587" s="141"/>
      <c r="O587" s="141"/>
      <c r="P587" s="141"/>
      <c r="Q587" s="141"/>
      <c r="R587" s="141"/>
      <c r="S587" s="141"/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>
        <f>AC588</f>
        <v>119560</v>
      </c>
      <c r="AD587" s="141">
        <f t="shared" ref="AD587:AE588" si="1795">AD588</f>
        <v>0</v>
      </c>
      <c r="AE587" s="141">
        <f t="shared" si="1795"/>
        <v>0</v>
      </c>
      <c r="AF587" s="120">
        <f t="shared" ref="AF587:AF589" si="1796">Z587+AC587</f>
        <v>119560</v>
      </c>
      <c r="AG587" s="120">
        <f t="shared" ref="AG587:AG589" si="1797">AA587+AD587</f>
        <v>0</v>
      </c>
      <c r="AH587" s="120">
        <f t="shared" ref="AH587:AH589" si="1798">AB587+AE587</f>
        <v>0</v>
      </c>
      <c r="AI587" s="141">
        <f>AI588</f>
        <v>0</v>
      </c>
      <c r="AJ587" s="141">
        <f t="shared" ref="AJ587:AK588" si="1799">AJ588</f>
        <v>0</v>
      </c>
      <c r="AK587" s="141">
        <f t="shared" si="1799"/>
        <v>0</v>
      </c>
      <c r="AL587" s="120">
        <f t="shared" si="1715"/>
        <v>119560</v>
      </c>
      <c r="AM587" s="120">
        <f t="shared" si="1716"/>
        <v>0</v>
      </c>
      <c r="AN587" s="120">
        <f t="shared" si="1717"/>
        <v>0</v>
      </c>
      <c r="AO587" s="141">
        <f>AO588</f>
        <v>0</v>
      </c>
      <c r="AP587" s="141">
        <f t="shared" ref="AP587:AQ588" si="1800">AP588</f>
        <v>0</v>
      </c>
      <c r="AQ587" s="141">
        <f t="shared" si="1800"/>
        <v>0</v>
      </c>
      <c r="AR587" s="120">
        <f t="shared" si="1719"/>
        <v>119560</v>
      </c>
      <c r="AS587" s="120">
        <f t="shared" si="1774"/>
        <v>0</v>
      </c>
      <c r="AT587" s="120">
        <f t="shared" si="1775"/>
        <v>0</v>
      </c>
    </row>
    <row r="588" spans="1:46" ht="26.4">
      <c r="A588" s="260"/>
      <c r="B588" s="234" t="s">
        <v>186</v>
      </c>
      <c r="C588" s="216" t="s">
        <v>158</v>
      </c>
      <c r="D588" s="216" t="s">
        <v>21</v>
      </c>
      <c r="E588" s="216" t="s">
        <v>100</v>
      </c>
      <c r="F588" s="216" t="s">
        <v>459</v>
      </c>
      <c r="G588" s="217" t="s">
        <v>32</v>
      </c>
      <c r="H588" s="141"/>
      <c r="I588" s="141"/>
      <c r="J588" s="141"/>
      <c r="K588" s="141"/>
      <c r="L588" s="141"/>
      <c r="M588" s="141"/>
      <c r="N588" s="141"/>
      <c r="O588" s="141"/>
      <c r="P588" s="141"/>
      <c r="Q588" s="141"/>
      <c r="R588" s="141"/>
      <c r="S588" s="141"/>
      <c r="T588" s="141"/>
      <c r="U588" s="141"/>
      <c r="V588" s="141"/>
      <c r="W588" s="141"/>
      <c r="X588" s="141"/>
      <c r="Y588" s="141"/>
      <c r="Z588" s="141"/>
      <c r="AA588" s="141"/>
      <c r="AB588" s="141"/>
      <c r="AC588" s="141">
        <f>AC589</f>
        <v>119560</v>
      </c>
      <c r="AD588" s="141">
        <f t="shared" si="1795"/>
        <v>0</v>
      </c>
      <c r="AE588" s="141">
        <f t="shared" si="1795"/>
        <v>0</v>
      </c>
      <c r="AF588" s="120">
        <f t="shared" si="1796"/>
        <v>119560</v>
      </c>
      <c r="AG588" s="120">
        <f t="shared" si="1797"/>
        <v>0</v>
      </c>
      <c r="AH588" s="120">
        <f t="shared" si="1798"/>
        <v>0</v>
      </c>
      <c r="AI588" s="141">
        <f>AI589</f>
        <v>0</v>
      </c>
      <c r="AJ588" s="141">
        <f t="shared" si="1799"/>
        <v>0</v>
      </c>
      <c r="AK588" s="141">
        <f t="shared" si="1799"/>
        <v>0</v>
      </c>
      <c r="AL588" s="120">
        <f t="shared" si="1715"/>
        <v>119560</v>
      </c>
      <c r="AM588" s="120">
        <f t="shared" si="1716"/>
        <v>0</v>
      </c>
      <c r="AN588" s="120">
        <f t="shared" si="1717"/>
        <v>0</v>
      </c>
      <c r="AO588" s="141">
        <f>AO589</f>
        <v>0</v>
      </c>
      <c r="AP588" s="141">
        <f t="shared" si="1800"/>
        <v>0</v>
      </c>
      <c r="AQ588" s="141">
        <f t="shared" si="1800"/>
        <v>0</v>
      </c>
      <c r="AR588" s="120">
        <f t="shared" si="1719"/>
        <v>119560</v>
      </c>
      <c r="AS588" s="120">
        <f t="shared" si="1774"/>
        <v>0</v>
      </c>
      <c r="AT588" s="120">
        <f t="shared" si="1775"/>
        <v>0</v>
      </c>
    </row>
    <row r="589" spans="1:46" ht="26.4">
      <c r="A589" s="281"/>
      <c r="B589" s="235" t="s">
        <v>34</v>
      </c>
      <c r="C589" s="216" t="s">
        <v>158</v>
      </c>
      <c r="D589" s="216" t="s">
        <v>21</v>
      </c>
      <c r="E589" s="216" t="s">
        <v>100</v>
      </c>
      <c r="F589" s="216" t="s">
        <v>459</v>
      </c>
      <c r="G589" s="217" t="s">
        <v>33</v>
      </c>
      <c r="H589" s="141"/>
      <c r="I589" s="141"/>
      <c r="J589" s="141"/>
      <c r="K589" s="141"/>
      <c r="L589" s="141"/>
      <c r="M589" s="141"/>
      <c r="N589" s="141"/>
      <c r="O589" s="141"/>
      <c r="P589" s="141"/>
      <c r="Q589" s="141"/>
      <c r="R589" s="141"/>
      <c r="S589" s="141"/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>
        <v>119560</v>
      </c>
      <c r="AD589" s="141"/>
      <c r="AE589" s="141"/>
      <c r="AF589" s="120">
        <f t="shared" si="1796"/>
        <v>119560</v>
      </c>
      <c r="AG589" s="120">
        <f t="shared" si="1797"/>
        <v>0</v>
      </c>
      <c r="AH589" s="120">
        <f t="shared" si="1798"/>
        <v>0</v>
      </c>
      <c r="AI589" s="141"/>
      <c r="AJ589" s="141"/>
      <c r="AK589" s="141"/>
      <c r="AL589" s="120">
        <f t="shared" si="1715"/>
        <v>119560</v>
      </c>
      <c r="AM589" s="120">
        <f t="shared" si="1716"/>
        <v>0</v>
      </c>
      <c r="AN589" s="120">
        <f t="shared" si="1717"/>
        <v>0</v>
      </c>
      <c r="AO589" s="141"/>
      <c r="AP589" s="141"/>
      <c r="AQ589" s="141"/>
      <c r="AR589" s="120">
        <f t="shared" si="1719"/>
        <v>119560</v>
      </c>
      <c r="AS589" s="120">
        <f t="shared" si="1774"/>
        <v>0</v>
      </c>
      <c r="AT589" s="120">
        <f t="shared" si="1775"/>
        <v>0</v>
      </c>
    </row>
    <row r="590" spans="1:46">
      <c r="A590" s="105"/>
      <c r="B590" s="71"/>
      <c r="C590" s="118"/>
      <c r="D590" s="118"/>
      <c r="E590" s="118"/>
      <c r="F590" s="118"/>
      <c r="G590" s="142"/>
      <c r="H590" s="141"/>
      <c r="I590" s="141"/>
      <c r="J590" s="141"/>
      <c r="K590" s="141"/>
      <c r="L590" s="141"/>
      <c r="M590" s="141"/>
      <c r="N590" s="141"/>
      <c r="O590" s="141"/>
      <c r="P590" s="141"/>
      <c r="Q590" s="141"/>
      <c r="R590" s="141"/>
      <c r="S590" s="141"/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  <c r="AF590" s="141"/>
      <c r="AG590" s="141"/>
      <c r="AH590" s="141"/>
      <c r="AI590" s="141"/>
      <c r="AJ590" s="141"/>
      <c r="AK590" s="141"/>
      <c r="AL590" s="141"/>
      <c r="AM590" s="141"/>
      <c r="AN590" s="141"/>
      <c r="AO590" s="141"/>
      <c r="AP590" s="141"/>
      <c r="AQ590" s="141"/>
      <c r="AR590" s="141"/>
      <c r="AS590" s="141"/>
      <c r="AT590" s="141"/>
    </row>
    <row r="591" spans="1:46" ht="41.4">
      <c r="A591" s="163">
        <v>18</v>
      </c>
      <c r="B591" s="130" t="s">
        <v>303</v>
      </c>
      <c r="C591" s="80" t="s">
        <v>256</v>
      </c>
      <c r="D591" s="80" t="s">
        <v>21</v>
      </c>
      <c r="E591" s="80" t="s">
        <v>100</v>
      </c>
      <c r="F591" s="80" t="s">
        <v>101</v>
      </c>
      <c r="G591" s="142"/>
      <c r="H591" s="143">
        <f>H592</f>
        <v>30000</v>
      </c>
      <c r="I591" s="143">
        <f t="shared" ref="I591:M591" si="1801">I592</f>
        <v>30000</v>
      </c>
      <c r="J591" s="143">
        <f t="shared" si="1801"/>
        <v>30000</v>
      </c>
      <c r="K591" s="143">
        <f t="shared" si="1801"/>
        <v>0</v>
      </c>
      <c r="L591" s="143">
        <f t="shared" si="1801"/>
        <v>0</v>
      </c>
      <c r="M591" s="143">
        <f t="shared" si="1801"/>
        <v>0</v>
      </c>
      <c r="N591" s="143">
        <f t="shared" si="1433"/>
        <v>30000</v>
      </c>
      <c r="O591" s="143">
        <f t="shared" si="1434"/>
        <v>30000</v>
      </c>
      <c r="P591" s="143">
        <f t="shared" si="1435"/>
        <v>30000</v>
      </c>
      <c r="Q591" s="143">
        <f t="shared" ref="Q591:S593" si="1802">Q592</f>
        <v>0</v>
      </c>
      <c r="R591" s="143">
        <f t="shared" si="1802"/>
        <v>0</v>
      </c>
      <c r="S591" s="143">
        <f t="shared" si="1802"/>
        <v>0</v>
      </c>
      <c r="T591" s="143">
        <f t="shared" ref="T591:T594" si="1803">N591+Q591</f>
        <v>30000</v>
      </c>
      <c r="U591" s="143">
        <f t="shared" ref="U591:U594" si="1804">O591+R591</f>
        <v>30000</v>
      </c>
      <c r="V591" s="143">
        <f t="shared" ref="V591:V594" si="1805">P591+S591</f>
        <v>30000</v>
      </c>
      <c r="W591" s="143">
        <f t="shared" ref="W591:Y593" si="1806">W592</f>
        <v>0</v>
      </c>
      <c r="X591" s="143">
        <f t="shared" si="1806"/>
        <v>0</v>
      </c>
      <c r="Y591" s="143">
        <f t="shared" si="1806"/>
        <v>0</v>
      </c>
      <c r="Z591" s="143">
        <f t="shared" ref="Z591:Z594" si="1807">T591+W591</f>
        <v>30000</v>
      </c>
      <c r="AA591" s="143">
        <f t="shared" ref="AA591:AA594" si="1808">U591+X591</f>
        <v>30000</v>
      </c>
      <c r="AB591" s="143">
        <f t="shared" ref="AB591:AB594" si="1809">V591+Y591</f>
        <v>30000</v>
      </c>
      <c r="AC591" s="143">
        <f t="shared" ref="AC591:AE593" si="1810">AC592</f>
        <v>0</v>
      </c>
      <c r="AD591" s="143">
        <f t="shared" si="1810"/>
        <v>0</v>
      </c>
      <c r="AE591" s="143">
        <f t="shared" si="1810"/>
        <v>0</v>
      </c>
      <c r="AF591" s="143">
        <f t="shared" ref="AF591:AF594" si="1811">Z591+AC591</f>
        <v>30000</v>
      </c>
      <c r="AG591" s="143">
        <f t="shared" ref="AG591:AG594" si="1812">AA591+AD591</f>
        <v>30000</v>
      </c>
      <c r="AH591" s="143">
        <f t="shared" ref="AH591:AH594" si="1813">AB591+AE591</f>
        <v>30000</v>
      </c>
      <c r="AI591" s="143">
        <f t="shared" ref="AI591:AK593" si="1814">AI592</f>
        <v>12955.4</v>
      </c>
      <c r="AJ591" s="143">
        <f t="shared" si="1814"/>
        <v>0</v>
      </c>
      <c r="AK591" s="143">
        <f t="shared" si="1814"/>
        <v>0</v>
      </c>
      <c r="AL591" s="143">
        <f t="shared" ref="AL591:AL594" si="1815">AF591+AI591</f>
        <v>42955.4</v>
      </c>
      <c r="AM591" s="143">
        <f t="shared" ref="AM591:AM594" si="1816">AG591+AJ591</f>
        <v>30000</v>
      </c>
      <c r="AN591" s="143">
        <f t="shared" ref="AN591:AN594" si="1817">AH591+AK591</f>
        <v>30000</v>
      </c>
      <c r="AO591" s="143">
        <f t="shared" ref="AO591:AQ593" si="1818">AO592</f>
        <v>0</v>
      </c>
      <c r="AP591" s="143">
        <f t="shared" si="1818"/>
        <v>0</v>
      </c>
      <c r="AQ591" s="143">
        <f t="shared" si="1818"/>
        <v>0</v>
      </c>
      <c r="AR591" s="143">
        <f t="shared" ref="AR591:AR594" si="1819">AL591+AO591</f>
        <v>42955.4</v>
      </c>
      <c r="AS591" s="143">
        <f t="shared" ref="AS591:AS594" si="1820">AM591+AP591</f>
        <v>30000</v>
      </c>
      <c r="AT591" s="143">
        <f t="shared" ref="AT591:AT594" si="1821">AN591+AQ591</f>
        <v>30000</v>
      </c>
    </row>
    <row r="592" spans="1:46" ht="18.75" customHeight="1">
      <c r="A592" s="280"/>
      <c r="B592" s="71" t="s">
        <v>257</v>
      </c>
      <c r="C592" s="35" t="s">
        <v>256</v>
      </c>
      <c r="D592" s="35" t="s">
        <v>21</v>
      </c>
      <c r="E592" s="35" t="s">
        <v>100</v>
      </c>
      <c r="F592" s="35" t="s">
        <v>258</v>
      </c>
      <c r="G592" s="36"/>
      <c r="H592" s="141">
        <f>H593</f>
        <v>30000</v>
      </c>
      <c r="I592" s="141">
        <f t="shared" ref="I592:M592" si="1822">I593</f>
        <v>30000</v>
      </c>
      <c r="J592" s="141">
        <f t="shared" si="1822"/>
        <v>30000</v>
      </c>
      <c r="K592" s="141">
        <f t="shared" si="1822"/>
        <v>0</v>
      </c>
      <c r="L592" s="141">
        <f t="shared" si="1822"/>
        <v>0</v>
      </c>
      <c r="M592" s="141">
        <f t="shared" si="1822"/>
        <v>0</v>
      </c>
      <c r="N592" s="141">
        <f t="shared" ref="N592:N713" si="1823">H592+K592</f>
        <v>30000</v>
      </c>
      <c r="O592" s="141">
        <f t="shared" ref="O592:O713" si="1824">I592+L592</f>
        <v>30000</v>
      </c>
      <c r="P592" s="141">
        <f t="shared" ref="P592:P713" si="1825">J592+M592</f>
        <v>30000</v>
      </c>
      <c r="Q592" s="141">
        <f t="shared" si="1802"/>
        <v>0</v>
      </c>
      <c r="R592" s="141">
        <f t="shared" si="1802"/>
        <v>0</v>
      </c>
      <c r="S592" s="141">
        <f t="shared" si="1802"/>
        <v>0</v>
      </c>
      <c r="T592" s="141">
        <f t="shared" si="1803"/>
        <v>30000</v>
      </c>
      <c r="U592" s="141">
        <f t="shared" si="1804"/>
        <v>30000</v>
      </c>
      <c r="V592" s="141">
        <f t="shared" si="1805"/>
        <v>30000</v>
      </c>
      <c r="W592" s="141">
        <f t="shared" si="1806"/>
        <v>0</v>
      </c>
      <c r="X592" s="141">
        <f t="shared" si="1806"/>
        <v>0</v>
      </c>
      <c r="Y592" s="141">
        <f t="shared" si="1806"/>
        <v>0</v>
      </c>
      <c r="Z592" s="141">
        <f t="shared" si="1807"/>
        <v>30000</v>
      </c>
      <c r="AA592" s="141">
        <f t="shared" si="1808"/>
        <v>30000</v>
      </c>
      <c r="AB592" s="141">
        <f t="shared" si="1809"/>
        <v>30000</v>
      </c>
      <c r="AC592" s="141">
        <f t="shared" si="1810"/>
        <v>0</v>
      </c>
      <c r="AD592" s="141">
        <f t="shared" si="1810"/>
        <v>0</v>
      </c>
      <c r="AE592" s="141">
        <f t="shared" si="1810"/>
        <v>0</v>
      </c>
      <c r="AF592" s="141">
        <f t="shared" si="1811"/>
        <v>30000</v>
      </c>
      <c r="AG592" s="141">
        <f t="shared" si="1812"/>
        <v>30000</v>
      </c>
      <c r="AH592" s="141">
        <f t="shared" si="1813"/>
        <v>30000</v>
      </c>
      <c r="AI592" s="141">
        <f t="shared" si="1814"/>
        <v>12955.4</v>
      </c>
      <c r="AJ592" s="141">
        <f t="shared" si="1814"/>
        <v>0</v>
      </c>
      <c r="AK592" s="141">
        <f t="shared" si="1814"/>
        <v>0</v>
      </c>
      <c r="AL592" s="141">
        <f t="shared" si="1815"/>
        <v>42955.4</v>
      </c>
      <c r="AM592" s="141">
        <f t="shared" si="1816"/>
        <v>30000</v>
      </c>
      <c r="AN592" s="141">
        <f t="shared" si="1817"/>
        <v>30000</v>
      </c>
      <c r="AO592" s="141">
        <f t="shared" si="1818"/>
        <v>0</v>
      </c>
      <c r="AP592" s="141">
        <f t="shared" si="1818"/>
        <v>0</v>
      </c>
      <c r="AQ592" s="141">
        <f t="shared" si="1818"/>
        <v>0</v>
      </c>
      <c r="AR592" s="141">
        <f t="shared" si="1819"/>
        <v>42955.4</v>
      </c>
      <c r="AS592" s="141">
        <f t="shared" si="1820"/>
        <v>30000</v>
      </c>
      <c r="AT592" s="141">
        <f t="shared" si="1821"/>
        <v>30000</v>
      </c>
    </row>
    <row r="593" spans="1:46" ht="26.4">
      <c r="A593" s="260"/>
      <c r="B593" s="123" t="s">
        <v>186</v>
      </c>
      <c r="C593" s="35" t="s">
        <v>256</v>
      </c>
      <c r="D593" s="35" t="s">
        <v>21</v>
      </c>
      <c r="E593" s="35" t="s">
        <v>100</v>
      </c>
      <c r="F593" s="35" t="s">
        <v>258</v>
      </c>
      <c r="G593" s="36" t="s">
        <v>32</v>
      </c>
      <c r="H593" s="141">
        <f>H594</f>
        <v>30000</v>
      </c>
      <c r="I593" s="141">
        <f t="shared" ref="I593:M593" si="1826">I594</f>
        <v>30000</v>
      </c>
      <c r="J593" s="141">
        <f t="shared" si="1826"/>
        <v>30000</v>
      </c>
      <c r="K593" s="141">
        <f t="shared" si="1826"/>
        <v>0</v>
      </c>
      <c r="L593" s="141">
        <f t="shared" si="1826"/>
        <v>0</v>
      </c>
      <c r="M593" s="141">
        <f t="shared" si="1826"/>
        <v>0</v>
      </c>
      <c r="N593" s="141">
        <f t="shared" si="1823"/>
        <v>30000</v>
      </c>
      <c r="O593" s="141">
        <f t="shared" si="1824"/>
        <v>30000</v>
      </c>
      <c r="P593" s="141">
        <f t="shared" si="1825"/>
        <v>30000</v>
      </c>
      <c r="Q593" s="141">
        <f t="shared" si="1802"/>
        <v>0</v>
      </c>
      <c r="R593" s="141">
        <f t="shared" si="1802"/>
        <v>0</v>
      </c>
      <c r="S593" s="141">
        <f t="shared" si="1802"/>
        <v>0</v>
      </c>
      <c r="T593" s="141">
        <f t="shared" si="1803"/>
        <v>30000</v>
      </c>
      <c r="U593" s="141">
        <f t="shared" si="1804"/>
        <v>30000</v>
      </c>
      <c r="V593" s="141">
        <f t="shared" si="1805"/>
        <v>30000</v>
      </c>
      <c r="W593" s="141">
        <f t="shared" si="1806"/>
        <v>0</v>
      </c>
      <c r="X593" s="141">
        <f t="shared" si="1806"/>
        <v>0</v>
      </c>
      <c r="Y593" s="141">
        <f t="shared" si="1806"/>
        <v>0</v>
      </c>
      <c r="Z593" s="141">
        <f t="shared" si="1807"/>
        <v>30000</v>
      </c>
      <c r="AA593" s="141">
        <f t="shared" si="1808"/>
        <v>30000</v>
      </c>
      <c r="AB593" s="141">
        <f t="shared" si="1809"/>
        <v>30000</v>
      </c>
      <c r="AC593" s="141">
        <f t="shared" si="1810"/>
        <v>0</v>
      </c>
      <c r="AD593" s="141">
        <f t="shared" si="1810"/>
        <v>0</v>
      </c>
      <c r="AE593" s="141">
        <f t="shared" si="1810"/>
        <v>0</v>
      </c>
      <c r="AF593" s="141">
        <f t="shared" si="1811"/>
        <v>30000</v>
      </c>
      <c r="AG593" s="141">
        <f t="shared" si="1812"/>
        <v>30000</v>
      </c>
      <c r="AH593" s="141">
        <f t="shared" si="1813"/>
        <v>30000</v>
      </c>
      <c r="AI593" s="141">
        <f t="shared" si="1814"/>
        <v>12955.4</v>
      </c>
      <c r="AJ593" s="141">
        <f t="shared" si="1814"/>
        <v>0</v>
      </c>
      <c r="AK593" s="141">
        <f t="shared" si="1814"/>
        <v>0</v>
      </c>
      <c r="AL593" s="141">
        <f t="shared" si="1815"/>
        <v>42955.4</v>
      </c>
      <c r="AM593" s="141">
        <f t="shared" si="1816"/>
        <v>30000</v>
      </c>
      <c r="AN593" s="141">
        <f t="shared" si="1817"/>
        <v>30000</v>
      </c>
      <c r="AO593" s="141">
        <f t="shared" si="1818"/>
        <v>0</v>
      </c>
      <c r="AP593" s="141">
        <f t="shared" si="1818"/>
        <v>0</v>
      </c>
      <c r="AQ593" s="141">
        <f t="shared" si="1818"/>
        <v>0</v>
      </c>
      <c r="AR593" s="141">
        <f t="shared" si="1819"/>
        <v>42955.4</v>
      </c>
      <c r="AS593" s="141">
        <f t="shared" si="1820"/>
        <v>30000</v>
      </c>
      <c r="AT593" s="141">
        <f t="shared" si="1821"/>
        <v>30000</v>
      </c>
    </row>
    <row r="594" spans="1:46" ht="26.4">
      <c r="A594" s="281"/>
      <c r="B594" s="71" t="s">
        <v>34</v>
      </c>
      <c r="C594" s="35" t="s">
        <v>256</v>
      </c>
      <c r="D594" s="35" t="s">
        <v>21</v>
      </c>
      <c r="E594" s="35" t="s">
        <v>100</v>
      </c>
      <c r="F594" s="35" t="s">
        <v>258</v>
      </c>
      <c r="G594" s="36" t="s">
        <v>33</v>
      </c>
      <c r="H594" s="60">
        <v>30000</v>
      </c>
      <c r="I594" s="60">
        <v>30000</v>
      </c>
      <c r="J594" s="61">
        <v>30000</v>
      </c>
      <c r="K594" s="61"/>
      <c r="L594" s="61"/>
      <c r="M594" s="61"/>
      <c r="N594" s="61">
        <f t="shared" si="1823"/>
        <v>30000</v>
      </c>
      <c r="O594" s="61">
        <f t="shared" si="1824"/>
        <v>30000</v>
      </c>
      <c r="P594" s="61">
        <f t="shared" si="1825"/>
        <v>30000</v>
      </c>
      <c r="Q594" s="61"/>
      <c r="R594" s="61"/>
      <c r="S594" s="61"/>
      <c r="T594" s="61">
        <f t="shared" si="1803"/>
        <v>30000</v>
      </c>
      <c r="U594" s="61">
        <f t="shared" si="1804"/>
        <v>30000</v>
      </c>
      <c r="V594" s="61">
        <f t="shared" si="1805"/>
        <v>30000</v>
      </c>
      <c r="W594" s="61"/>
      <c r="X594" s="61"/>
      <c r="Y594" s="61"/>
      <c r="Z594" s="61">
        <f t="shared" si="1807"/>
        <v>30000</v>
      </c>
      <c r="AA594" s="61">
        <f t="shared" si="1808"/>
        <v>30000</v>
      </c>
      <c r="AB594" s="61">
        <f t="shared" si="1809"/>
        <v>30000</v>
      </c>
      <c r="AC594" s="61"/>
      <c r="AD594" s="61"/>
      <c r="AE594" s="61"/>
      <c r="AF594" s="61">
        <f t="shared" si="1811"/>
        <v>30000</v>
      </c>
      <c r="AG594" s="61">
        <f t="shared" si="1812"/>
        <v>30000</v>
      </c>
      <c r="AH594" s="61">
        <f t="shared" si="1813"/>
        <v>30000</v>
      </c>
      <c r="AI594" s="61">
        <v>12955.4</v>
      </c>
      <c r="AJ594" s="61"/>
      <c r="AK594" s="61"/>
      <c r="AL594" s="61">
        <f t="shared" si="1815"/>
        <v>42955.4</v>
      </c>
      <c r="AM594" s="61">
        <f t="shared" si="1816"/>
        <v>30000</v>
      </c>
      <c r="AN594" s="61">
        <f t="shared" si="1817"/>
        <v>30000</v>
      </c>
      <c r="AO594" s="61"/>
      <c r="AP594" s="61"/>
      <c r="AQ594" s="61"/>
      <c r="AR594" s="61">
        <f t="shared" si="1819"/>
        <v>42955.4</v>
      </c>
      <c r="AS594" s="61">
        <f t="shared" si="1820"/>
        <v>30000</v>
      </c>
      <c r="AT594" s="61">
        <f t="shared" si="1821"/>
        <v>30000</v>
      </c>
    </row>
    <row r="595" spans="1:46">
      <c r="A595" s="105"/>
      <c r="B595" s="93"/>
      <c r="C595" s="69"/>
      <c r="D595" s="69"/>
      <c r="E595" s="69"/>
      <c r="F595" s="94"/>
      <c r="G595" s="9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65"/>
      <c r="S595" s="65"/>
      <c r="T595" s="65"/>
      <c r="U595" s="65"/>
      <c r="V595" s="65"/>
      <c r="W595" s="65"/>
      <c r="X595" s="65"/>
      <c r="Y595" s="65"/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65"/>
      <c r="AS595" s="65"/>
      <c r="AT595" s="65"/>
    </row>
    <row r="596" spans="1:46" ht="27.6">
      <c r="A596" s="78">
        <v>19</v>
      </c>
      <c r="B596" s="159" t="s">
        <v>304</v>
      </c>
      <c r="C596" s="90" t="s">
        <v>142</v>
      </c>
      <c r="D596" s="90" t="s">
        <v>21</v>
      </c>
      <c r="E596" s="90" t="s">
        <v>100</v>
      </c>
      <c r="F596" s="90" t="s">
        <v>101</v>
      </c>
      <c r="G596" s="91"/>
      <c r="H596" s="92">
        <f>H597</f>
        <v>172500</v>
      </c>
      <c r="I596" s="92">
        <f t="shared" ref="I596:M596" si="1827">I597</f>
        <v>172500</v>
      </c>
      <c r="J596" s="92">
        <f t="shared" si="1827"/>
        <v>172500</v>
      </c>
      <c r="K596" s="92">
        <f t="shared" si="1827"/>
        <v>0</v>
      </c>
      <c r="L596" s="92">
        <f t="shared" si="1827"/>
        <v>0</v>
      </c>
      <c r="M596" s="92">
        <f t="shared" si="1827"/>
        <v>0</v>
      </c>
      <c r="N596" s="92">
        <f t="shared" si="1823"/>
        <v>172500</v>
      </c>
      <c r="O596" s="92">
        <f t="shared" si="1824"/>
        <v>172500</v>
      </c>
      <c r="P596" s="92">
        <f t="shared" si="1825"/>
        <v>172500</v>
      </c>
      <c r="Q596" s="92">
        <f t="shared" ref="Q596:S598" si="1828">Q597</f>
        <v>0</v>
      </c>
      <c r="R596" s="92">
        <f t="shared" si="1828"/>
        <v>0</v>
      </c>
      <c r="S596" s="92">
        <f t="shared" si="1828"/>
        <v>0</v>
      </c>
      <c r="T596" s="92">
        <f t="shared" ref="T596:T599" si="1829">N596+Q596</f>
        <v>172500</v>
      </c>
      <c r="U596" s="92">
        <f t="shared" ref="U596:U599" si="1830">O596+R596</f>
        <v>172500</v>
      </c>
      <c r="V596" s="92">
        <f t="shared" ref="V596:V599" si="1831">P596+S596</f>
        <v>172500</v>
      </c>
      <c r="W596" s="92">
        <f t="shared" ref="W596:Y598" si="1832">W597</f>
        <v>0</v>
      </c>
      <c r="X596" s="92">
        <f t="shared" si="1832"/>
        <v>0</v>
      </c>
      <c r="Y596" s="92">
        <f t="shared" si="1832"/>
        <v>0</v>
      </c>
      <c r="Z596" s="92">
        <f t="shared" ref="Z596:Z599" si="1833">T596+W596</f>
        <v>172500</v>
      </c>
      <c r="AA596" s="92">
        <f t="shared" ref="AA596:AA599" si="1834">U596+X596</f>
        <v>172500</v>
      </c>
      <c r="AB596" s="92">
        <f t="shared" ref="AB596:AB599" si="1835">V596+Y596</f>
        <v>172500</v>
      </c>
      <c r="AC596" s="92">
        <f t="shared" ref="AC596:AE598" si="1836">AC597</f>
        <v>0</v>
      </c>
      <c r="AD596" s="92">
        <f t="shared" si="1836"/>
        <v>0</v>
      </c>
      <c r="AE596" s="92">
        <f t="shared" si="1836"/>
        <v>0</v>
      </c>
      <c r="AF596" s="92">
        <f t="shared" ref="AF596:AF599" si="1837">Z596+AC596</f>
        <v>172500</v>
      </c>
      <c r="AG596" s="92">
        <f t="shared" ref="AG596:AG599" si="1838">AA596+AD596</f>
        <v>172500</v>
      </c>
      <c r="AH596" s="92">
        <f t="shared" ref="AH596:AH599" si="1839">AB596+AE596</f>
        <v>172500</v>
      </c>
      <c r="AI596" s="92">
        <f t="shared" ref="AI596:AK598" si="1840">AI597</f>
        <v>0</v>
      </c>
      <c r="AJ596" s="92">
        <f t="shared" si="1840"/>
        <v>0</v>
      </c>
      <c r="AK596" s="92">
        <f t="shared" si="1840"/>
        <v>0</v>
      </c>
      <c r="AL596" s="92">
        <f t="shared" ref="AL596:AL599" si="1841">AF596+AI596</f>
        <v>172500</v>
      </c>
      <c r="AM596" s="92">
        <f t="shared" ref="AM596:AM599" si="1842">AG596+AJ596</f>
        <v>172500</v>
      </c>
      <c r="AN596" s="92">
        <f t="shared" ref="AN596:AN599" si="1843">AH596+AK596</f>
        <v>172500</v>
      </c>
      <c r="AO596" s="92">
        <f t="shared" ref="AO596:AQ598" si="1844">AO597</f>
        <v>0</v>
      </c>
      <c r="AP596" s="92">
        <f t="shared" si="1844"/>
        <v>0</v>
      </c>
      <c r="AQ596" s="92">
        <f t="shared" si="1844"/>
        <v>0</v>
      </c>
      <c r="AR596" s="92">
        <f t="shared" ref="AR596:AR599" si="1845">AL596+AO596</f>
        <v>172500</v>
      </c>
      <c r="AS596" s="92">
        <f t="shared" ref="AS596:AS599" si="1846">AM596+AP596</f>
        <v>172500</v>
      </c>
      <c r="AT596" s="92">
        <f t="shared" ref="AT596:AT599" si="1847">AN596+AQ596</f>
        <v>172500</v>
      </c>
    </row>
    <row r="597" spans="1:46">
      <c r="A597" s="297"/>
      <c r="B597" s="167" t="s">
        <v>144</v>
      </c>
      <c r="C597" s="32" t="s">
        <v>142</v>
      </c>
      <c r="D597" s="32" t="s">
        <v>21</v>
      </c>
      <c r="E597" s="32" t="s">
        <v>100</v>
      </c>
      <c r="F597" s="32" t="s">
        <v>143</v>
      </c>
      <c r="G597" s="33"/>
      <c r="H597" s="65">
        <f t="shared" ref="H597:M598" si="1848">H598</f>
        <v>172500</v>
      </c>
      <c r="I597" s="65">
        <f t="shared" si="1848"/>
        <v>172500</v>
      </c>
      <c r="J597" s="65">
        <f t="shared" si="1848"/>
        <v>172500</v>
      </c>
      <c r="K597" s="65">
        <f t="shared" si="1848"/>
        <v>0</v>
      </c>
      <c r="L597" s="65">
        <f t="shared" si="1848"/>
        <v>0</v>
      </c>
      <c r="M597" s="65">
        <f t="shared" si="1848"/>
        <v>0</v>
      </c>
      <c r="N597" s="65">
        <f t="shared" si="1823"/>
        <v>172500</v>
      </c>
      <c r="O597" s="65">
        <f t="shared" si="1824"/>
        <v>172500</v>
      </c>
      <c r="P597" s="65">
        <f t="shared" si="1825"/>
        <v>172500</v>
      </c>
      <c r="Q597" s="65">
        <f t="shared" si="1828"/>
        <v>0</v>
      </c>
      <c r="R597" s="65">
        <f t="shared" si="1828"/>
        <v>0</v>
      </c>
      <c r="S597" s="65">
        <f t="shared" si="1828"/>
        <v>0</v>
      </c>
      <c r="T597" s="65">
        <f t="shared" si="1829"/>
        <v>172500</v>
      </c>
      <c r="U597" s="65">
        <f t="shared" si="1830"/>
        <v>172500</v>
      </c>
      <c r="V597" s="65">
        <f t="shared" si="1831"/>
        <v>172500</v>
      </c>
      <c r="W597" s="65">
        <f t="shared" si="1832"/>
        <v>0</v>
      </c>
      <c r="X597" s="65">
        <f t="shared" si="1832"/>
        <v>0</v>
      </c>
      <c r="Y597" s="65">
        <f t="shared" si="1832"/>
        <v>0</v>
      </c>
      <c r="Z597" s="65">
        <f t="shared" si="1833"/>
        <v>172500</v>
      </c>
      <c r="AA597" s="65">
        <f t="shared" si="1834"/>
        <v>172500</v>
      </c>
      <c r="AB597" s="65">
        <f t="shared" si="1835"/>
        <v>172500</v>
      </c>
      <c r="AC597" s="65">
        <f t="shared" si="1836"/>
        <v>0</v>
      </c>
      <c r="AD597" s="65">
        <f t="shared" si="1836"/>
        <v>0</v>
      </c>
      <c r="AE597" s="65">
        <f t="shared" si="1836"/>
        <v>0</v>
      </c>
      <c r="AF597" s="65">
        <f t="shared" si="1837"/>
        <v>172500</v>
      </c>
      <c r="AG597" s="65">
        <f t="shared" si="1838"/>
        <v>172500</v>
      </c>
      <c r="AH597" s="65">
        <f t="shared" si="1839"/>
        <v>172500</v>
      </c>
      <c r="AI597" s="65">
        <f t="shared" si="1840"/>
        <v>0</v>
      </c>
      <c r="AJ597" s="65">
        <f t="shared" si="1840"/>
        <v>0</v>
      </c>
      <c r="AK597" s="65">
        <f t="shared" si="1840"/>
        <v>0</v>
      </c>
      <c r="AL597" s="65">
        <f t="shared" si="1841"/>
        <v>172500</v>
      </c>
      <c r="AM597" s="65">
        <f t="shared" si="1842"/>
        <v>172500</v>
      </c>
      <c r="AN597" s="65">
        <f t="shared" si="1843"/>
        <v>172500</v>
      </c>
      <c r="AO597" s="65">
        <f t="shared" si="1844"/>
        <v>0</v>
      </c>
      <c r="AP597" s="65">
        <f t="shared" si="1844"/>
        <v>0</v>
      </c>
      <c r="AQ597" s="65">
        <f t="shared" si="1844"/>
        <v>0</v>
      </c>
      <c r="AR597" s="65">
        <f t="shared" si="1845"/>
        <v>172500</v>
      </c>
      <c r="AS597" s="65">
        <f t="shared" si="1846"/>
        <v>172500</v>
      </c>
      <c r="AT597" s="65">
        <f t="shared" si="1847"/>
        <v>172500</v>
      </c>
    </row>
    <row r="598" spans="1:46" ht="15.75" customHeight="1">
      <c r="A598" s="260"/>
      <c r="B598" s="26" t="s">
        <v>35</v>
      </c>
      <c r="C598" s="32" t="s">
        <v>142</v>
      </c>
      <c r="D598" s="32" t="s">
        <v>21</v>
      </c>
      <c r="E598" s="32" t="s">
        <v>100</v>
      </c>
      <c r="F598" s="32" t="s">
        <v>143</v>
      </c>
      <c r="G598" s="33" t="s">
        <v>36</v>
      </c>
      <c r="H598" s="65">
        <f t="shared" si="1848"/>
        <v>172500</v>
      </c>
      <c r="I598" s="65">
        <f t="shared" si="1848"/>
        <v>172500</v>
      </c>
      <c r="J598" s="65">
        <f t="shared" si="1848"/>
        <v>172500</v>
      </c>
      <c r="K598" s="65">
        <f t="shared" si="1848"/>
        <v>0</v>
      </c>
      <c r="L598" s="65">
        <f t="shared" si="1848"/>
        <v>0</v>
      </c>
      <c r="M598" s="65">
        <f t="shared" si="1848"/>
        <v>0</v>
      </c>
      <c r="N598" s="65">
        <f t="shared" si="1823"/>
        <v>172500</v>
      </c>
      <c r="O598" s="65">
        <f t="shared" si="1824"/>
        <v>172500</v>
      </c>
      <c r="P598" s="65">
        <f t="shared" si="1825"/>
        <v>172500</v>
      </c>
      <c r="Q598" s="65">
        <f t="shared" si="1828"/>
        <v>0</v>
      </c>
      <c r="R598" s="65">
        <f t="shared" si="1828"/>
        <v>0</v>
      </c>
      <c r="S598" s="65">
        <f t="shared" si="1828"/>
        <v>0</v>
      </c>
      <c r="T598" s="65">
        <f t="shared" si="1829"/>
        <v>172500</v>
      </c>
      <c r="U598" s="65">
        <f t="shared" si="1830"/>
        <v>172500</v>
      </c>
      <c r="V598" s="65">
        <f t="shared" si="1831"/>
        <v>172500</v>
      </c>
      <c r="W598" s="65">
        <f t="shared" si="1832"/>
        <v>0</v>
      </c>
      <c r="X598" s="65">
        <f t="shared" si="1832"/>
        <v>0</v>
      </c>
      <c r="Y598" s="65">
        <f t="shared" si="1832"/>
        <v>0</v>
      </c>
      <c r="Z598" s="65">
        <f t="shared" si="1833"/>
        <v>172500</v>
      </c>
      <c r="AA598" s="65">
        <f t="shared" si="1834"/>
        <v>172500</v>
      </c>
      <c r="AB598" s="65">
        <f t="shared" si="1835"/>
        <v>172500</v>
      </c>
      <c r="AC598" s="65">
        <f t="shared" si="1836"/>
        <v>0</v>
      </c>
      <c r="AD598" s="65">
        <f t="shared" si="1836"/>
        <v>0</v>
      </c>
      <c r="AE598" s="65">
        <f t="shared" si="1836"/>
        <v>0</v>
      </c>
      <c r="AF598" s="65">
        <f t="shared" si="1837"/>
        <v>172500</v>
      </c>
      <c r="AG598" s="65">
        <f t="shared" si="1838"/>
        <v>172500</v>
      </c>
      <c r="AH598" s="65">
        <f t="shared" si="1839"/>
        <v>172500</v>
      </c>
      <c r="AI598" s="65">
        <f t="shared" si="1840"/>
        <v>0</v>
      </c>
      <c r="AJ598" s="65">
        <f t="shared" si="1840"/>
        <v>0</v>
      </c>
      <c r="AK598" s="65">
        <f t="shared" si="1840"/>
        <v>0</v>
      </c>
      <c r="AL598" s="65">
        <f t="shared" si="1841"/>
        <v>172500</v>
      </c>
      <c r="AM598" s="65">
        <f t="shared" si="1842"/>
        <v>172500</v>
      </c>
      <c r="AN598" s="65">
        <f t="shared" si="1843"/>
        <v>172500</v>
      </c>
      <c r="AO598" s="65">
        <f t="shared" si="1844"/>
        <v>0</v>
      </c>
      <c r="AP598" s="65">
        <f t="shared" si="1844"/>
        <v>0</v>
      </c>
      <c r="AQ598" s="65">
        <f t="shared" si="1844"/>
        <v>0</v>
      </c>
      <c r="AR598" s="65">
        <f t="shared" si="1845"/>
        <v>172500</v>
      </c>
      <c r="AS598" s="65">
        <f t="shared" si="1846"/>
        <v>172500</v>
      </c>
      <c r="AT598" s="65">
        <f t="shared" si="1847"/>
        <v>172500</v>
      </c>
    </row>
    <row r="599" spans="1:46" ht="15.75" customHeight="1">
      <c r="A599" s="281"/>
      <c r="B599" s="30" t="s">
        <v>38</v>
      </c>
      <c r="C599" s="32" t="s">
        <v>142</v>
      </c>
      <c r="D599" s="32" t="s">
        <v>21</v>
      </c>
      <c r="E599" s="32" t="s">
        <v>100</v>
      </c>
      <c r="F599" s="32" t="s">
        <v>143</v>
      </c>
      <c r="G599" s="33" t="s">
        <v>37</v>
      </c>
      <c r="H599" s="60">
        <v>172500</v>
      </c>
      <c r="I599" s="60">
        <v>172500</v>
      </c>
      <c r="J599" s="60">
        <v>172500</v>
      </c>
      <c r="K599" s="60"/>
      <c r="L599" s="60"/>
      <c r="M599" s="60"/>
      <c r="N599" s="60">
        <f t="shared" si="1823"/>
        <v>172500</v>
      </c>
      <c r="O599" s="60">
        <f t="shared" si="1824"/>
        <v>172500</v>
      </c>
      <c r="P599" s="60">
        <f t="shared" si="1825"/>
        <v>172500</v>
      </c>
      <c r="Q599" s="60"/>
      <c r="R599" s="60"/>
      <c r="S599" s="60"/>
      <c r="T599" s="60">
        <f t="shared" si="1829"/>
        <v>172500</v>
      </c>
      <c r="U599" s="60">
        <f t="shared" si="1830"/>
        <v>172500</v>
      </c>
      <c r="V599" s="60">
        <f t="shared" si="1831"/>
        <v>172500</v>
      </c>
      <c r="W599" s="60"/>
      <c r="X599" s="60"/>
      <c r="Y599" s="60"/>
      <c r="Z599" s="60">
        <f t="shared" si="1833"/>
        <v>172500</v>
      </c>
      <c r="AA599" s="60">
        <f t="shared" si="1834"/>
        <v>172500</v>
      </c>
      <c r="AB599" s="60">
        <f t="shared" si="1835"/>
        <v>172500</v>
      </c>
      <c r="AC599" s="60"/>
      <c r="AD599" s="60"/>
      <c r="AE599" s="60"/>
      <c r="AF599" s="60">
        <f t="shared" si="1837"/>
        <v>172500</v>
      </c>
      <c r="AG599" s="60">
        <f t="shared" si="1838"/>
        <v>172500</v>
      </c>
      <c r="AH599" s="60">
        <f t="shared" si="1839"/>
        <v>172500</v>
      </c>
      <c r="AI599" s="60"/>
      <c r="AJ599" s="60"/>
      <c r="AK599" s="60"/>
      <c r="AL599" s="60">
        <f t="shared" si="1841"/>
        <v>172500</v>
      </c>
      <c r="AM599" s="60">
        <f t="shared" si="1842"/>
        <v>172500</v>
      </c>
      <c r="AN599" s="60">
        <f t="shared" si="1843"/>
        <v>172500</v>
      </c>
      <c r="AO599" s="60"/>
      <c r="AP599" s="60"/>
      <c r="AQ599" s="60"/>
      <c r="AR599" s="60">
        <f t="shared" si="1845"/>
        <v>172500</v>
      </c>
      <c r="AS599" s="60">
        <f t="shared" si="1846"/>
        <v>172500</v>
      </c>
      <c r="AT599" s="60">
        <f t="shared" si="1847"/>
        <v>172500</v>
      </c>
    </row>
    <row r="600" spans="1:46">
      <c r="A600" s="105"/>
      <c r="B600" s="88"/>
      <c r="C600" s="32"/>
      <c r="D600" s="32"/>
      <c r="E600" s="32"/>
      <c r="F600" s="32"/>
      <c r="G600" s="33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65"/>
      <c r="S600" s="65"/>
      <c r="T600" s="65"/>
      <c r="U600" s="65"/>
      <c r="V600" s="65"/>
      <c r="W600" s="65"/>
      <c r="X600" s="65"/>
      <c r="Y600" s="65"/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65"/>
      <c r="AS600" s="65"/>
      <c r="AT600" s="65"/>
    </row>
    <row r="601" spans="1:46" ht="41.4">
      <c r="A601" s="97">
        <v>20</v>
      </c>
      <c r="B601" s="96" t="s">
        <v>305</v>
      </c>
      <c r="C601" s="90" t="s">
        <v>205</v>
      </c>
      <c r="D601" s="90" t="s">
        <v>21</v>
      </c>
      <c r="E601" s="90" t="s">
        <v>100</v>
      </c>
      <c r="F601" s="90" t="s">
        <v>101</v>
      </c>
      <c r="G601" s="91"/>
      <c r="H601" s="92">
        <f>H608+H611+H605+H614</f>
        <v>12744532</v>
      </c>
      <c r="I601" s="92">
        <f t="shared" ref="I601:J601" si="1849">I608+I611+I605+I614</f>
        <v>11444500</v>
      </c>
      <c r="J601" s="92">
        <f t="shared" si="1849"/>
        <v>11444500</v>
      </c>
      <c r="K601" s="92">
        <f t="shared" ref="K601:M601" si="1850">K608+K611+K605+K614</f>
        <v>17219620.490000002</v>
      </c>
      <c r="L601" s="92">
        <f t="shared" si="1850"/>
        <v>0</v>
      </c>
      <c r="M601" s="92">
        <f t="shared" si="1850"/>
        <v>0</v>
      </c>
      <c r="N601" s="92">
        <f t="shared" si="1823"/>
        <v>29964152.490000002</v>
      </c>
      <c r="O601" s="92">
        <f t="shared" si="1824"/>
        <v>11444500</v>
      </c>
      <c r="P601" s="92">
        <f t="shared" si="1825"/>
        <v>11444500</v>
      </c>
      <c r="Q601" s="92">
        <f>Q608+Q611+Q605+Q614+Q617</f>
        <v>500000</v>
      </c>
      <c r="R601" s="92">
        <f t="shared" ref="R601:S601" si="1851">R608+R611+R605+R614+R617</f>
        <v>0</v>
      </c>
      <c r="S601" s="92">
        <f t="shared" si="1851"/>
        <v>0</v>
      </c>
      <c r="T601" s="92">
        <f t="shared" ref="T601:T616" si="1852">N601+Q601</f>
        <v>30464152.490000002</v>
      </c>
      <c r="U601" s="92">
        <f t="shared" ref="U601:U616" si="1853">O601+R601</f>
        <v>11444500</v>
      </c>
      <c r="V601" s="92">
        <f t="shared" ref="V601:V616" si="1854">P601+S601</f>
        <v>11444500</v>
      </c>
      <c r="W601" s="92">
        <f>W608+W611+W605+W614+W617+W602</f>
        <v>0</v>
      </c>
      <c r="X601" s="92">
        <f t="shared" ref="X601:Y601" si="1855">X608+X611+X605+X614+X617+X602</f>
        <v>0</v>
      </c>
      <c r="Y601" s="92">
        <f t="shared" si="1855"/>
        <v>0</v>
      </c>
      <c r="Z601" s="92">
        <f t="shared" ref="Z601:Z619" si="1856">T601+W601</f>
        <v>30464152.490000002</v>
      </c>
      <c r="AA601" s="92">
        <f t="shared" ref="AA601:AA619" si="1857">U601+X601</f>
        <v>11444500</v>
      </c>
      <c r="AB601" s="92">
        <f t="shared" ref="AB601:AB619" si="1858">V601+Y601</f>
        <v>11444500</v>
      </c>
      <c r="AC601" s="92">
        <f>AC608+AC611+AC605+AC614+AC617+AC602</f>
        <v>-540000</v>
      </c>
      <c r="AD601" s="92">
        <f t="shared" ref="AD601:AE601" si="1859">AD608+AD611+AD605+AD614+AD617+AD602</f>
        <v>0</v>
      </c>
      <c r="AE601" s="92">
        <f t="shared" si="1859"/>
        <v>0</v>
      </c>
      <c r="AF601" s="92">
        <f t="shared" ref="AF601:AF619" si="1860">Z601+AC601</f>
        <v>29924152.490000002</v>
      </c>
      <c r="AG601" s="92">
        <f t="shared" ref="AG601:AG619" si="1861">AA601+AD601</f>
        <v>11444500</v>
      </c>
      <c r="AH601" s="92">
        <f t="shared" ref="AH601:AH619" si="1862">AB601+AE601</f>
        <v>11444500</v>
      </c>
      <c r="AI601" s="92">
        <f>AI608+AI611+AI605+AI614+AI617+AI602</f>
        <v>0</v>
      </c>
      <c r="AJ601" s="92">
        <f t="shared" ref="AJ601:AK601" si="1863">AJ608+AJ611+AJ605+AJ614+AJ617+AJ602</f>
        <v>0</v>
      </c>
      <c r="AK601" s="92">
        <f t="shared" si="1863"/>
        <v>0</v>
      </c>
      <c r="AL601" s="92">
        <f t="shared" ref="AL601:AL619" si="1864">AF601+AI601</f>
        <v>29924152.490000002</v>
      </c>
      <c r="AM601" s="92">
        <f t="shared" ref="AM601:AM619" si="1865">AG601+AJ601</f>
        <v>11444500</v>
      </c>
      <c r="AN601" s="92">
        <f t="shared" ref="AN601:AN619" si="1866">AH601+AK601</f>
        <v>11444500</v>
      </c>
      <c r="AO601" s="92">
        <f>AO608+AO611+AO605+AO614+AO617+AO602</f>
        <v>0</v>
      </c>
      <c r="AP601" s="92">
        <f t="shared" ref="AP601:AQ601" si="1867">AP608+AP611+AP605+AP614+AP617+AP602</f>
        <v>0</v>
      </c>
      <c r="AQ601" s="92">
        <f t="shared" si="1867"/>
        <v>0</v>
      </c>
      <c r="AR601" s="92">
        <f t="shared" ref="AR601:AR619" si="1868">AL601+AO601</f>
        <v>29924152.490000002</v>
      </c>
      <c r="AS601" s="92">
        <f t="shared" ref="AS601:AS619" si="1869">AM601+AP601</f>
        <v>11444500</v>
      </c>
      <c r="AT601" s="92">
        <f t="shared" ref="AT601:AT619" si="1870">AN601+AQ601</f>
        <v>11444500</v>
      </c>
    </row>
    <row r="602" spans="1:46" ht="13.8">
      <c r="A602" s="296"/>
      <c r="B602" s="104" t="s">
        <v>337</v>
      </c>
      <c r="C602" s="35" t="s">
        <v>205</v>
      </c>
      <c r="D602" s="35" t="s">
        <v>21</v>
      </c>
      <c r="E602" s="35" t="s">
        <v>100</v>
      </c>
      <c r="F602" s="35" t="s">
        <v>338</v>
      </c>
      <c r="G602" s="36"/>
      <c r="H602" s="92"/>
      <c r="I602" s="92"/>
      <c r="J602" s="92"/>
      <c r="K602" s="92"/>
      <c r="L602" s="92"/>
      <c r="M602" s="92"/>
      <c r="N602" s="92"/>
      <c r="O602" s="92"/>
      <c r="P602" s="92"/>
      <c r="Q602" s="92"/>
      <c r="R602" s="92"/>
      <c r="S602" s="92"/>
      <c r="T602" s="92"/>
      <c r="U602" s="92"/>
      <c r="V602" s="92"/>
      <c r="W602" s="98">
        <f>W603</f>
        <v>1200000</v>
      </c>
      <c r="X602" s="98">
        <f t="shared" ref="X602:Y603" si="1871">X603</f>
        <v>0</v>
      </c>
      <c r="Y602" s="98">
        <f t="shared" si="1871"/>
        <v>0</v>
      </c>
      <c r="Z602" s="98">
        <f t="shared" ref="Z602:Z604" si="1872">T602+W602</f>
        <v>1200000</v>
      </c>
      <c r="AA602" s="98">
        <f t="shared" ref="AA602:AA604" si="1873">U602+X602</f>
        <v>0</v>
      </c>
      <c r="AB602" s="98">
        <f t="shared" ref="AB602:AB604" si="1874">V602+Y602</f>
        <v>0</v>
      </c>
      <c r="AC602" s="98">
        <f>AC603</f>
        <v>0</v>
      </c>
      <c r="AD602" s="98">
        <f t="shared" ref="AD602:AE603" si="1875">AD603</f>
        <v>0</v>
      </c>
      <c r="AE602" s="98">
        <f t="shared" si="1875"/>
        <v>0</v>
      </c>
      <c r="AF602" s="98">
        <f t="shared" si="1860"/>
        <v>1200000</v>
      </c>
      <c r="AG602" s="98">
        <f t="shared" si="1861"/>
        <v>0</v>
      </c>
      <c r="AH602" s="98">
        <f t="shared" si="1862"/>
        <v>0</v>
      </c>
      <c r="AI602" s="98">
        <f>AI603</f>
        <v>0</v>
      </c>
      <c r="AJ602" s="98">
        <f t="shared" ref="AJ602:AK603" si="1876">AJ603</f>
        <v>0</v>
      </c>
      <c r="AK602" s="98">
        <f t="shared" si="1876"/>
        <v>0</v>
      </c>
      <c r="AL602" s="98">
        <f t="shared" si="1864"/>
        <v>1200000</v>
      </c>
      <c r="AM602" s="98">
        <f t="shared" si="1865"/>
        <v>0</v>
      </c>
      <c r="AN602" s="98">
        <f t="shared" si="1866"/>
        <v>0</v>
      </c>
      <c r="AO602" s="98">
        <f>AO603</f>
        <v>0</v>
      </c>
      <c r="AP602" s="98">
        <f t="shared" ref="AP602:AQ603" si="1877">AP603</f>
        <v>0</v>
      </c>
      <c r="AQ602" s="98">
        <f t="shared" si="1877"/>
        <v>0</v>
      </c>
      <c r="AR602" s="98">
        <f t="shared" si="1868"/>
        <v>1200000</v>
      </c>
      <c r="AS602" s="98">
        <f t="shared" si="1869"/>
        <v>0</v>
      </c>
      <c r="AT602" s="98">
        <f t="shared" si="1870"/>
        <v>0</v>
      </c>
    </row>
    <row r="603" spans="1:46" ht="26.4">
      <c r="A603" s="260"/>
      <c r="B603" s="238" t="s">
        <v>186</v>
      </c>
      <c r="C603" s="35" t="s">
        <v>205</v>
      </c>
      <c r="D603" s="35" t="s">
        <v>21</v>
      </c>
      <c r="E603" s="35" t="s">
        <v>100</v>
      </c>
      <c r="F603" s="35" t="s">
        <v>338</v>
      </c>
      <c r="G603" s="36" t="s">
        <v>32</v>
      </c>
      <c r="H603" s="92"/>
      <c r="I603" s="92"/>
      <c r="J603" s="92"/>
      <c r="K603" s="92"/>
      <c r="L603" s="92"/>
      <c r="M603" s="92"/>
      <c r="N603" s="92"/>
      <c r="O603" s="92"/>
      <c r="P603" s="92"/>
      <c r="Q603" s="92"/>
      <c r="R603" s="92"/>
      <c r="S603" s="92"/>
      <c r="T603" s="92"/>
      <c r="U603" s="92"/>
      <c r="V603" s="92"/>
      <c r="W603" s="98">
        <f>W604</f>
        <v>1200000</v>
      </c>
      <c r="X603" s="98">
        <f t="shared" si="1871"/>
        <v>0</v>
      </c>
      <c r="Y603" s="98">
        <f t="shared" si="1871"/>
        <v>0</v>
      </c>
      <c r="Z603" s="98">
        <f t="shared" si="1872"/>
        <v>1200000</v>
      </c>
      <c r="AA603" s="98">
        <f t="shared" si="1873"/>
        <v>0</v>
      </c>
      <c r="AB603" s="98">
        <f t="shared" si="1874"/>
        <v>0</v>
      </c>
      <c r="AC603" s="98">
        <f>AC604</f>
        <v>0</v>
      </c>
      <c r="AD603" s="98">
        <f t="shared" si="1875"/>
        <v>0</v>
      </c>
      <c r="AE603" s="98">
        <f t="shared" si="1875"/>
        <v>0</v>
      </c>
      <c r="AF603" s="98">
        <f t="shared" si="1860"/>
        <v>1200000</v>
      </c>
      <c r="AG603" s="98">
        <f t="shared" si="1861"/>
        <v>0</v>
      </c>
      <c r="AH603" s="98">
        <f t="shared" si="1862"/>
        <v>0</v>
      </c>
      <c r="AI603" s="98">
        <f>AI604</f>
        <v>0</v>
      </c>
      <c r="AJ603" s="98">
        <f t="shared" si="1876"/>
        <v>0</v>
      </c>
      <c r="AK603" s="98">
        <f t="shared" si="1876"/>
        <v>0</v>
      </c>
      <c r="AL603" s="98">
        <f t="shared" si="1864"/>
        <v>1200000</v>
      </c>
      <c r="AM603" s="98">
        <f t="shared" si="1865"/>
        <v>0</v>
      </c>
      <c r="AN603" s="98">
        <f t="shared" si="1866"/>
        <v>0</v>
      </c>
      <c r="AO603" s="98">
        <f>AO604</f>
        <v>0</v>
      </c>
      <c r="AP603" s="98">
        <f t="shared" si="1877"/>
        <v>0</v>
      </c>
      <c r="AQ603" s="98">
        <f t="shared" si="1877"/>
        <v>0</v>
      </c>
      <c r="AR603" s="98">
        <f t="shared" si="1868"/>
        <v>1200000</v>
      </c>
      <c r="AS603" s="98">
        <f t="shared" si="1869"/>
        <v>0</v>
      </c>
      <c r="AT603" s="98">
        <f t="shared" si="1870"/>
        <v>0</v>
      </c>
    </row>
    <row r="604" spans="1:46" ht="26.4">
      <c r="A604" s="260"/>
      <c r="B604" s="182" t="s">
        <v>34</v>
      </c>
      <c r="C604" s="35" t="s">
        <v>205</v>
      </c>
      <c r="D604" s="35" t="s">
        <v>21</v>
      </c>
      <c r="E604" s="35" t="s">
        <v>100</v>
      </c>
      <c r="F604" s="35" t="s">
        <v>338</v>
      </c>
      <c r="G604" s="36" t="s">
        <v>33</v>
      </c>
      <c r="H604" s="92"/>
      <c r="I604" s="92"/>
      <c r="J604" s="92"/>
      <c r="K604" s="92"/>
      <c r="L604" s="92"/>
      <c r="M604" s="92"/>
      <c r="N604" s="92"/>
      <c r="O604" s="92"/>
      <c r="P604" s="92"/>
      <c r="Q604" s="92"/>
      <c r="R604" s="92"/>
      <c r="S604" s="92"/>
      <c r="T604" s="92"/>
      <c r="U604" s="92"/>
      <c r="V604" s="92"/>
      <c r="W604" s="98">
        <v>1200000</v>
      </c>
      <c r="X604" s="98"/>
      <c r="Y604" s="98"/>
      <c r="Z604" s="98">
        <f t="shared" si="1872"/>
        <v>1200000</v>
      </c>
      <c r="AA604" s="98">
        <f t="shared" si="1873"/>
        <v>0</v>
      </c>
      <c r="AB604" s="98">
        <f t="shared" si="1874"/>
        <v>0</v>
      </c>
      <c r="AC604" s="98"/>
      <c r="AD604" s="98"/>
      <c r="AE604" s="98"/>
      <c r="AF604" s="98">
        <f t="shared" si="1860"/>
        <v>1200000</v>
      </c>
      <c r="AG604" s="98">
        <f t="shared" si="1861"/>
        <v>0</v>
      </c>
      <c r="AH604" s="98">
        <f t="shared" si="1862"/>
        <v>0</v>
      </c>
      <c r="AI604" s="98"/>
      <c r="AJ604" s="98"/>
      <c r="AK604" s="98"/>
      <c r="AL604" s="98">
        <f t="shared" si="1864"/>
        <v>1200000</v>
      </c>
      <c r="AM604" s="98">
        <f t="shared" si="1865"/>
        <v>0</v>
      </c>
      <c r="AN604" s="98">
        <f t="shared" si="1866"/>
        <v>0</v>
      </c>
      <c r="AO604" s="98"/>
      <c r="AP604" s="98"/>
      <c r="AQ604" s="98"/>
      <c r="AR604" s="98">
        <f t="shared" si="1868"/>
        <v>1200000</v>
      </c>
      <c r="AS604" s="98">
        <f t="shared" si="1869"/>
        <v>0</v>
      </c>
      <c r="AT604" s="98">
        <f t="shared" si="1870"/>
        <v>0</v>
      </c>
    </row>
    <row r="605" spans="1:46" ht="26.4">
      <c r="A605" s="260"/>
      <c r="B605" s="179" t="s">
        <v>327</v>
      </c>
      <c r="C605" s="35" t="s">
        <v>205</v>
      </c>
      <c r="D605" s="35" t="s">
        <v>21</v>
      </c>
      <c r="E605" s="35" t="s">
        <v>100</v>
      </c>
      <c r="F605" s="35" t="s">
        <v>275</v>
      </c>
      <c r="G605" s="36"/>
      <c r="H605" s="98">
        <f>H606</f>
        <v>2000000</v>
      </c>
      <c r="I605" s="98">
        <f t="shared" ref="I605:M606" si="1878">I606</f>
        <v>0</v>
      </c>
      <c r="J605" s="98">
        <f t="shared" si="1878"/>
        <v>0</v>
      </c>
      <c r="K605" s="98">
        <f t="shared" si="1878"/>
        <v>0</v>
      </c>
      <c r="L605" s="98">
        <f t="shared" si="1878"/>
        <v>0</v>
      </c>
      <c r="M605" s="98">
        <f t="shared" si="1878"/>
        <v>0</v>
      </c>
      <c r="N605" s="98">
        <f t="shared" si="1823"/>
        <v>2000000</v>
      </c>
      <c r="O605" s="98">
        <f t="shared" si="1824"/>
        <v>0</v>
      </c>
      <c r="P605" s="98">
        <f t="shared" si="1825"/>
        <v>0</v>
      </c>
      <c r="Q605" s="98">
        <f t="shared" ref="Q605:S606" si="1879">Q606</f>
        <v>0</v>
      </c>
      <c r="R605" s="98">
        <f t="shared" si="1879"/>
        <v>0</v>
      </c>
      <c r="S605" s="98">
        <f t="shared" si="1879"/>
        <v>0</v>
      </c>
      <c r="T605" s="98">
        <f t="shared" si="1852"/>
        <v>2000000</v>
      </c>
      <c r="U605" s="98">
        <f t="shared" si="1853"/>
        <v>0</v>
      </c>
      <c r="V605" s="98">
        <f t="shared" si="1854"/>
        <v>0</v>
      </c>
      <c r="W605" s="98">
        <f t="shared" ref="W605:Y606" si="1880">W606</f>
        <v>-1200000</v>
      </c>
      <c r="X605" s="98">
        <f t="shared" si="1880"/>
        <v>0</v>
      </c>
      <c r="Y605" s="98">
        <f t="shared" si="1880"/>
        <v>0</v>
      </c>
      <c r="Z605" s="98">
        <f t="shared" si="1856"/>
        <v>800000</v>
      </c>
      <c r="AA605" s="98">
        <f t="shared" si="1857"/>
        <v>0</v>
      </c>
      <c r="AB605" s="98">
        <f t="shared" si="1858"/>
        <v>0</v>
      </c>
      <c r="AC605" s="98">
        <f t="shared" ref="AC605:AE606" si="1881">AC606</f>
        <v>-800000</v>
      </c>
      <c r="AD605" s="98">
        <f t="shared" si="1881"/>
        <v>0</v>
      </c>
      <c r="AE605" s="98">
        <f t="shared" si="1881"/>
        <v>0</v>
      </c>
      <c r="AF605" s="98">
        <f t="shared" si="1860"/>
        <v>0</v>
      </c>
      <c r="AG605" s="98">
        <f t="shared" si="1861"/>
        <v>0</v>
      </c>
      <c r="AH605" s="98">
        <f t="shared" si="1862"/>
        <v>0</v>
      </c>
      <c r="AI605" s="98">
        <f t="shared" ref="AI605:AK606" si="1882">AI606</f>
        <v>0</v>
      </c>
      <c r="AJ605" s="98">
        <f t="shared" si="1882"/>
        <v>0</v>
      </c>
      <c r="AK605" s="98">
        <f t="shared" si="1882"/>
        <v>0</v>
      </c>
      <c r="AL605" s="98">
        <f t="shared" si="1864"/>
        <v>0</v>
      </c>
      <c r="AM605" s="98">
        <f t="shared" si="1865"/>
        <v>0</v>
      </c>
      <c r="AN605" s="98">
        <f t="shared" si="1866"/>
        <v>0</v>
      </c>
      <c r="AO605" s="98">
        <f t="shared" ref="AO605:AQ606" si="1883">AO606</f>
        <v>0</v>
      </c>
      <c r="AP605" s="98">
        <f t="shared" si="1883"/>
        <v>0</v>
      </c>
      <c r="AQ605" s="98">
        <f t="shared" si="1883"/>
        <v>0</v>
      </c>
      <c r="AR605" s="98">
        <f t="shared" si="1868"/>
        <v>0</v>
      </c>
      <c r="AS605" s="98">
        <f t="shared" si="1869"/>
        <v>0</v>
      </c>
      <c r="AT605" s="98">
        <f t="shared" si="1870"/>
        <v>0</v>
      </c>
    </row>
    <row r="606" spans="1:46" ht="26.4">
      <c r="A606" s="260"/>
      <c r="B606" s="185" t="s">
        <v>186</v>
      </c>
      <c r="C606" s="35" t="s">
        <v>205</v>
      </c>
      <c r="D606" s="35" t="s">
        <v>21</v>
      </c>
      <c r="E606" s="35" t="s">
        <v>100</v>
      </c>
      <c r="F606" s="35" t="s">
        <v>275</v>
      </c>
      <c r="G606" s="36" t="s">
        <v>32</v>
      </c>
      <c r="H606" s="98">
        <f>H607</f>
        <v>2000000</v>
      </c>
      <c r="I606" s="98">
        <f t="shared" si="1878"/>
        <v>0</v>
      </c>
      <c r="J606" s="98">
        <f t="shared" si="1878"/>
        <v>0</v>
      </c>
      <c r="K606" s="98">
        <f t="shared" si="1878"/>
        <v>0</v>
      </c>
      <c r="L606" s="98">
        <f t="shared" si="1878"/>
        <v>0</v>
      </c>
      <c r="M606" s="98">
        <f t="shared" si="1878"/>
        <v>0</v>
      </c>
      <c r="N606" s="98">
        <f t="shared" si="1823"/>
        <v>2000000</v>
      </c>
      <c r="O606" s="98">
        <f t="shared" si="1824"/>
        <v>0</v>
      </c>
      <c r="P606" s="98">
        <f t="shared" si="1825"/>
        <v>0</v>
      </c>
      <c r="Q606" s="98">
        <f t="shared" si="1879"/>
        <v>0</v>
      </c>
      <c r="R606" s="98">
        <f t="shared" si="1879"/>
        <v>0</v>
      </c>
      <c r="S606" s="98">
        <f t="shared" si="1879"/>
        <v>0</v>
      </c>
      <c r="T606" s="98">
        <f t="shared" si="1852"/>
        <v>2000000</v>
      </c>
      <c r="U606" s="98">
        <f t="shared" si="1853"/>
        <v>0</v>
      </c>
      <c r="V606" s="98">
        <f t="shared" si="1854"/>
        <v>0</v>
      </c>
      <c r="W606" s="98">
        <f t="shared" si="1880"/>
        <v>-1200000</v>
      </c>
      <c r="X606" s="98">
        <f t="shared" si="1880"/>
        <v>0</v>
      </c>
      <c r="Y606" s="98">
        <f t="shared" si="1880"/>
        <v>0</v>
      </c>
      <c r="Z606" s="98">
        <f t="shared" si="1856"/>
        <v>800000</v>
      </c>
      <c r="AA606" s="98">
        <f t="shared" si="1857"/>
        <v>0</v>
      </c>
      <c r="AB606" s="98">
        <f t="shared" si="1858"/>
        <v>0</v>
      </c>
      <c r="AC606" s="98">
        <f t="shared" si="1881"/>
        <v>-800000</v>
      </c>
      <c r="AD606" s="98">
        <f t="shared" si="1881"/>
        <v>0</v>
      </c>
      <c r="AE606" s="98">
        <f t="shared" si="1881"/>
        <v>0</v>
      </c>
      <c r="AF606" s="98">
        <f t="shared" si="1860"/>
        <v>0</v>
      </c>
      <c r="AG606" s="98">
        <f t="shared" si="1861"/>
        <v>0</v>
      </c>
      <c r="AH606" s="98">
        <f t="shared" si="1862"/>
        <v>0</v>
      </c>
      <c r="AI606" s="98">
        <f t="shared" si="1882"/>
        <v>0</v>
      </c>
      <c r="AJ606" s="98">
        <f t="shared" si="1882"/>
        <v>0</v>
      </c>
      <c r="AK606" s="98">
        <f t="shared" si="1882"/>
        <v>0</v>
      </c>
      <c r="AL606" s="98">
        <f t="shared" si="1864"/>
        <v>0</v>
      </c>
      <c r="AM606" s="98">
        <f t="shared" si="1865"/>
        <v>0</v>
      </c>
      <c r="AN606" s="98">
        <f t="shared" si="1866"/>
        <v>0</v>
      </c>
      <c r="AO606" s="98">
        <f t="shared" si="1883"/>
        <v>0</v>
      </c>
      <c r="AP606" s="98">
        <f t="shared" si="1883"/>
        <v>0</v>
      </c>
      <c r="AQ606" s="98">
        <f t="shared" si="1883"/>
        <v>0</v>
      </c>
      <c r="AR606" s="98">
        <f t="shared" si="1868"/>
        <v>0</v>
      </c>
      <c r="AS606" s="98">
        <f t="shared" si="1869"/>
        <v>0</v>
      </c>
      <c r="AT606" s="98">
        <f t="shared" si="1870"/>
        <v>0</v>
      </c>
    </row>
    <row r="607" spans="1:46" ht="26.4">
      <c r="A607" s="260"/>
      <c r="B607" s="182" t="s">
        <v>34</v>
      </c>
      <c r="C607" s="35" t="s">
        <v>205</v>
      </c>
      <c r="D607" s="35" t="s">
        <v>21</v>
      </c>
      <c r="E607" s="35" t="s">
        <v>100</v>
      </c>
      <c r="F607" s="35" t="s">
        <v>275</v>
      </c>
      <c r="G607" s="36" t="s">
        <v>33</v>
      </c>
      <c r="H607" s="60">
        <v>2000000</v>
      </c>
      <c r="I607" s="60"/>
      <c r="J607" s="60"/>
      <c r="K607" s="60"/>
      <c r="L607" s="60"/>
      <c r="M607" s="60"/>
      <c r="N607" s="60">
        <f t="shared" si="1823"/>
        <v>2000000</v>
      </c>
      <c r="O607" s="60">
        <f t="shared" si="1824"/>
        <v>0</v>
      </c>
      <c r="P607" s="60">
        <f t="shared" si="1825"/>
        <v>0</v>
      </c>
      <c r="Q607" s="60"/>
      <c r="R607" s="60"/>
      <c r="S607" s="60"/>
      <c r="T607" s="60">
        <f t="shared" si="1852"/>
        <v>2000000</v>
      </c>
      <c r="U607" s="60">
        <f t="shared" si="1853"/>
        <v>0</v>
      </c>
      <c r="V607" s="60">
        <f t="shared" si="1854"/>
        <v>0</v>
      </c>
      <c r="W607" s="60">
        <v>-1200000</v>
      </c>
      <c r="X607" s="60"/>
      <c r="Y607" s="60"/>
      <c r="Z607" s="60">
        <f t="shared" si="1856"/>
        <v>800000</v>
      </c>
      <c r="AA607" s="60">
        <f t="shared" si="1857"/>
        <v>0</v>
      </c>
      <c r="AB607" s="60">
        <f t="shared" si="1858"/>
        <v>0</v>
      </c>
      <c r="AC607" s="60">
        <v>-800000</v>
      </c>
      <c r="AD607" s="60"/>
      <c r="AE607" s="60"/>
      <c r="AF607" s="60">
        <f t="shared" si="1860"/>
        <v>0</v>
      </c>
      <c r="AG607" s="60">
        <f t="shared" si="1861"/>
        <v>0</v>
      </c>
      <c r="AH607" s="60">
        <f t="shared" si="1862"/>
        <v>0</v>
      </c>
      <c r="AI607" s="60"/>
      <c r="AJ607" s="60"/>
      <c r="AK607" s="60"/>
      <c r="AL607" s="60">
        <f t="shared" si="1864"/>
        <v>0</v>
      </c>
      <c r="AM607" s="60">
        <f t="shared" si="1865"/>
        <v>0</v>
      </c>
      <c r="AN607" s="60">
        <f t="shared" si="1866"/>
        <v>0</v>
      </c>
      <c r="AO607" s="60"/>
      <c r="AP607" s="60"/>
      <c r="AQ607" s="60"/>
      <c r="AR607" s="60">
        <f t="shared" si="1868"/>
        <v>0</v>
      </c>
      <c r="AS607" s="60">
        <f t="shared" si="1869"/>
        <v>0</v>
      </c>
      <c r="AT607" s="60">
        <f t="shared" si="1870"/>
        <v>0</v>
      </c>
    </row>
    <row r="608" spans="1:46" ht="26.4">
      <c r="A608" s="260"/>
      <c r="B608" s="71" t="s">
        <v>426</v>
      </c>
      <c r="C608" s="35" t="s">
        <v>205</v>
      </c>
      <c r="D608" s="69" t="s">
        <v>21</v>
      </c>
      <c r="E608" s="69" t="s">
        <v>100</v>
      </c>
      <c r="F608" s="35" t="s">
        <v>260</v>
      </c>
      <c r="G608" s="36"/>
      <c r="H608" s="65">
        <f>H609</f>
        <v>8224532</v>
      </c>
      <c r="I608" s="65">
        <f t="shared" ref="I608:M609" si="1884">I609</f>
        <v>8224532</v>
      </c>
      <c r="J608" s="65">
        <f t="shared" si="1884"/>
        <v>8224532</v>
      </c>
      <c r="K608" s="65">
        <f t="shared" si="1884"/>
        <v>9000000</v>
      </c>
      <c r="L608" s="65">
        <f t="shared" si="1884"/>
        <v>0</v>
      </c>
      <c r="M608" s="65">
        <f t="shared" si="1884"/>
        <v>0</v>
      </c>
      <c r="N608" s="65">
        <f t="shared" si="1823"/>
        <v>17224532</v>
      </c>
      <c r="O608" s="65">
        <f t="shared" si="1824"/>
        <v>8224532</v>
      </c>
      <c r="P608" s="65">
        <f t="shared" si="1825"/>
        <v>8224532</v>
      </c>
      <c r="Q608" s="65">
        <f t="shared" ref="Q608:S609" si="1885">Q609</f>
        <v>0</v>
      </c>
      <c r="R608" s="65">
        <f t="shared" si="1885"/>
        <v>0</v>
      </c>
      <c r="S608" s="65">
        <f t="shared" si="1885"/>
        <v>0</v>
      </c>
      <c r="T608" s="65">
        <f t="shared" si="1852"/>
        <v>17224532</v>
      </c>
      <c r="U608" s="65">
        <f t="shared" si="1853"/>
        <v>8224532</v>
      </c>
      <c r="V608" s="65">
        <f t="shared" si="1854"/>
        <v>8224532</v>
      </c>
      <c r="W608" s="65">
        <f t="shared" ref="W608:Y609" si="1886">W609</f>
        <v>0</v>
      </c>
      <c r="X608" s="65">
        <f t="shared" si="1886"/>
        <v>0</v>
      </c>
      <c r="Y608" s="65">
        <f t="shared" si="1886"/>
        <v>0</v>
      </c>
      <c r="Z608" s="65">
        <f t="shared" si="1856"/>
        <v>17224532</v>
      </c>
      <c r="AA608" s="65">
        <f t="shared" si="1857"/>
        <v>8224532</v>
      </c>
      <c r="AB608" s="65">
        <f t="shared" si="1858"/>
        <v>8224532</v>
      </c>
      <c r="AC608" s="65">
        <f t="shared" ref="AC608:AE609" si="1887">AC609</f>
        <v>0</v>
      </c>
      <c r="AD608" s="65">
        <f t="shared" si="1887"/>
        <v>0</v>
      </c>
      <c r="AE608" s="65">
        <f t="shared" si="1887"/>
        <v>0</v>
      </c>
      <c r="AF608" s="65">
        <f t="shared" si="1860"/>
        <v>17224532</v>
      </c>
      <c r="AG608" s="65">
        <f t="shared" si="1861"/>
        <v>8224532</v>
      </c>
      <c r="AH608" s="65">
        <f t="shared" si="1862"/>
        <v>8224532</v>
      </c>
      <c r="AI608" s="65">
        <f t="shared" ref="AI608:AK609" si="1888">AI609</f>
        <v>0</v>
      </c>
      <c r="AJ608" s="65">
        <f t="shared" si="1888"/>
        <v>0</v>
      </c>
      <c r="AK608" s="65">
        <f t="shared" si="1888"/>
        <v>0</v>
      </c>
      <c r="AL608" s="65">
        <f t="shared" si="1864"/>
        <v>17224532</v>
      </c>
      <c r="AM608" s="65">
        <f t="shared" si="1865"/>
        <v>8224532</v>
      </c>
      <c r="AN608" s="65">
        <f t="shared" si="1866"/>
        <v>8224532</v>
      </c>
      <c r="AO608" s="65">
        <f t="shared" ref="AO608:AQ609" si="1889">AO609</f>
        <v>0</v>
      </c>
      <c r="AP608" s="65">
        <f t="shared" si="1889"/>
        <v>0</v>
      </c>
      <c r="AQ608" s="65">
        <f t="shared" si="1889"/>
        <v>0</v>
      </c>
      <c r="AR608" s="65">
        <f t="shared" si="1868"/>
        <v>17224532</v>
      </c>
      <c r="AS608" s="65">
        <f t="shared" si="1869"/>
        <v>8224532</v>
      </c>
      <c r="AT608" s="65">
        <f t="shared" si="1870"/>
        <v>8224532</v>
      </c>
    </row>
    <row r="609" spans="1:46" ht="26.4">
      <c r="A609" s="260"/>
      <c r="B609" s="123" t="s">
        <v>186</v>
      </c>
      <c r="C609" s="35" t="s">
        <v>205</v>
      </c>
      <c r="D609" s="69" t="s">
        <v>21</v>
      </c>
      <c r="E609" s="69" t="s">
        <v>100</v>
      </c>
      <c r="F609" s="35" t="s">
        <v>260</v>
      </c>
      <c r="G609" s="36" t="s">
        <v>32</v>
      </c>
      <c r="H609" s="65">
        <f>H610</f>
        <v>8224532</v>
      </c>
      <c r="I609" s="65">
        <f t="shared" si="1884"/>
        <v>8224532</v>
      </c>
      <c r="J609" s="65">
        <f t="shared" si="1884"/>
        <v>8224532</v>
      </c>
      <c r="K609" s="65">
        <f t="shared" si="1884"/>
        <v>9000000</v>
      </c>
      <c r="L609" s="65">
        <f t="shared" si="1884"/>
        <v>0</v>
      </c>
      <c r="M609" s="65">
        <f t="shared" si="1884"/>
        <v>0</v>
      </c>
      <c r="N609" s="65">
        <f t="shared" si="1823"/>
        <v>17224532</v>
      </c>
      <c r="O609" s="65">
        <f t="shared" si="1824"/>
        <v>8224532</v>
      </c>
      <c r="P609" s="65">
        <f t="shared" si="1825"/>
        <v>8224532</v>
      </c>
      <c r="Q609" s="65">
        <f t="shared" si="1885"/>
        <v>0</v>
      </c>
      <c r="R609" s="65">
        <f t="shared" si="1885"/>
        <v>0</v>
      </c>
      <c r="S609" s="65">
        <f t="shared" si="1885"/>
        <v>0</v>
      </c>
      <c r="T609" s="65">
        <f t="shared" si="1852"/>
        <v>17224532</v>
      </c>
      <c r="U609" s="65">
        <f t="shared" si="1853"/>
        <v>8224532</v>
      </c>
      <c r="V609" s="65">
        <f t="shared" si="1854"/>
        <v>8224532</v>
      </c>
      <c r="W609" s="65">
        <f t="shared" si="1886"/>
        <v>0</v>
      </c>
      <c r="X609" s="65">
        <f t="shared" si="1886"/>
        <v>0</v>
      </c>
      <c r="Y609" s="65">
        <f t="shared" si="1886"/>
        <v>0</v>
      </c>
      <c r="Z609" s="65">
        <f t="shared" si="1856"/>
        <v>17224532</v>
      </c>
      <c r="AA609" s="65">
        <f t="shared" si="1857"/>
        <v>8224532</v>
      </c>
      <c r="AB609" s="65">
        <f t="shared" si="1858"/>
        <v>8224532</v>
      </c>
      <c r="AC609" s="65">
        <f t="shared" si="1887"/>
        <v>0</v>
      </c>
      <c r="AD609" s="65">
        <f t="shared" si="1887"/>
        <v>0</v>
      </c>
      <c r="AE609" s="65">
        <f t="shared" si="1887"/>
        <v>0</v>
      </c>
      <c r="AF609" s="65">
        <f t="shared" si="1860"/>
        <v>17224532</v>
      </c>
      <c r="AG609" s="65">
        <f t="shared" si="1861"/>
        <v>8224532</v>
      </c>
      <c r="AH609" s="65">
        <f t="shared" si="1862"/>
        <v>8224532</v>
      </c>
      <c r="AI609" s="65">
        <f t="shared" si="1888"/>
        <v>0</v>
      </c>
      <c r="AJ609" s="65">
        <f t="shared" si="1888"/>
        <v>0</v>
      </c>
      <c r="AK609" s="65">
        <f t="shared" si="1888"/>
        <v>0</v>
      </c>
      <c r="AL609" s="65">
        <f t="shared" si="1864"/>
        <v>17224532</v>
      </c>
      <c r="AM609" s="65">
        <f t="shared" si="1865"/>
        <v>8224532</v>
      </c>
      <c r="AN609" s="65">
        <f t="shared" si="1866"/>
        <v>8224532</v>
      </c>
      <c r="AO609" s="65">
        <f t="shared" si="1889"/>
        <v>0</v>
      </c>
      <c r="AP609" s="65">
        <f t="shared" si="1889"/>
        <v>0</v>
      </c>
      <c r="AQ609" s="65">
        <f t="shared" si="1889"/>
        <v>0</v>
      </c>
      <c r="AR609" s="65">
        <f t="shared" si="1868"/>
        <v>17224532</v>
      </c>
      <c r="AS609" s="65">
        <f t="shared" si="1869"/>
        <v>8224532</v>
      </c>
      <c r="AT609" s="65">
        <f t="shared" si="1870"/>
        <v>8224532</v>
      </c>
    </row>
    <row r="610" spans="1:46" ht="26.4">
      <c r="A610" s="260"/>
      <c r="B610" s="71" t="s">
        <v>34</v>
      </c>
      <c r="C610" s="35" t="s">
        <v>205</v>
      </c>
      <c r="D610" s="69" t="s">
        <v>21</v>
      </c>
      <c r="E610" s="69" t="s">
        <v>100</v>
      </c>
      <c r="F610" s="35" t="s">
        <v>260</v>
      </c>
      <c r="G610" s="36" t="s">
        <v>33</v>
      </c>
      <c r="H610" s="60">
        <v>8224532</v>
      </c>
      <c r="I610" s="60">
        <v>8224532</v>
      </c>
      <c r="J610" s="60">
        <v>8224532</v>
      </c>
      <c r="K610" s="60">
        <v>9000000</v>
      </c>
      <c r="L610" s="60"/>
      <c r="M610" s="60"/>
      <c r="N610" s="60">
        <f t="shared" si="1823"/>
        <v>17224532</v>
      </c>
      <c r="O610" s="60">
        <f t="shared" si="1824"/>
        <v>8224532</v>
      </c>
      <c r="P610" s="60">
        <f t="shared" si="1825"/>
        <v>8224532</v>
      </c>
      <c r="Q610" s="60"/>
      <c r="R610" s="60"/>
      <c r="S610" s="60"/>
      <c r="T610" s="60">
        <f t="shared" si="1852"/>
        <v>17224532</v>
      </c>
      <c r="U610" s="60">
        <f t="shared" si="1853"/>
        <v>8224532</v>
      </c>
      <c r="V610" s="60">
        <f t="shared" si="1854"/>
        <v>8224532</v>
      </c>
      <c r="W610" s="60"/>
      <c r="X610" s="60"/>
      <c r="Y610" s="60"/>
      <c r="Z610" s="60">
        <f t="shared" si="1856"/>
        <v>17224532</v>
      </c>
      <c r="AA610" s="60">
        <f t="shared" si="1857"/>
        <v>8224532</v>
      </c>
      <c r="AB610" s="60">
        <f t="shared" si="1858"/>
        <v>8224532</v>
      </c>
      <c r="AC610" s="60"/>
      <c r="AD610" s="60"/>
      <c r="AE610" s="60"/>
      <c r="AF610" s="60">
        <f t="shared" si="1860"/>
        <v>17224532</v>
      </c>
      <c r="AG610" s="60">
        <f t="shared" si="1861"/>
        <v>8224532</v>
      </c>
      <c r="AH610" s="60">
        <f t="shared" si="1862"/>
        <v>8224532</v>
      </c>
      <c r="AI610" s="60"/>
      <c r="AJ610" s="60"/>
      <c r="AK610" s="60"/>
      <c r="AL610" s="60">
        <f t="shared" si="1864"/>
        <v>17224532</v>
      </c>
      <c r="AM610" s="60">
        <f t="shared" si="1865"/>
        <v>8224532</v>
      </c>
      <c r="AN610" s="60">
        <f t="shared" si="1866"/>
        <v>8224532</v>
      </c>
      <c r="AO610" s="60"/>
      <c r="AP610" s="60"/>
      <c r="AQ610" s="60"/>
      <c r="AR610" s="60">
        <f t="shared" si="1868"/>
        <v>17224532</v>
      </c>
      <c r="AS610" s="60">
        <f t="shared" si="1869"/>
        <v>8224532</v>
      </c>
      <c r="AT610" s="60">
        <f t="shared" si="1870"/>
        <v>8224532</v>
      </c>
    </row>
    <row r="611" spans="1:46">
      <c r="A611" s="260"/>
      <c r="B611" s="71" t="s">
        <v>261</v>
      </c>
      <c r="C611" s="35" t="s">
        <v>205</v>
      </c>
      <c r="D611" s="35" t="s">
        <v>21</v>
      </c>
      <c r="E611" s="35" t="s">
        <v>100</v>
      </c>
      <c r="F611" s="35" t="s">
        <v>262</v>
      </c>
      <c r="G611" s="36"/>
      <c r="H611" s="65">
        <f>H612</f>
        <v>2250000</v>
      </c>
      <c r="I611" s="65">
        <f t="shared" ref="I611:M612" si="1890">I612</f>
        <v>2949968</v>
      </c>
      <c r="J611" s="65">
        <f t="shared" si="1890"/>
        <v>2949968</v>
      </c>
      <c r="K611" s="65">
        <f t="shared" si="1890"/>
        <v>8219620.4900000002</v>
      </c>
      <c r="L611" s="65">
        <f t="shared" si="1890"/>
        <v>0</v>
      </c>
      <c r="M611" s="65">
        <f t="shared" si="1890"/>
        <v>0</v>
      </c>
      <c r="N611" s="65">
        <f t="shared" si="1823"/>
        <v>10469620.49</v>
      </c>
      <c r="O611" s="65">
        <f t="shared" si="1824"/>
        <v>2949968</v>
      </c>
      <c r="P611" s="65">
        <f t="shared" si="1825"/>
        <v>2949968</v>
      </c>
      <c r="Q611" s="65">
        <f t="shared" ref="Q611:S612" si="1891">Q612</f>
        <v>0</v>
      </c>
      <c r="R611" s="65">
        <f t="shared" si="1891"/>
        <v>0</v>
      </c>
      <c r="S611" s="65">
        <f t="shared" si="1891"/>
        <v>0</v>
      </c>
      <c r="T611" s="65">
        <f t="shared" si="1852"/>
        <v>10469620.49</v>
      </c>
      <c r="U611" s="65">
        <f t="shared" si="1853"/>
        <v>2949968</v>
      </c>
      <c r="V611" s="65">
        <f t="shared" si="1854"/>
        <v>2949968</v>
      </c>
      <c r="W611" s="65">
        <f t="shared" ref="W611:Y612" si="1892">W612</f>
        <v>0</v>
      </c>
      <c r="X611" s="65">
        <f t="shared" si="1892"/>
        <v>0</v>
      </c>
      <c r="Y611" s="65">
        <f t="shared" si="1892"/>
        <v>0</v>
      </c>
      <c r="Z611" s="65">
        <f t="shared" si="1856"/>
        <v>10469620.49</v>
      </c>
      <c r="AA611" s="65">
        <f t="shared" si="1857"/>
        <v>2949968</v>
      </c>
      <c r="AB611" s="65">
        <f t="shared" si="1858"/>
        <v>2949968</v>
      </c>
      <c r="AC611" s="65">
        <f t="shared" ref="AC611:AE612" si="1893">AC612</f>
        <v>0</v>
      </c>
      <c r="AD611" s="65">
        <f t="shared" si="1893"/>
        <v>0</v>
      </c>
      <c r="AE611" s="65">
        <f t="shared" si="1893"/>
        <v>0</v>
      </c>
      <c r="AF611" s="65">
        <f t="shared" si="1860"/>
        <v>10469620.49</v>
      </c>
      <c r="AG611" s="65">
        <f t="shared" si="1861"/>
        <v>2949968</v>
      </c>
      <c r="AH611" s="65">
        <f t="shared" si="1862"/>
        <v>2949968</v>
      </c>
      <c r="AI611" s="65">
        <f t="shared" ref="AI611:AK612" si="1894">AI612</f>
        <v>0</v>
      </c>
      <c r="AJ611" s="65">
        <f t="shared" si="1894"/>
        <v>0</v>
      </c>
      <c r="AK611" s="65">
        <f t="shared" si="1894"/>
        <v>0</v>
      </c>
      <c r="AL611" s="65">
        <f t="shared" si="1864"/>
        <v>10469620.49</v>
      </c>
      <c r="AM611" s="65">
        <f t="shared" si="1865"/>
        <v>2949968</v>
      </c>
      <c r="AN611" s="65">
        <f t="shared" si="1866"/>
        <v>2949968</v>
      </c>
      <c r="AO611" s="65">
        <f t="shared" ref="AO611:AQ612" si="1895">AO612</f>
        <v>0</v>
      </c>
      <c r="AP611" s="65">
        <f t="shared" si="1895"/>
        <v>0</v>
      </c>
      <c r="AQ611" s="65">
        <f t="shared" si="1895"/>
        <v>0</v>
      </c>
      <c r="AR611" s="65">
        <f t="shared" si="1868"/>
        <v>10469620.49</v>
      </c>
      <c r="AS611" s="65">
        <f t="shared" si="1869"/>
        <v>2949968</v>
      </c>
      <c r="AT611" s="65">
        <f t="shared" si="1870"/>
        <v>2949968</v>
      </c>
    </row>
    <row r="612" spans="1:46" ht="26.4">
      <c r="A612" s="260"/>
      <c r="B612" s="123" t="s">
        <v>186</v>
      </c>
      <c r="C612" s="35" t="s">
        <v>205</v>
      </c>
      <c r="D612" s="35" t="s">
        <v>21</v>
      </c>
      <c r="E612" s="35" t="s">
        <v>100</v>
      </c>
      <c r="F612" s="35" t="s">
        <v>262</v>
      </c>
      <c r="G612" s="36" t="s">
        <v>32</v>
      </c>
      <c r="H612" s="65">
        <f>H613</f>
        <v>2250000</v>
      </c>
      <c r="I612" s="65">
        <f t="shared" si="1890"/>
        <v>2949968</v>
      </c>
      <c r="J612" s="65">
        <f t="shared" si="1890"/>
        <v>2949968</v>
      </c>
      <c r="K612" s="65">
        <f t="shared" si="1890"/>
        <v>8219620.4900000002</v>
      </c>
      <c r="L612" s="65">
        <f t="shared" si="1890"/>
        <v>0</v>
      </c>
      <c r="M612" s="65">
        <f t="shared" si="1890"/>
        <v>0</v>
      </c>
      <c r="N612" s="65">
        <f t="shared" si="1823"/>
        <v>10469620.49</v>
      </c>
      <c r="O612" s="65">
        <f t="shared" si="1824"/>
        <v>2949968</v>
      </c>
      <c r="P612" s="65">
        <f t="shared" si="1825"/>
        <v>2949968</v>
      </c>
      <c r="Q612" s="65">
        <f t="shared" si="1891"/>
        <v>0</v>
      </c>
      <c r="R612" s="65">
        <f t="shared" si="1891"/>
        <v>0</v>
      </c>
      <c r="S612" s="65">
        <f t="shared" si="1891"/>
        <v>0</v>
      </c>
      <c r="T612" s="65">
        <f t="shared" si="1852"/>
        <v>10469620.49</v>
      </c>
      <c r="U612" s="65">
        <f t="shared" si="1853"/>
        <v>2949968</v>
      </c>
      <c r="V612" s="65">
        <f t="shared" si="1854"/>
        <v>2949968</v>
      </c>
      <c r="W612" s="65">
        <f t="shared" si="1892"/>
        <v>0</v>
      </c>
      <c r="X612" s="65">
        <f t="shared" si="1892"/>
        <v>0</v>
      </c>
      <c r="Y612" s="65">
        <f t="shared" si="1892"/>
        <v>0</v>
      </c>
      <c r="Z612" s="65">
        <f t="shared" si="1856"/>
        <v>10469620.49</v>
      </c>
      <c r="AA612" s="65">
        <f t="shared" si="1857"/>
        <v>2949968</v>
      </c>
      <c r="AB612" s="65">
        <f t="shared" si="1858"/>
        <v>2949968</v>
      </c>
      <c r="AC612" s="65">
        <f t="shared" si="1893"/>
        <v>0</v>
      </c>
      <c r="AD612" s="65">
        <f t="shared" si="1893"/>
        <v>0</v>
      </c>
      <c r="AE612" s="65">
        <f t="shared" si="1893"/>
        <v>0</v>
      </c>
      <c r="AF612" s="65">
        <f t="shared" si="1860"/>
        <v>10469620.49</v>
      </c>
      <c r="AG612" s="65">
        <f t="shared" si="1861"/>
        <v>2949968</v>
      </c>
      <c r="AH612" s="65">
        <f t="shared" si="1862"/>
        <v>2949968</v>
      </c>
      <c r="AI612" s="65">
        <f t="shared" si="1894"/>
        <v>0</v>
      </c>
      <c r="AJ612" s="65">
        <f t="shared" si="1894"/>
        <v>0</v>
      </c>
      <c r="AK612" s="65">
        <f t="shared" si="1894"/>
        <v>0</v>
      </c>
      <c r="AL612" s="65">
        <f t="shared" si="1864"/>
        <v>10469620.49</v>
      </c>
      <c r="AM612" s="65">
        <f t="shared" si="1865"/>
        <v>2949968</v>
      </c>
      <c r="AN612" s="65">
        <f t="shared" si="1866"/>
        <v>2949968</v>
      </c>
      <c r="AO612" s="65">
        <f t="shared" si="1895"/>
        <v>0</v>
      </c>
      <c r="AP612" s="65">
        <f t="shared" si="1895"/>
        <v>0</v>
      </c>
      <c r="AQ612" s="65">
        <f t="shared" si="1895"/>
        <v>0</v>
      </c>
      <c r="AR612" s="65">
        <f t="shared" si="1868"/>
        <v>10469620.49</v>
      </c>
      <c r="AS612" s="65">
        <f t="shared" si="1869"/>
        <v>2949968</v>
      </c>
      <c r="AT612" s="65">
        <f t="shared" si="1870"/>
        <v>2949968</v>
      </c>
    </row>
    <row r="613" spans="1:46" ht="26.4">
      <c r="A613" s="260"/>
      <c r="B613" s="71" t="s">
        <v>34</v>
      </c>
      <c r="C613" s="35" t="s">
        <v>205</v>
      </c>
      <c r="D613" s="35" t="s">
        <v>21</v>
      </c>
      <c r="E613" s="35" t="s">
        <v>100</v>
      </c>
      <c r="F613" s="35" t="s">
        <v>262</v>
      </c>
      <c r="G613" s="36" t="s">
        <v>33</v>
      </c>
      <c r="H613" s="60">
        <v>2250000</v>
      </c>
      <c r="I613" s="60">
        <v>2949968</v>
      </c>
      <c r="J613" s="60">
        <v>2949968</v>
      </c>
      <c r="K613" s="60">
        <v>8219620.4900000002</v>
      </c>
      <c r="L613" s="60"/>
      <c r="M613" s="60"/>
      <c r="N613" s="60">
        <f t="shared" si="1823"/>
        <v>10469620.49</v>
      </c>
      <c r="O613" s="60">
        <f t="shared" si="1824"/>
        <v>2949968</v>
      </c>
      <c r="P613" s="60">
        <f t="shared" si="1825"/>
        <v>2949968</v>
      </c>
      <c r="Q613" s="60"/>
      <c r="R613" s="60"/>
      <c r="S613" s="60"/>
      <c r="T613" s="60">
        <f t="shared" si="1852"/>
        <v>10469620.49</v>
      </c>
      <c r="U613" s="60">
        <f t="shared" si="1853"/>
        <v>2949968</v>
      </c>
      <c r="V613" s="60">
        <f t="shared" si="1854"/>
        <v>2949968</v>
      </c>
      <c r="W613" s="60"/>
      <c r="X613" s="60"/>
      <c r="Y613" s="60"/>
      <c r="Z613" s="60">
        <f t="shared" si="1856"/>
        <v>10469620.49</v>
      </c>
      <c r="AA613" s="60">
        <f t="shared" si="1857"/>
        <v>2949968</v>
      </c>
      <c r="AB613" s="60">
        <f t="shared" si="1858"/>
        <v>2949968</v>
      </c>
      <c r="AC613" s="60"/>
      <c r="AD613" s="60"/>
      <c r="AE613" s="60"/>
      <c r="AF613" s="60">
        <f t="shared" si="1860"/>
        <v>10469620.49</v>
      </c>
      <c r="AG613" s="60">
        <f t="shared" si="1861"/>
        <v>2949968</v>
      </c>
      <c r="AH613" s="60">
        <f t="shared" si="1862"/>
        <v>2949968</v>
      </c>
      <c r="AI613" s="60"/>
      <c r="AJ613" s="60"/>
      <c r="AK613" s="60"/>
      <c r="AL613" s="60">
        <f t="shared" si="1864"/>
        <v>10469620.49</v>
      </c>
      <c r="AM613" s="60">
        <f t="shared" si="1865"/>
        <v>2949968</v>
      </c>
      <c r="AN613" s="60">
        <f t="shared" si="1866"/>
        <v>2949968</v>
      </c>
      <c r="AO613" s="60"/>
      <c r="AP613" s="60"/>
      <c r="AQ613" s="60"/>
      <c r="AR613" s="60">
        <f t="shared" si="1868"/>
        <v>10469620.49</v>
      </c>
      <c r="AS613" s="60">
        <f t="shared" si="1869"/>
        <v>2949968</v>
      </c>
      <c r="AT613" s="60">
        <f t="shared" si="1870"/>
        <v>2949968</v>
      </c>
    </row>
    <row r="614" spans="1:46">
      <c r="A614" s="260"/>
      <c r="B614" s="71" t="s">
        <v>259</v>
      </c>
      <c r="C614" s="35" t="s">
        <v>205</v>
      </c>
      <c r="D614" s="35" t="s">
        <v>21</v>
      </c>
      <c r="E614" s="35" t="s">
        <v>100</v>
      </c>
      <c r="F614" s="35" t="s">
        <v>263</v>
      </c>
      <c r="G614" s="36"/>
      <c r="H614" s="144">
        <f>H615</f>
        <v>270000</v>
      </c>
      <c r="I614" s="144">
        <f t="shared" ref="I614:M614" si="1896">I615</f>
        <v>270000</v>
      </c>
      <c r="J614" s="144">
        <f t="shared" si="1896"/>
        <v>270000</v>
      </c>
      <c r="K614" s="144">
        <f t="shared" si="1896"/>
        <v>0</v>
      </c>
      <c r="L614" s="144">
        <f t="shared" si="1896"/>
        <v>0</v>
      </c>
      <c r="M614" s="144">
        <f t="shared" si="1896"/>
        <v>0</v>
      </c>
      <c r="N614" s="144">
        <f t="shared" si="1823"/>
        <v>270000</v>
      </c>
      <c r="O614" s="144">
        <f t="shared" si="1824"/>
        <v>270000</v>
      </c>
      <c r="P614" s="144">
        <f t="shared" si="1825"/>
        <v>270000</v>
      </c>
      <c r="Q614" s="144">
        <f t="shared" ref="Q614:S615" si="1897">Q615</f>
        <v>0</v>
      </c>
      <c r="R614" s="144">
        <f t="shared" si="1897"/>
        <v>0</v>
      </c>
      <c r="S614" s="144">
        <f t="shared" si="1897"/>
        <v>0</v>
      </c>
      <c r="T614" s="144">
        <f t="shared" si="1852"/>
        <v>270000</v>
      </c>
      <c r="U614" s="144">
        <f t="shared" si="1853"/>
        <v>270000</v>
      </c>
      <c r="V614" s="144">
        <f t="shared" si="1854"/>
        <v>270000</v>
      </c>
      <c r="W614" s="144">
        <f t="shared" ref="W614:Y615" si="1898">W615</f>
        <v>0</v>
      </c>
      <c r="X614" s="144">
        <f t="shared" si="1898"/>
        <v>0</v>
      </c>
      <c r="Y614" s="144">
        <f t="shared" si="1898"/>
        <v>0</v>
      </c>
      <c r="Z614" s="144">
        <f t="shared" si="1856"/>
        <v>270000</v>
      </c>
      <c r="AA614" s="144">
        <f t="shared" si="1857"/>
        <v>270000</v>
      </c>
      <c r="AB614" s="144">
        <f t="shared" si="1858"/>
        <v>270000</v>
      </c>
      <c r="AC614" s="144">
        <f t="shared" ref="AC614:AE615" si="1899">AC615</f>
        <v>260000</v>
      </c>
      <c r="AD614" s="144">
        <f t="shared" si="1899"/>
        <v>0</v>
      </c>
      <c r="AE614" s="144">
        <f t="shared" si="1899"/>
        <v>0</v>
      </c>
      <c r="AF614" s="144">
        <f t="shared" si="1860"/>
        <v>530000</v>
      </c>
      <c r="AG614" s="144">
        <f t="shared" si="1861"/>
        <v>270000</v>
      </c>
      <c r="AH614" s="144">
        <f t="shared" si="1862"/>
        <v>270000</v>
      </c>
      <c r="AI614" s="144">
        <f t="shared" ref="AI614:AK615" si="1900">AI615</f>
        <v>0</v>
      </c>
      <c r="AJ614" s="144">
        <f t="shared" si="1900"/>
        <v>0</v>
      </c>
      <c r="AK614" s="144">
        <f t="shared" si="1900"/>
        <v>0</v>
      </c>
      <c r="AL614" s="144">
        <f t="shared" si="1864"/>
        <v>530000</v>
      </c>
      <c r="AM614" s="144">
        <f t="shared" si="1865"/>
        <v>270000</v>
      </c>
      <c r="AN614" s="144">
        <f t="shared" si="1866"/>
        <v>270000</v>
      </c>
      <c r="AO614" s="144">
        <f t="shared" ref="AO614:AQ615" si="1901">AO615</f>
        <v>0</v>
      </c>
      <c r="AP614" s="144">
        <f t="shared" si="1901"/>
        <v>0</v>
      </c>
      <c r="AQ614" s="144">
        <f t="shared" si="1901"/>
        <v>0</v>
      </c>
      <c r="AR614" s="144">
        <f t="shared" si="1868"/>
        <v>530000</v>
      </c>
      <c r="AS614" s="144">
        <f t="shared" si="1869"/>
        <v>270000</v>
      </c>
      <c r="AT614" s="144">
        <f t="shared" si="1870"/>
        <v>270000</v>
      </c>
    </row>
    <row r="615" spans="1:46" ht="26.4">
      <c r="A615" s="260"/>
      <c r="B615" s="123" t="s">
        <v>186</v>
      </c>
      <c r="C615" s="35" t="s">
        <v>205</v>
      </c>
      <c r="D615" s="35" t="s">
        <v>21</v>
      </c>
      <c r="E615" s="35" t="s">
        <v>100</v>
      </c>
      <c r="F615" s="35" t="s">
        <v>263</v>
      </c>
      <c r="G615" s="36" t="s">
        <v>32</v>
      </c>
      <c r="H615" s="144">
        <f>H616</f>
        <v>270000</v>
      </c>
      <c r="I615" s="144">
        <f t="shared" ref="I615:M615" si="1902">I616</f>
        <v>270000</v>
      </c>
      <c r="J615" s="144">
        <f t="shared" si="1902"/>
        <v>270000</v>
      </c>
      <c r="K615" s="144">
        <f t="shared" si="1902"/>
        <v>0</v>
      </c>
      <c r="L615" s="144">
        <f t="shared" si="1902"/>
        <v>0</v>
      </c>
      <c r="M615" s="144">
        <f t="shared" si="1902"/>
        <v>0</v>
      </c>
      <c r="N615" s="144">
        <f t="shared" si="1823"/>
        <v>270000</v>
      </c>
      <c r="O615" s="144">
        <f t="shared" si="1824"/>
        <v>270000</v>
      </c>
      <c r="P615" s="144">
        <f t="shared" si="1825"/>
        <v>270000</v>
      </c>
      <c r="Q615" s="144">
        <f t="shared" si="1897"/>
        <v>0</v>
      </c>
      <c r="R615" s="144">
        <f t="shared" si="1897"/>
        <v>0</v>
      </c>
      <c r="S615" s="144">
        <f t="shared" si="1897"/>
        <v>0</v>
      </c>
      <c r="T615" s="144">
        <f t="shared" si="1852"/>
        <v>270000</v>
      </c>
      <c r="U615" s="144">
        <f t="shared" si="1853"/>
        <v>270000</v>
      </c>
      <c r="V615" s="144">
        <f t="shared" si="1854"/>
        <v>270000</v>
      </c>
      <c r="W615" s="144">
        <f t="shared" si="1898"/>
        <v>0</v>
      </c>
      <c r="X615" s="144">
        <f t="shared" si="1898"/>
        <v>0</v>
      </c>
      <c r="Y615" s="144">
        <f t="shared" si="1898"/>
        <v>0</v>
      </c>
      <c r="Z615" s="144">
        <f t="shared" si="1856"/>
        <v>270000</v>
      </c>
      <c r="AA615" s="144">
        <f t="shared" si="1857"/>
        <v>270000</v>
      </c>
      <c r="AB615" s="144">
        <f t="shared" si="1858"/>
        <v>270000</v>
      </c>
      <c r="AC615" s="144">
        <f t="shared" si="1899"/>
        <v>260000</v>
      </c>
      <c r="AD615" s="144">
        <f t="shared" si="1899"/>
        <v>0</v>
      </c>
      <c r="AE615" s="144">
        <f t="shared" si="1899"/>
        <v>0</v>
      </c>
      <c r="AF615" s="144">
        <f t="shared" si="1860"/>
        <v>530000</v>
      </c>
      <c r="AG615" s="144">
        <f t="shared" si="1861"/>
        <v>270000</v>
      </c>
      <c r="AH615" s="144">
        <f t="shared" si="1862"/>
        <v>270000</v>
      </c>
      <c r="AI615" s="144">
        <f t="shared" si="1900"/>
        <v>0</v>
      </c>
      <c r="AJ615" s="144">
        <f t="shared" si="1900"/>
        <v>0</v>
      </c>
      <c r="AK615" s="144">
        <f t="shared" si="1900"/>
        <v>0</v>
      </c>
      <c r="AL615" s="144">
        <f t="shared" si="1864"/>
        <v>530000</v>
      </c>
      <c r="AM615" s="144">
        <f t="shared" si="1865"/>
        <v>270000</v>
      </c>
      <c r="AN615" s="144">
        <f t="shared" si="1866"/>
        <v>270000</v>
      </c>
      <c r="AO615" s="144">
        <f t="shared" si="1901"/>
        <v>0</v>
      </c>
      <c r="AP615" s="144">
        <f t="shared" si="1901"/>
        <v>0</v>
      </c>
      <c r="AQ615" s="144">
        <f t="shared" si="1901"/>
        <v>0</v>
      </c>
      <c r="AR615" s="144">
        <f t="shared" si="1868"/>
        <v>530000</v>
      </c>
      <c r="AS615" s="144">
        <f t="shared" si="1869"/>
        <v>270000</v>
      </c>
      <c r="AT615" s="144">
        <f t="shared" si="1870"/>
        <v>270000</v>
      </c>
    </row>
    <row r="616" spans="1:46" ht="26.4">
      <c r="A616" s="260"/>
      <c r="B616" s="71" t="s">
        <v>34</v>
      </c>
      <c r="C616" s="35" t="s">
        <v>205</v>
      </c>
      <c r="D616" s="35" t="s">
        <v>21</v>
      </c>
      <c r="E616" s="35" t="s">
        <v>100</v>
      </c>
      <c r="F616" s="35" t="s">
        <v>263</v>
      </c>
      <c r="G616" s="36" t="s">
        <v>33</v>
      </c>
      <c r="H616" s="60">
        <v>270000</v>
      </c>
      <c r="I616" s="60">
        <v>270000</v>
      </c>
      <c r="J616" s="60">
        <v>270000</v>
      </c>
      <c r="K616" s="60"/>
      <c r="L616" s="60"/>
      <c r="M616" s="60"/>
      <c r="N616" s="60">
        <f t="shared" si="1823"/>
        <v>270000</v>
      </c>
      <c r="O616" s="60">
        <f t="shared" si="1824"/>
        <v>270000</v>
      </c>
      <c r="P616" s="60">
        <f t="shared" si="1825"/>
        <v>270000</v>
      </c>
      <c r="Q616" s="60"/>
      <c r="R616" s="60"/>
      <c r="S616" s="60"/>
      <c r="T616" s="60">
        <f t="shared" si="1852"/>
        <v>270000</v>
      </c>
      <c r="U616" s="60">
        <f t="shared" si="1853"/>
        <v>270000</v>
      </c>
      <c r="V616" s="60">
        <f t="shared" si="1854"/>
        <v>270000</v>
      </c>
      <c r="W616" s="60"/>
      <c r="X616" s="60"/>
      <c r="Y616" s="60"/>
      <c r="Z616" s="60">
        <f t="shared" si="1856"/>
        <v>270000</v>
      </c>
      <c r="AA616" s="60">
        <f t="shared" si="1857"/>
        <v>270000</v>
      </c>
      <c r="AB616" s="60">
        <f t="shared" si="1858"/>
        <v>270000</v>
      </c>
      <c r="AC616" s="60">
        <v>260000</v>
      </c>
      <c r="AD616" s="60"/>
      <c r="AE616" s="60"/>
      <c r="AF616" s="60">
        <f t="shared" si="1860"/>
        <v>530000</v>
      </c>
      <c r="AG616" s="60">
        <f t="shared" si="1861"/>
        <v>270000</v>
      </c>
      <c r="AH616" s="60">
        <f t="shared" si="1862"/>
        <v>270000</v>
      </c>
      <c r="AI616" s="60"/>
      <c r="AJ616" s="60"/>
      <c r="AK616" s="60"/>
      <c r="AL616" s="60">
        <f t="shared" si="1864"/>
        <v>530000</v>
      </c>
      <c r="AM616" s="60">
        <f t="shared" si="1865"/>
        <v>270000</v>
      </c>
      <c r="AN616" s="60">
        <f t="shared" si="1866"/>
        <v>270000</v>
      </c>
      <c r="AO616" s="60"/>
      <c r="AP616" s="60"/>
      <c r="AQ616" s="60"/>
      <c r="AR616" s="60">
        <f t="shared" si="1868"/>
        <v>530000</v>
      </c>
      <c r="AS616" s="60">
        <f t="shared" si="1869"/>
        <v>270000</v>
      </c>
      <c r="AT616" s="60">
        <f t="shared" si="1870"/>
        <v>270000</v>
      </c>
    </row>
    <row r="617" spans="1:46">
      <c r="A617" s="260"/>
      <c r="B617" s="93" t="s">
        <v>418</v>
      </c>
      <c r="C617" s="35" t="s">
        <v>205</v>
      </c>
      <c r="D617" s="35" t="s">
        <v>21</v>
      </c>
      <c r="E617" s="35" t="s">
        <v>100</v>
      </c>
      <c r="F617" s="35" t="s">
        <v>419</v>
      </c>
      <c r="G617" s="36"/>
      <c r="H617" s="144"/>
      <c r="I617" s="144"/>
      <c r="J617" s="144"/>
      <c r="K617" s="144"/>
      <c r="L617" s="144"/>
      <c r="M617" s="144"/>
      <c r="N617" s="144"/>
      <c r="O617" s="144"/>
      <c r="P617" s="144"/>
      <c r="Q617" s="144">
        <f>Q618</f>
        <v>500000</v>
      </c>
      <c r="R617" s="144">
        <f t="shared" ref="R617:S618" si="1903">R618</f>
        <v>0</v>
      </c>
      <c r="S617" s="144">
        <f t="shared" si="1903"/>
        <v>0</v>
      </c>
      <c r="T617" s="60">
        <f t="shared" ref="T617:T619" si="1904">N617+Q617</f>
        <v>500000</v>
      </c>
      <c r="U617" s="60">
        <f t="shared" ref="U617:U619" si="1905">O617+R617</f>
        <v>0</v>
      </c>
      <c r="V617" s="60">
        <f t="shared" ref="V617:V619" si="1906">P617+S617</f>
        <v>0</v>
      </c>
      <c r="W617" s="144">
        <f>W618</f>
        <v>0</v>
      </c>
      <c r="X617" s="144">
        <f t="shared" ref="X617:Y618" si="1907">X618</f>
        <v>0</v>
      </c>
      <c r="Y617" s="144">
        <f t="shared" si="1907"/>
        <v>0</v>
      </c>
      <c r="Z617" s="60">
        <f t="shared" si="1856"/>
        <v>500000</v>
      </c>
      <c r="AA617" s="60">
        <f t="shared" si="1857"/>
        <v>0</v>
      </c>
      <c r="AB617" s="60">
        <f t="shared" si="1858"/>
        <v>0</v>
      </c>
      <c r="AC617" s="144">
        <f>AC618</f>
        <v>0</v>
      </c>
      <c r="AD617" s="144">
        <f t="shared" ref="AD617:AE618" si="1908">AD618</f>
        <v>0</v>
      </c>
      <c r="AE617" s="144">
        <f t="shared" si="1908"/>
        <v>0</v>
      </c>
      <c r="AF617" s="60">
        <f t="shared" si="1860"/>
        <v>500000</v>
      </c>
      <c r="AG617" s="60">
        <f t="shared" si="1861"/>
        <v>0</v>
      </c>
      <c r="AH617" s="60">
        <f t="shared" si="1862"/>
        <v>0</v>
      </c>
      <c r="AI617" s="144">
        <f>AI618</f>
        <v>0</v>
      </c>
      <c r="AJ617" s="144">
        <f t="shared" ref="AJ617:AK618" si="1909">AJ618</f>
        <v>0</v>
      </c>
      <c r="AK617" s="144">
        <f t="shared" si="1909"/>
        <v>0</v>
      </c>
      <c r="AL617" s="60">
        <f t="shared" si="1864"/>
        <v>500000</v>
      </c>
      <c r="AM617" s="60">
        <f t="shared" si="1865"/>
        <v>0</v>
      </c>
      <c r="AN617" s="60">
        <f t="shared" si="1866"/>
        <v>0</v>
      </c>
      <c r="AO617" s="144">
        <f>AO618</f>
        <v>0</v>
      </c>
      <c r="AP617" s="144">
        <f t="shared" ref="AP617:AQ618" si="1910">AP618</f>
        <v>0</v>
      </c>
      <c r="AQ617" s="144">
        <f t="shared" si="1910"/>
        <v>0</v>
      </c>
      <c r="AR617" s="60">
        <f t="shared" si="1868"/>
        <v>500000</v>
      </c>
      <c r="AS617" s="60">
        <f t="shared" si="1869"/>
        <v>0</v>
      </c>
      <c r="AT617" s="60">
        <f t="shared" si="1870"/>
        <v>0</v>
      </c>
    </row>
    <row r="618" spans="1:46" ht="26.4">
      <c r="A618" s="260"/>
      <c r="B618" s="93" t="s">
        <v>186</v>
      </c>
      <c r="C618" s="35" t="s">
        <v>205</v>
      </c>
      <c r="D618" s="35" t="s">
        <v>21</v>
      </c>
      <c r="E618" s="35" t="s">
        <v>100</v>
      </c>
      <c r="F618" s="35" t="s">
        <v>419</v>
      </c>
      <c r="G618" s="36" t="s">
        <v>32</v>
      </c>
      <c r="H618" s="144"/>
      <c r="I618" s="144"/>
      <c r="J618" s="144"/>
      <c r="K618" s="144"/>
      <c r="L618" s="144"/>
      <c r="M618" s="144"/>
      <c r="N618" s="144"/>
      <c r="O618" s="144"/>
      <c r="P618" s="144"/>
      <c r="Q618" s="144">
        <f>Q619</f>
        <v>500000</v>
      </c>
      <c r="R618" s="144">
        <f t="shared" si="1903"/>
        <v>0</v>
      </c>
      <c r="S618" s="144">
        <f t="shared" si="1903"/>
        <v>0</v>
      </c>
      <c r="T618" s="60">
        <f t="shared" si="1904"/>
        <v>500000</v>
      </c>
      <c r="U618" s="60">
        <f t="shared" si="1905"/>
        <v>0</v>
      </c>
      <c r="V618" s="60">
        <f t="shared" si="1906"/>
        <v>0</v>
      </c>
      <c r="W618" s="144">
        <f>W619</f>
        <v>0</v>
      </c>
      <c r="X618" s="144">
        <f t="shared" si="1907"/>
        <v>0</v>
      </c>
      <c r="Y618" s="144">
        <f t="shared" si="1907"/>
        <v>0</v>
      </c>
      <c r="Z618" s="60">
        <f t="shared" si="1856"/>
        <v>500000</v>
      </c>
      <c r="AA618" s="60">
        <f t="shared" si="1857"/>
        <v>0</v>
      </c>
      <c r="AB618" s="60">
        <f t="shared" si="1858"/>
        <v>0</v>
      </c>
      <c r="AC618" s="144">
        <f>AC619</f>
        <v>0</v>
      </c>
      <c r="AD618" s="144">
        <f t="shared" si="1908"/>
        <v>0</v>
      </c>
      <c r="AE618" s="144">
        <f t="shared" si="1908"/>
        <v>0</v>
      </c>
      <c r="AF618" s="60">
        <f t="shared" si="1860"/>
        <v>500000</v>
      </c>
      <c r="AG618" s="60">
        <f t="shared" si="1861"/>
        <v>0</v>
      </c>
      <c r="AH618" s="60">
        <f t="shared" si="1862"/>
        <v>0</v>
      </c>
      <c r="AI618" s="144">
        <f>AI619</f>
        <v>0</v>
      </c>
      <c r="AJ618" s="144">
        <f t="shared" si="1909"/>
        <v>0</v>
      </c>
      <c r="AK618" s="144">
        <f t="shared" si="1909"/>
        <v>0</v>
      </c>
      <c r="AL618" s="60">
        <f t="shared" si="1864"/>
        <v>500000</v>
      </c>
      <c r="AM618" s="60">
        <f t="shared" si="1865"/>
        <v>0</v>
      </c>
      <c r="AN618" s="60">
        <f t="shared" si="1866"/>
        <v>0</v>
      </c>
      <c r="AO618" s="144">
        <f>AO619</f>
        <v>0</v>
      </c>
      <c r="AP618" s="144">
        <f t="shared" si="1910"/>
        <v>0</v>
      </c>
      <c r="AQ618" s="144">
        <f t="shared" si="1910"/>
        <v>0</v>
      </c>
      <c r="AR618" s="60">
        <f t="shared" si="1868"/>
        <v>500000</v>
      </c>
      <c r="AS618" s="60">
        <f t="shared" si="1869"/>
        <v>0</v>
      </c>
      <c r="AT618" s="60">
        <f t="shared" si="1870"/>
        <v>0</v>
      </c>
    </row>
    <row r="619" spans="1:46" ht="26.4">
      <c r="A619" s="260"/>
      <c r="B619" s="93" t="s">
        <v>34</v>
      </c>
      <c r="C619" s="35" t="s">
        <v>205</v>
      </c>
      <c r="D619" s="35" t="s">
        <v>21</v>
      </c>
      <c r="E619" s="35" t="s">
        <v>100</v>
      </c>
      <c r="F619" s="35" t="s">
        <v>419</v>
      </c>
      <c r="G619" s="36" t="s">
        <v>33</v>
      </c>
      <c r="H619" s="144"/>
      <c r="I619" s="144"/>
      <c r="J619" s="144"/>
      <c r="K619" s="144"/>
      <c r="L619" s="144"/>
      <c r="M619" s="144"/>
      <c r="N619" s="144"/>
      <c r="O619" s="144"/>
      <c r="P619" s="144"/>
      <c r="Q619" s="144">
        <v>500000</v>
      </c>
      <c r="R619" s="144"/>
      <c r="S619" s="144"/>
      <c r="T619" s="60">
        <f t="shared" si="1904"/>
        <v>500000</v>
      </c>
      <c r="U619" s="60">
        <f t="shared" si="1905"/>
        <v>0</v>
      </c>
      <c r="V619" s="60">
        <f t="shared" si="1906"/>
        <v>0</v>
      </c>
      <c r="W619" s="144"/>
      <c r="X619" s="144"/>
      <c r="Y619" s="144"/>
      <c r="Z619" s="60">
        <f t="shared" si="1856"/>
        <v>500000</v>
      </c>
      <c r="AA619" s="60">
        <f t="shared" si="1857"/>
        <v>0</v>
      </c>
      <c r="AB619" s="60">
        <f t="shared" si="1858"/>
        <v>0</v>
      </c>
      <c r="AC619" s="144"/>
      <c r="AD619" s="144"/>
      <c r="AE619" s="144"/>
      <c r="AF619" s="60">
        <f t="shared" si="1860"/>
        <v>500000</v>
      </c>
      <c r="AG619" s="60">
        <f t="shared" si="1861"/>
        <v>0</v>
      </c>
      <c r="AH619" s="60">
        <f t="shared" si="1862"/>
        <v>0</v>
      </c>
      <c r="AI619" s="144"/>
      <c r="AJ619" s="144"/>
      <c r="AK619" s="144"/>
      <c r="AL619" s="60">
        <f t="shared" si="1864"/>
        <v>500000</v>
      </c>
      <c r="AM619" s="60">
        <f t="shared" si="1865"/>
        <v>0</v>
      </c>
      <c r="AN619" s="60">
        <f t="shared" si="1866"/>
        <v>0</v>
      </c>
      <c r="AO619" s="144"/>
      <c r="AP619" s="144"/>
      <c r="AQ619" s="144"/>
      <c r="AR619" s="60">
        <f t="shared" si="1868"/>
        <v>500000</v>
      </c>
      <c r="AS619" s="60">
        <f t="shared" si="1869"/>
        <v>0</v>
      </c>
      <c r="AT619" s="60">
        <f t="shared" si="1870"/>
        <v>0</v>
      </c>
    </row>
    <row r="620" spans="1:46" s="42" customFormat="1">
      <c r="A620" s="176"/>
      <c r="B620" s="93"/>
      <c r="C620" s="34"/>
      <c r="D620" s="34"/>
      <c r="E620" s="34"/>
      <c r="F620" s="34"/>
      <c r="G620" s="37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65"/>
      <c r="S620" s="65"/>
      <c r="T620" s="65"/>
      <c r="U620" s="65"/>
      <c r="V620" s="65"/>
      <c r="W620" s="65"/>
      <c r="X620" s="65"/>
      <c r="Y620" s="65"/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65"/>
      <c r="AS620" s="65"/>
      <c r="AT620" s="65"/>
    </row>
    <row r="621" spans="1:46" s="133" customFormat="1" ht="39.75" customHeight="1">
      <c r="A621" s="84">
        <v>21</v>
      </c>
      <c r="B621" s="130" t="s">
        <v>306</v>
      </c>
      <c r="C621" s="137" t="s">
        <v>212</v>
      </c>
      <c r="D621" s="137" t="s">
        <v>21</v>
      </c>
      <c r="E621" s="137" t="s">
        <v>100</v>
      </c>
      <c r="F621" s="137" t="s">
        <v>101</v>
      </c>
      <c r="G621" s="138"/>
      <c r="H621" s="92">
        <f t="shared" ref="H621:M621" si="1911">H625</f>
        <v>100000</v>
      </c>
      <c r="I621" s="92">
        <f t="shared" si="1911"/>
        <v>0</v>
      </c>
      <c r="J621" s="92">
        <f t="shared" si="1911"/>
        <v>0</v>
      </c>
      <c r="K621" s="92">
        <f t="shared" si="1911"/>
        <v>0</v>
      </c>
      <c r="L621" s="92">
        <f t="shared" si="1911"/>
        <v>0</v>
      </c>
      <c r="M621" s="92">
        <f t="shared" si="1911"/>
        <v>0</v>
      </c>
      <c r="N621" s="92">
        <f t="shared" si="1823"/>
        <v>100000</v>
      </c>
      <c r="O621" s="92">
        <f t="shared" si="1824"/>
        <v>0</v>
      </c>
      <c r="P621" s="92">
        <f t="shared" si="1825"/>
        <v>0</v>
      </c>
      <c r="Q621" s="92">
        <f>Q625+Q631+Q634</f>
        <v>1648036.52</v>
      </c>
      <c r="R621" s="92">
        <f t="shared" ref="R621:S621" si="1912">R625+R631+R634</f>
        <v>3178.51</v>
      </c>
      <c r="S621" s="92">
        <f t="shared" si="1912"/>
        <v>3178.51</v>
      </c>
      <c r="T621" s="92">
        <f t="shared" ref="T621:T627" si="1913">N621+Q621</f>
        <v>1748036.52</v>
      </c>
      <c r="U621" s="92">
        <f t="shared" ref="U621:U627" si="1914">O621+R621</f>
        <v>3178.51</v>
      </c>
      <c r="V621" s="92">
        <f t="shared" ref="V621:V627" si="1915">P621+S621</f>
        <v>3178.51</v>
      </c>
      <c r="W621" s="92">
        <f>W625+W631+W634</f>
        <v>0</v>
      </c>
      <c r="X621" s="92">
        <f t="shared" ref="X621:Y621" si="1916">X625+X631+X634</f>
        <v>0</v>
      </c>
      <c r="Y621" s="92">
        <f t="shared" si="1916"/>
        <v>0</v>
      </c>
      <c r="Z621" s="92">
        <f t="shared" ref="Z621:Z636" si="1917">T621+W621</f>
        <v>1748036.52</v>
      </c>
      <c r="AA621" s="92">
        <f t="shared" ref="AA621:AA636" si="1918">U621+X621</f>
        <v>3178.51</v>
      </c>
      <c r="AB621" s="92">
        <f t="shared" ref="AB621:AB636" si="1919">V621+Y621</f>
        <v>3178.51</v>
      </c>
      <c r="AC621" s="92">
        <f>AC625+AC631+AC634+AC622</f>
        <v>0</v>
      </c>
      <c r="AD621" s="92">
        <f t="shared" ref="AD621:AE621" si="1920">AD625+AD631+AD634+AD622</f>
        <v>3600000</v>
      </c>
      <c r="AE621" s="92">
        <f t="shared" si="1920"/>
        <v>0</v>
      </c>
      <c r="AF621" s="92">
        <f t="shared" ref="AF621:AF636" si="1921">Z621+AC621</f>
        <v>1748036.52</v>
      </c>
      <c r="AG621" s="92">
        <f t="shared" ref="AG621:AG636" si="1922">AA621+AD621</f>
        <v>3603178.51</v>
      </c>
      <c r="AH621" s="92">
        <f t="shared" ref="AH621:AH636" si="1923">AB621+AE621</f>
        <v>3178.51</v>
      </c>
      <c r="AI621" s="92">
        <f>AI625+AI631+AI634+AI622+AI637</f>
        <v>1500000</v>
      </c>
      <c r="AJ621" s="92">
        <f t="shared" ref="AJ621:AK621" si="1924">AJ625+AJ631+AJ634+AJ622</f>
        <v>0</v>
      </c>
      <c r="AK621" s="92">
        <f t="shared" si="1924"/>
        <v>0</v>
      </c>
      <c r="AL621" s="92">
        <f t="shared" ref="AL621:AL639" si="1925">AF621+AI621</f>
        <v>3248036.52</v>
      </c>
      <c r="AM621" s="92">
        <f t="shared" ref="AM621:AM639" si="1926">AG621+AJ621</f>
        <v>3603178.51</v>
      </c>
      <c r="AN621" s="92">
        <f t="shared" ref="AN621:AN639" si="1927">AH621+AK621</f>
        <v>3178.51</v>
      </c>
      <c r="AO621" s="92">
        <f>AO625+AO631+AO634+AO622+AO637+AO628</f>
        <v>79219.92</v>
      </c>
      <c r="AP621" s="92">
        <f t="shared" ref="AP621:AQ621" si="1928">AP625+AP631+AP634+AP622+AP637+AP628</f>
        <v>0</v>
      </c>
      <c r="AQ621" s="92">
        <f t="shared" si="1928"/>
        <v>0</v>
      </c>
      <c r="AR621" s="92">
        <f t="shared" ref="AR621:AR639" si="1929">AL621+AO621</f>
        <v>3327256.44</v>
      </c>
      <c r="AS621" s="92">
        <f t="shared" ref="AS621:AS639" si="1930">AM621+AP621</f>
        <v>3603178.51</v>
      </c>
      <c r="AT621" s="92">
        <f t="shared" ref="AT621:AT639" si="1931">AN621+AQ621</f>
        <v>3178.51</v>
      </c>
    </row>
    <row r="622" spans="1:46">
      <c r="A622" s="298"/>
      <c r="B622" s="71" t="s">
        <v>467</v>
      </c>
      <c r="C622" s="34" t="s">
        <v>212</v>
      </c>
      <c r="D622" s="34" t="s">
        <v>21</v>
      </c>
      <c r="E622" s="34" t="s">
        <v>100</v>
      </c>
      <c r="F622" s="34" t="s">
        <v>466</v>
      </c>
      <c r="G622" s="37"/>
      <c r="H622" s="98"/>
      <c r="I622" s="98"/>
      <c r="J622" s="98"/>
      <c r="K622" s="98"/>
      <c r="L622" s="98"/>
      <c r="M622" s="98"/>
      <c r="N622" s="98"/>
      <c r="O622" s="98"/>
      <c r="P622" s="98"/>
      <c r="Q622" s="98"/>
      <c r="R622" s="98"/>
      <c r="S622" s="98"/>
      <c r="T622" s="98"/>
      <c r="U622" s="98"/>
      <c r="V622" s="98"/>
      <c r="W622" s="98"/>
      <c r="X622" s="98"/>
      <c r="Y622" s="98"/>
      <c r="Z622" s="98"/>
      <c r="AA622" s="98"/>
      <c r="AB622" s="98"/>
      <c r="AC622" s="98">
        <f>AC623</f>
        <v>0</v>
      </c>
      <c r="AD622" s="98">
        <f t="shared" ref="AD622:AE623" si="1932">AD623</f>
        <v>3600000</v>
      </c>
      <c r="AE622" s="98">
        <f t="shared" si="1932"/>
        <v>0</v>
      </c>
      <c r="AF622" s="65">
        <f t="shared" ref="AF622:AF624" si="1933">Z622+AC622</f>
        <v>0</v>
      </c>
      <c r="AG622" s="65">
        <f t="shared" ref="AG622:AG624" si="1934">AA622+AD622</f>
        <v>3600000</v>
      </c>
      <c r="AH622" s="65">
        <f t="shared" ref="AH622:AH624" si="1935">AB622+AE622</f>
        <v>0</v>
      </c>
      <c r="AI622" s="98">
        <f>AI623</f>
        <v>0</v>
      </c>
      <c r="AJ622" s="98">
        <f t="shared" ref="AJ622:AK623" si="1936">AJ623</f>
        <v>-600000</v>
      </c>
      <c r="AK622" s="98">
        <f t="shared" si="1936"/>
        <v>0</v>
      </c>
      <c r="AL622" s="65">
        <f t="shared" si="1925"/>
        <v>0</v>
      </c>
      <c r="AM622" s="65">
        <f t="shared" si="1926"/>
        <v>3000000</v>
      </c>
      <c r="AN622" s="65">
        <f t="shared" si="1927"/>
        <v>0</v>
      </c>
      <c r="AO622" s="98">
        <f>AO623</f>
        <v>0</v>
      </c>
      <c r="AP622" s="98">
        <f t="shared" ref="AP622:AQ623" si="1937">AP623</f>
        <v>0</v>
      </c>
      <c r="AQ622" s="98">
        <f t="shared" si="1937"/>
        <v>0</v>
      </c>
      <c r="AR622" s="65">
        <f t="shared" si="1929"/>
        <v>0</v>
      </c>
      <c r="AS622" s="65">
        <f t="shared" si="1930"/>
        <v>3000000</v>
      </c>
      <c r="AT622" s="65">
        <f t="shared" si="1931"/>
        <v>0</v>
      </c>
    </row>
    <row r="623" spans="1:46" ht="26.4">
      <c r="A623" s="260"/>
      <c r="B623" s="185" t="s">
        <v>186</v>
      </c>
      <c r="C623" s="34" t="s">
        <v>212</v>
      </c>
      <c r="D623" s="34" t="s">
        <v>21</v>
      </c>
      <c r="E623" s="34" t="s">
        <v>100</v>
      </c>
      <c r="F623" s="34" t="s">
        <v>466</v>
      </c>
      <c r="G623" s="37" t="s">
        <v>32</v>
      </c>
      <c r="H623" s="98"/>
      <c r="I623" s="98"/>
      <c r="J623" s="98"/>
      <c r="K623" s="98"/>
      <c r="L623" s="98"/>
      <c r="M623" s="98"/>
      <c r="N623" s="98"/>
      <c r="O623" s="98"/>
      <c r="P623" s="98"/>
      <c r="Q623" s="98"/>
      <c r="R623" s="98"/>
      <c r="S623" s="98"/>
      <c r="T623" s="98"/>
      <c r="U623" s="98"/>
      <c r="V623" s="98"/>
      <c r="W623" s="98"/>
      <c r="X623" s="98"/>
      <c r="Y623" s="98"/>
      <c r="Z623" s="98"/>
      <c r="AA623" s="98"/>
      <c r="AB623" s="98"/>
      <c r="AC623" s="98">
        <f>AC624</f>
        <v>0</v>
      </c>
      <c r="AD623" s="98">
        <f t="shared" si="1932"/>
        <v>3600000</v>
      </c>
      <c r="AE623" s="98">
        <f t="shared" si="1932"/>
        <v>0</v>
      </c>
      <c r="AF623" s="65">
        <f t="shared" si="1933"/>
        <v>0</v>
      </c>
      <c r="AG623" s="65">
        <f t="shared" si="1934"/>
        <v>3600000</v>
      </c>
      <c r="AH623" s="65">
        <f t="shared" si="1935"/>
        <v>0</v>
      </c>
      <c r="AI623" s="98">
        <f>AI624</f>
        <v>0</v>
      </c>
      <c r="AJ623" s="98">
        <f t="shared" si="1936"/>
        <v>-600000</v>
      </c>
      <c r="AK623" s="98">
        <f t="shared" si="1936"/>
        <v>0</v>
      </c>
      <c r="AL623" s="65">
        <f t="shared" si="1925"/>
        <v>0</v>
      </c>
      <c r="AM623" s="65">
        <f t="shared" si="1926"/>
        <v>3000000</v>
      </c>
      <c r="AN623" s="65">
        <f t="shared" si="1927"/>
        <v>0</v>
      </c>
      <c r="AO623" s="98">
        <f>AO624</f>
        <v>0</v>
      </c>
      <c r="AP623" s="98">
        <f t="shared" si="1937"/>
        <v>0</v>
      </c>
      <c r="AQ623" s="98">
        <f t="shared" si="1937"/>
        <v>0</v>
      </c>
      <c r="AR623" s="65">
        <f t="shared" si="1929"/>
        <v>0</v>
      </c>
      <c r="AS623" s="65">
        <f t="shared" si="1930"/>
        <v>3000000</v>
      </c>
      <c r="AT623" s="65">
        <f t="shared" si="1931"/>
        <v>0</v>
      </c>
    </row>
    <row r="624" spans="1:46" ht="26.4">
      <c r="A624" s="260"/>
      <c r="B624" s="182" t="s">
        <v>34</v>
      </c>
      <c r="C624" s="34" t="s">
        <v>212</v>
      </c>
      <c r="D624" s="34" t="s">
        <v>21</v>
      </c>
      <c r="E624" s="34" t="s">
        <v>100</v>
      </c>
      <c r="F624" s="34" t="s">
        <v>466</v>
      </c>
      <c r="G624" s="37" t="s">
        <v>33</v>
      </c>
      <c r="H624" s="98"/>
      <c r="I624" s="98"/>
      <c r="J624" s="98"/>
      <c r="K624" s="98"/>
      <c r="L624" s="98"/>
      <c r="M624" s="98"/>
      <c r="N624" s="98"/>
      <c r="O624" s="98"/>
      <c r="P624" s="98"/>
      <c r="Q624" s="98"/>
      <c r="R624" s="98"/>
      <c r="S624" s="98"/>
      <c r="T624" s="98"/>
      <c r="U624" s="98"/>
      <c r="V624" s="98"/>
      <c r="W624" s="98"/>
      <c r="X624" s="98"/>
      <c r="Y624" s="98"/>
      <c r="Z624" s="98"/>
      <c r="AA624" s="98"/>
      <c r="AB624" s="98"/>
      <c r="AC624" s="98"/>
      <c r="AD624" s="98">
        <v>3600000</v>
      </c>
      <c r="AE624" s="98"/>
      <c r="AF624" s="65">
        <f t="shared" si="1933"/>
        <v>0</v>
      </c>
      <c r="AG624" s="65">
        <f t="shared" si="1934"/>
        <v>3600000</v>
      </c>
      <c r="AH624" s="65">
        <f t="shared" si="1935"/>
        <v>0</v>
      </c>
      <c r="AI624" s="98"/>
      <c r="AJ624" s="98">
        <v>-600000</v>
      </c>
      <c r="AK624" s="98"/>
      <c r="AL624" s="65">
        <f t="shared" si="1925"/>
        <v>0</v>
      </c>
      <c r="AM624" s="65">
        <f t="shared" si="1926"/>
        <v>3000000</v>
      </c>
      <c r="AN624" s="65">
        <f t="shared" si="1927"/>
        <v>0</v>
      </c>
      <c r="AO624" s="98"/>
      <c r="AP624" s="98"/>
      <c r="AQ624" s="98"/>
      <c r="AR624" s="65">
        <f t="shared" si="1929"/>
        <v>0</v>
      </c>
      <c r="AS624" s="65">
        <f t="shared" si="1930"/>
        <v>3000000</v>
      </c>
      <c r="AT624" s="65">
        <f t="shared" si="1931"/>
        <v>0</v>
      </c>
    </row>
    <row r="625" spans="1:46" s="42" customFormat="1">
      <c r="A625" s="260"/>
      <c r="B625" s="186" t="s">
        <v>273</v>
      </c>
      <c r="C625" s="35" t="s">
        <v>212</v>
      </c>
      <c r="D625" s="35" t="s">
        <v>21</v>
      </c>
      <c r="E625" s="35" t="s">
        <v>100</v>
      </c>
      <c r="F625" s="35" t="s">
        <v>274</v>
      </c>
      <c r="G625" s="36"/>
      <c r="H625" s="65">
        <f>H626</f>
        <v>100000</v>
      </c>
      <c r="I625" s="65">
        <f t="shared" ref="I625:M625" si="1938">I626</f>
        <v>0</v>
      </c>
      <c r="J625" s="65">
        <f t="shared" si="1938"/>
        <v>0</v>
      </c>
      <c r="K625" s="65">
        <f t="shared" si="1938"/>
        <v>0</v>
      </c>
      <c r="L625" s="65">
        <f t="shared" si="1938"/>
        <v>0</v>
      </c>
      <c r="M625" s="65">
        <f t="shared" si="1938"/>
        <v>0</v>
      </c>
      <c r="N625" s="65">
        <f t="shared" si="1823"/>
        <v>100000</v>
      </c>
      <c r="O625" s="65">
        <f t="shared" si="1824"/>
        <v>0</v>
      </c>
      <c r="P625" s="65">
        <f t="shared" si="1825"/>
        <v>0</v>
      </c>
      <c r="Q625" s="65">
        <f t="shared" ref="Q625:S626" si="1939">Q626</f>
        <v>-32872.730000000003</v>
      </c>
      <c r="R625" s="65">
        <f t="shared" si="1939"/>
        <v>0</v>
      </c>
      <c r="S625" s="65">
        <f t="shared" si="1939"/>
        <v>0</v>
      </c>
      <c r="T625" s="65">
        <f t="shared" si="1913"/>
        <v>67127.26999999999</v>
      </c>
      <c r="U625" s="65">
        <f t="shared" si="1914"/>
        <v>0</v>
      </c>
      <c r="V625" s="65">
        <f t="shared" si="1915"/>
        <v>0</v>
      </c>
      <c r="W625" s="65">
        <f t="shared" ref="W625:Y626" si="1940">W626</f>
        <v>0</v>
      </c>
      <c r="X625" s="65">
        <f t="shared" si="1940"/>
        <v>0</v>
      </c>
      <c r="Y625" s="65">
        <f t="shared" si="1940"/>
        <v>0</v>
      </c>
      <c r="Z625" s="65">
        <f t="shared" si="1917"/>
        <v>67127.26999999999</v>
      </c>
      <c r="AA625" s="65">
        <f t="shared" si="1918"/>
        <v>0</v>
      </c>
      <c r="AB625" s="65">
        <f t="shared" si="1919"/>
        <v>0</v>
      </c>
      <c r="AC625" s="65">
        <f t="shared" ref="AC625:AE626" si="1941">AC626</f>
        <v>0</v>
      </c>
      <c r="AD625" s="65">
        <f t="shared" si="1941"/>
        <v>0</v>
      </c>
      <c r="AE625" s="65">
        <f t="shared" si="1941"/>
        <v>0</v>
      </c>
      <c r="AF625" s="65">
        <f t="shared" si="1921"/>
        <v>67127.26999999999</v>
      </c>
      <c r="AG625" s="65">
        <f t="shared" si="1922"/>
        <v>0</v>
      </c>
      <c r="AH625" s="65">
        <f t="shared" si="1923"/>
        <v>0</v>
      </c>
      <c r="AI625" s="65">
        <f t="shared" ref="AI625:AK626" si="1942">AI626</f>
        <v>0</v>
      </c>
      <c r="AJ625" s="65">
        <f t="shared" si="1942"/>
        <v>600000</v>
      </c>
      <c r="AK625" s="65">
        <f t="shared" si="1942"/>
        <v>0</v>
      </c>
      <c r="AL625" s="65">
        <f t="shared" si="1925"/>
        <v>67127.26999999999</v>
      </c>
      <c r="AM625" s="65">
        <f t="shared" si="1926"/>
        <v>600000</v>
      </c>
      <c r="AN625" s="65">
        <f t="shared" si="1927"/>
        <v>0</v>
      </c>
      <c r="AO625" s="65">
        <f t="shared" ref="AO625:AQ626" si="1943">AO626</f>
        <v>0</v>
      </c>
      <c r="AP625" s="65">
        <f t="shared" si="1943"/>
        <v>0</v>
      </c>
      <c r="AQ625" s="65">
        <f t="shared" si="1943"/>
        <v>0</v>
      </c>
      <c r="AR625" s="65">
        <f t="shared" si="1929"/>
        <v>67127.26999999999</v>
      </c>
      <c r="AS625" s="65">
        <f t="shared" si="1930"/>
        <v>600000</v>
      </c>
      <c r="AT625" s="65">
        <f t="shared" si="1931"/>
        <v>0</v>
      </c>
    </row>
    <row r="626" spans="1:46" s="42" customFormat="1" ht="26.4">
      <c r="A626" s="260"/>
      <c r="B626" s="185" t="s">
        <v>186</v>
      </c>
      <c r="C626" s="35" t="s">
        <v>212</v>
      </c>
      <c r="D626" s="35" t="s">
        <v>21</v>
      </c>
      <c r="E626" s="35" t="s">
        <v>100</v>
      </c>
      <c r="F626" s="35" t="s">
        <v>274</v>
      </c>
      <c r="G626" s="36" t="s">
        <v>32</v>
      </c>
      <c r="H626" s="65">
        <f>H627</f>
        <v>100000</v>
      </c>
      <c r="I626" s="65">
        <f t="shared" ref="I626:M626" si="1944">I627</f>
        <v>0</v>
      </c>
      <c r="J626" s="65">
        <f t="shared" si="1944"/>
        <v>0</v>
      </c>
      <c r="K626" s="65">
        <f t="shared" si="1944"/>
        <v>0</v>
      </c>
      <c r="L626" s="65">
        <f t="shared" si="1944"/>
        <v>0</v>
      </c>
      <c r="M626" s="65">
        <f t="shared" si="1944"/>
        <v>0</v>
      </c>
      <c r="N626" s="65">
        <f t="shared" si="1823"/>
        <v>100000</v>
      </c>
      <c r="O626" s="65">
        <f t="shared" si="1824"/>
        <v>0</v>
      </c>
      <c r="P626" s="65">
        <f t="shared" si="1825"/>
        <v>0</v>
      </c>
      <c r="Q626" s="65">
        <f t="shared" si="1939"/>
        <v>-32872.730000000003</v>
      </c>
      <c r="R626" s="65">
        <f t="shared" si="1939"/>
        <v>0</v>
      </c>
      <c r="S626" s="65">
        <f t="shared" si="1939"/>
        <v>0</v>
      </c>
      <c r="T626" s="65">
        <f t="shared" si="1913"/>
        <v>67127.26999999999</v>
      </c>
      <c r="U626" s="65">
        <f t="shared" si="1914"/>
        <v>0</v>
      </c>
      <c r="V626" s="65">
        <f t="shared" si="1915"/>
        <v>0</v>
      </c>
      <c r="W626" s="65">
        <f t="shared" si="1940"/>
        <v>0</v>
      </c>
      <c r="X626" s="65">
        <f t="shared" si="1940"/>
        <v>0</v>
      </c>
      <c r="Y626" s="65">
        <f t="shared" si="1940"/>
        <v>0</v>
      </c>
      <c r="Z626" s="65">
        <f t="shared" si="1917"/>
        <v>67127.26999999999</v>
      </c>
      <c r="AA626" s="65">
        <f t="shared" si="1918"/>
        <v>0</v>
      </c>
      <c r="AB626" s="65">
        <f t="shared" si="1919"/>
        <v>0</v>
      </c>
      <c r="AC626" s="65">
        <f t="shared" si="1941"/>
        <v>0</v>
      </c>
      <c r="AD626" s="65">
        <f t="shared" si="1941"/>
        <v>0</v>
      </c>
      <c r="AE626" s="65">
        <f t="shared" si="1941"/>
        <v>0</v>
      </c>
      <c r="AF626" s="65">
        <f t="shared" si="1921"/>
        <v>67127.26999999999</v>
      </c>
      <c r="AG626" s="65">
        <f t="shared" si="1922"/>
        <v>0</v>
      </c>
      <c r="AH626" s="65">
        <f t="shared" si="1923"/>
        <v>0</v>
      </c>
      <c r="AI626" s="65">
        <f t="shared" si="1942"/>
        <v>0</v>
      </c>
      <c r="AJ626" s="65">
        <f t="shared" si="1942"/>
        <v>600000</v>
      </c>
      <c r="AK626" s="65">
        <f t="shared" si="1942"/>
        <v>0</v>
      </c>
      <c r="AL626" s="65">
        <f t="shared" si="1925"/>
        <v>67127.26999999999</v>
      </c>
      <c r="AM626" s="65">
        <f t="shared" si="1926"/>
        <v>600000</v>
      </c>
      <c r="AN626" s="65">
        <f t="shared" si="1927"/>
        <v>0</v>
      </c>
      <c r="AO626" s="65">
        <f t="shared" si="1943"/>
        <v>0</v>
      </c>
      <c r="AP626" s="65">
        <f t="shared" si="1943"/>
        <v>0</v>
      </c>
      <c r="AQ626" s="65">
        <f t="shared" si="1943"/>
        <v>0</v>
      </c>
      <c r="AR626" s="65">
        <f t="shared" si="1929"/>
        <v>67127.26999999999</v>
      </c>
      <c r="AS626" s="65">
        <f t="shared" si="1930"/>
        <v>600000</v>
      </c>
      <c r="AT626" s="65">
        <f t="shared" si="1931"/>
        <v>0</v>
      </c>
    </row>
    <row r="627" spans="1:46" s="42" customFormat="1" ht="26.4">
      <c r="A627" s="260"/>
      <c r="B627" s="182" t="s">
        <v>34</v>
      </c>
      <c r="C627" s="35" t="s">
        <v>212</v>
      </c>
      <c r="D627" s="35" t="s">
        <v>21</v>
      </c>
      <c r="E627" s="35" t="s">
        <v>100</v>
      </c>
      <c r="F627" s="35" t="s">
        <v>274</v>
      </c>
      <c r="G627" s="36" t="s">
        <v>33</v>
      </c>
      <c r="H627" s="60">
        <v>100000</v>
      </c>
      <c r="I627" s="60"/>
      <c r="J627" s="60"/>
      <c r="K627" s="60"/>
      <c r="L627" s="60"/>
      <c r="M627" s="60"/>
      <c r="N627" s="60">
        <f t="shared" si="1823"/>
        <v>100000</v>
      </c>
      <c r="O627" s="60">
        <f t="shared" si="1824"/>
        <v>0</v>
      </c>
      <c r="P627" s="60">
        <f t="shared" si="1825"/>
        <v>0</v>
      </c>
      <c r="Q627" s="60">
        <v>-32872.730000000003</v>
      </c>
      <c r="R627" s="60"/>
      <c r="S627" s="60"/>
      <c r="T627" s="60">
        <f t="shared" si="1913"/>
        <v>67127.26999999999</v>
      </c>
      <c r="U627" s="60">
        <f t="shared" si="1914"/>
        <v>0</v>
      </c>
      <c r="V627" s="60">
        <f t="shared" si="1915"/>
        <v>0</v>
      </c>
      <c r="W627" s="60"/>
      <c r="X627" s="60"/>
      <c r="Y627" s="60"/>
      <c r="Z627" s="60">
        <f t="shared" si="1917"/>
        <v>67127.26999999999</v>
      </c>
      <c r="AA627" s="60">
        <f t="shared" si="1918"/>
        <v>0</v>
      </c>
      <c r="AB627" s="60">
        <f t="shared" si="1919"/>
        <v>0</v>
      </c>
      <c r="AC627" s="60"/>
      <c r="AD627" s="60"/>
      <c r="AE627" s="60"/>
      <c r="AF627" s="60">
        <f t="shared" si="1921"/>
        <v>67127.26999999999</v>
      </c>
      <c r="AG627" s="60">
        <f t="shared" si="1922"/>
        <v>0</v>
      </c>
      <c r="AH627" s="60">
        <f t="shared" si="1923"/>
        <v>0</v>
      </c>
      <c r="AI627" s="60"/>
      <c r="AJ627" s="60">
        <v>600000</v>
      </c>
      <c r="AK627" s="60"/>
      <c r="AL627" s="60">
        <f t="shared" si="1925"/>
        <v>67127.26999999999</v>
      </c>
      <c r="AM627" s="60">
        <f t="shared" si="1926"/>
        <v>600000</v>
      </c>
      <c r="AN627" s="60">
        <f t="shared" si="1927"/>
        <v>0</v>
      </c>
      <c r="AO627" s="60"/>
      <c r="AP627" s="60"/>
      <c r="AQ627" s="60"/>
      <c r="AR627" s="60">
        <f t="shared" si="1929"/>
        <v>67127.26999999999</v>
      </c>
      <c r="AS627" s="60">
        <f t="shared" si="1930"/>
        <v>600000</v>
      </c>
      <c r="AT627" s="60">
        <f t="shared" si="1931"/>
        <v>0</v>
      </c>
    </row>
    <row r="628" spans="1:46" s="42" customFormat="1">
      <c r="A628" s="260"/>
      <c r="B628" s="237" t="s">
        <v>253</v>
      </c>
      <c r="C628" s="35" t="s">
        <v>212</v>
      </c>
      <c r="D628" s="35" t="s">
        <v>21</v>
      </c>
      <c r="E628" s="35" t="s">
        <v>100</v>
      </c>
      <c r="F628" s="35" t="s">
        <v>126</v>
      </c>
      <c r="G628" s="36"/>
      <c r="H628" s="144"/>
      <c r="I628" s="144"/>
      <c r="J628" s="144"/>
      <c r="K628" s="144"/>
      <c r="L628" s="144"/>
      <c r="M628" s="144"/>
      <c r="N628" s="144"/>
      <c r="O628" s="144"/>
      <c r="P628" s="144"/>
      <c r="Q628" s="144"/>
      <c r="R628" s="144"/>
      <c r="S628" s="144"/>
      <c r="T628" s="60"/>
      <c r="U628" s="60"/>
      <c r="V628" s="60"/>
      <c r="W628" s="144"/>
      <c r="X628" s="144"/>
      <c r="Y628" s="144"/>
      <c r="Z628" s="60"/>
      <c r="AA628" s="60"/>
      <c r="AB628" s="60"/>
      <c r="AC628" s="144"/>
      <c r="AD628" s="144"/>
      <c r="AE628" s="144"/>
      <c r="AF628" s="60"/>
      <c r="AG628" s="60"/>
      <c r="AH628" s="60"/>
      <c r="AI628" s="144"/>
      <c r="AJ628" s="144"/>
      <c r="AK628" s="144"/>
      <c r="AL628" s="60"/>
      <c r="AM628" s="60"/>
      <c r="AN628" s="60"/>
      <c r="AO628" s="144">
        <f>AO629</f>
        <v>79219.92</v>
      </c>
      <c r="AP628" s="144">
        <f t="shared" ref="AP628:AQ629" si="1945">AP629</f>
        <v>0</v>
      </c>
      <c r="AQ628" s="144">
        <f t="shared" si="1945"/>
        <v>0</v>
      </c>
      <c r="AR628" s="60">
        <f t="shared" ref="AR628:AR630" si="1946">AL628+AO628</f>
        <v>79219.92</v>
      </c>
      <c r="AS628" s="60">
        <f t="shared" ref="AS628:AS630" si="1947">AM628+AP628</f>
        <v>0</v>
      </c>
      <c r="AT628" s="60">
        <f t="shared" ref="AT628:AT630" si="1948">AN628+AQ628</f>
        <v>0</v>
      </c>
    </row>
    <row r="629" spans="1:46" s="42" customFormat="1" ht="26.4">
      <c r="A629" s="260"/>
      <c r="B629" s="234" t="s">
        <v>186</v>
      </c>
      <c r="C629" s="35" t="s">
        <v>212</v>
      </c>
      <c r="D629" s="35" t="s">
        <v>21</v>
      </c>
      <c r="E629" s="35" t="s">
        <v>100</v>
      </c>
      <c r="F629" s="35" t="s">
        <v>126</v>
      </c>
      <c r="G629" s="36" t="s">
        <v>32</v>
      </c>
      <c r="H629" s="144"/>
      <c r="I629" s="144"/>
      <c r="J629" s="144"/>
      <c r="K629" s="144"/>
      <c r="L629" s="144"/>
      <c r="M629" s="144"/>
      <c r="N629" s="144"/>
      <c r="O629" s="144"/>
      <c r="P629" s="144"/>
      <c r="Q629" s="144"/>
      <c r="R629" s="144"/>
      <c r="S629" s="144"/>
      <c r="T629" s="60"/>
      <c r="U629" s="60"/>
      <c r="V629" s="60"/>
      <c r="W629" s="144"/>
      <c r="X629" s="144"/>
      <c r="Y629" s="144"/>
      <c r="Z629" s="60"/>
      <c r="AA629" s="60"/>
      <c r="AB629" s="60"/>
      <c r="AC629" s="144"/>
      <c r="AD629" s="144"/>
      <c r="AE629" s="144"/>
      <c r="AF629" s="60"/>
      <c r="AG629" s="60"/>
      <c r="AH629" s="60"/>
      <c r="AI629" s="144"/>
      <c r="AJ629" s="144"/>
      <c r="AK629" s="144"/>
      <c r="AL629" s="60"/>
      <c r="AM629" s="60"/>
      <c r="AN629" s="60"/>
      <c r="AO629" s="144">
        <f>AO630</f>
        <v>79219.92</v>
      </c>
      <c r="AP629" s="144">
        <f t="shared" si="1945"/>
        <v>0</v>
      </c>
      <c r="AQ629" s="144">
        <f t="shared" si="1945"/>
        <v>0</v>
      </c>
      <c r="AR629" s="60">
        <f t="shared" si="1946"/>
        <v>79219.92</v>
      </c>
      <c r="AS629" s="60">
        <f t="shared" si="1947"/>
        <v>0</v>
      </c>
      <c r="AT629" s="60">
        <f t="shared" si="1948"/>
        <v>0</v>
      </c>
    </row>
    <row r="630" spans="1:46" s="42" customFormat="1" ht="26.4">
      <c r="A630" s="260"/>
      <c r="B630" s="235" t="s">
        <v>34</v>
      </c>
      <c r="C630" s="35" t="s">
        <v>212</v>
      </c>
      <c r="D630" s="35" t="s">
        <v>21</v>
      </c>
      <c r="E630" s="35" t="s">
        <v>100</v>
      </c>
      <c r="F630" s="35" t="s">
        <v>126</v>
      </c>
      <c r="G630" s="36" t="s">
        <v>33</v>
      </c>
      <c r="H630" s="144"/>
      <c r="I630" s="144"/>
      <c r="J630" s="144"/>
      <c r="K630" s="144"/>
      <c r="L630" s="144"/>
      <c r="M630" s="144"/>
      <c r="N630" s="144"/>
      <c r="O630" s="144"/>
      <c r="P630" s="144"/>
      <c r="Q630" s="144"/>
      <c r="R630" s="144"/>
      <c r="S630" s="144"/>
      <c r="T630" s="60"/>
      <c r="U630" s="60"/>
      <c r="V630" s="60"/>
      <c r="W630" s="144"/>
      <c r="X630" s="144"/>
      <c r="Y630" s="144"/>
      <c r="Z630" s="60"/>
      <c r="AA630" s="60"/>
      <c r="AB630" s="60"/>
      <c r="AC630" s="144"/>
      <c r="AD630" s="144"/>
      <c r="AE630" s="144"/>
      <c r="AF630" s="60"/>
      <c r="AG630" s="60"/>
      <c r="AH630" s="60"/>
      <c r="AI630" s="144"/>
      <c r="AJ630" s="144"/>
      <c r="AK630" s="144"/>
      <c r="AL630" s="60"/>
      <c r="AM630" s="60"/>
      <c r="AN630" s="60"/>
      <c r="AO630" s="144">
        <v>79219.92</v>
      </c>
      <c r="AP630" s="144"/>
      <c r="AQ630" s="144"/>
      <c r="AR630" s="60">
        <f t="shared" si="1946"/>
        <v>79219.92</v>
      </c>
      <c r="AS630" s="60">
        <f t="shared" si="1947"/>
        <v>0</v>
      </c>
      <c r="AT630" s="60">
        <f t="shared" si="1948"/>
        <v>0</v>
      </c>
    </row>
    <row r="631" spans="1:46" s="42" customFormat="1" ht="39.6">
      <c r="A631" s="260"/>
      <c r="B631" s="207" t="s">
        <v>420</v>
      </c>
      <c r="C631" s="35" t="s">
        <v>212</v>
      </c>
      <c r="D631" s="35" t="s">
        <v>21</v>
      </c>
      <c r="E631" s="35" t="s">
        <v>100</v>
      </c>
      <c r="F631" s="35" t="s">
        <v>422</v>
      </c>
      <c r="G631" s="36"/>
      <c r="H631" s="144"/>
      <c r="I631" s="144"/>
      <c r="J631" s="144"/>
      <c r="K631" s="144"/>
      <c r="L631" s="144"/>
      <c r="M631" s="144"/>
      <c r="N631" s="144"/>
      <c r="O631" s="144"/>
      <c r="P631" s="144"/>
      <c r="Q631" s="144">
        <f>Q632</f>
        <v>4400</v>
      </c>
      <c r="R631" s="144">
        <f t="shared" ref="R631:S632" si="1949">R632</f>
        <v>3178.51</v>
      </c>
      <c r="S631" s="144">
        <f t="shared" si="1949"/>
        <v>3178.51</v>
      </c>
      <c r="T631" s="60">
        <f t="shared" ref="T631:T636" si="1950">N631+Q631</f>
        <v>4400</v>
      </c>
      <c r="U631" s="60">
        <f t="shared" ref="U631:U636" si="1951">O631+R631</f>
        <v>3178.51</v>
      </c>
      <c r="V631" s="60">
        <f t="shared" ref="V631:V636" si="1952">P631+S631</f>
        <v>3178.51</v>
      </c>
      <c r="W631" s="144">
        <f>W632</f>
        <v>0</v>
      </c>
      <c r="X631" s="144">
        <f t="shared" ref="X631:Y632" si="1953">X632</f>
        <v>0</v>
      </c>
      <c r="Y631" s="144">
        <f t="shared" si="1953"/>
        <v>0</v>
      </c>
      <c r="Z631" s="60">
        <f t="shared" si="1917"/>
        <v>4400</v>
      </c>
      <c r="AA631" s="60">
        <f t="shared" si="1918"/>
        <v>3178.51</v>
      </c>
      <c r="AB631" s="60">
        <f t="shared" si="1919"/>
        <v>3178.51</v>
      </c>
      <c r="AC631" s="144">
        <f>AC632</f>
        <v>0</v>
      </c>
      <c r="AD631" s="144">
        <f t="shared" ref="AD631:AE632" si="1954">AD632</f>
        <v>0</v>
      </c>
      <c r="AE631" s="144">
        <f t="shared" si="1954"/>
        <v>0</v>
      </c>
      <c r="AF631" s="60">
        <f t="shared" si="1921"/>
        <v>4400</v>
      </c>
      <c r="AG631" s="60">
        <f t="shared" si="1922"/>
        <v>3178.51</v>
      </c>
      <c r="AH631" s="60">
        <f t="shared" si="1923"/>
        <v>3178.51</v>
      </c>
      <c r="AI631" s="144">
        <f>AI632</f>
        <v>0</v>
      </c>
      <c r="AJ631" s="144">
        <f t="shared" ref="AJ631:AK632" si="1955">AJ632</f>
        <v>0</v>
      </c>
      <c r="AK631" s="144">
        <f t="shared" si="1955"/>
        <v>0</v>
      </c>
      <c r="AL631" s="60">
        <f t="shared" si="1925"/>
        <v>4400</v>
      </c>
      <c r="AM631" s="60">
        <f t="shared" si="1926"/>
        <v>3178.51</v>
      </c>
      <c r="AN631" s="60">
        <f t="shared" si="1927"/>
        <v>3178.51</v>
      </c>
      <c r="AO631" s="144">
        <f>AO632</f>
        <v>0</v>
      </c>
      <c r="AP631" s="144">
        <f t="shared" ref="AP631:AQ632" si="1956">AP632</f>
        <v>0</v>
      </c>
      <c r="AQ631" s="144">
        <f t="shared" si="1956"/>
        <v>0</v>
      </c>
      <c r="AR631" s="60">
        <f t="shared" si="1929"/>
        <v>4400</v>
      </c>
      <c r="AS631" s="60">
        <f t="shared" si="1930"/>
        <v>3178.51</v>
      </c>
      <c r="AT631" s="60">
        <f t="shared" si="1931"/>
        <v>3178.51</v>
      </c>
    </row>
    <row r="632" spans="1:46" s="42" customFormat="1" ht="26.4">
      <c r="A632" s="260"/>
      <c r="B632" s="206" t="s">
        <v>186</v>
      </c>
      <c r="C632" s="35" t="s">
        <v>212</v>
      </c>
      <c r="D632" s="35" t="s">
        <v>21</v>
      </c>
      <c r="E632" s="35" t="s">
        <v>100</v>
      </c>
      <c r="F632" s="35" t="s">
        <v>422</v>
      </c>
      <c r="G632" s="36" t="s">
        <v>32</v>
      </c>
      <c r="H632" s="144"/>
      <c r="I632" s="144"/>
      <c r="J632" s="144"/>
      <c r="K632" s="144"/>
      <c r="L632" s="144"/>
      <c r="M632" s="144"/>
      <c r="N632" s="144"/>
      <c r="O632" s="144"/>
      <c r="P632" s="144"/>
      <c r="Q632" s="144">
        <f>Q633</f>
        <v>4400</v>
      </c>
      <c r="R632" s="144">
        <f t="shared" si="1949"/>
        <v>3178.51</v>
      </c>
      <c r="S632" s="144">
        <f t="shared" si="1949"/>
        <v>3178.51</v>
      </c>
      <c r="T632" s="60">
        <f t="shared" si="1950"/>
        <v>4400</v>
      </c>
      <c r="U632" s="60">
        <f t="shared" si="1951"/>
        <v>3178.51</v>
      </c>
      <c r="V632" s="60">
        <f t="shared" si="1952"/>
        <v>3178.51</v>
      </c>
      <c r="W632" s="144">
        <f>W633</f>
        <v>0</v>
      </c>
      <c r="X632" s="144">
        <f t="shared" si="1953"/>
        <v>0</v>
      </c>
      <c r="Y632" s="144">
        <f t="shared" si="1953"/>
        <v>0</v>
      </c>
      <c r="Z632" s="60">
        <f t="shared" si="1917"/>
        <v>4400</v>
      </c>
      <c r="AA632" s="60">
        <f t="shared" si="1918"/>
        <v>3178.51</v>
      </c>
      <c r="AB632" s="60">
        <f t="shared" si="1919"/>
        <v>3178.51</v>
      </c>
      <c r="AC632" s="144">
        <f>AC633</f>
        <v>0</v>
      </c>
      <c r="AD632" s="144">
        <f t="shared" si="1954"/>
        <v>0</v>
      </c>
      <c r="AE632" s="144">
        <f t="shared" si="1954"/>
        <v>0</v>
      </c>
      <c r="AF632" s="60">
        <f t="shared" si="1921"/>
        <v>4400</v>
      </c>
      <c r="AG632" s="60">
        <f t="shared" si="1922"/>
        <v>3178.51</v>
      </c>
      <c r="AH632" s="60">
        <f t="shared" si="1923"/>
        <v>3178.51</v>
      </c>
      <c r="AI632" s="144">
        <f>AI633</f>
        <v>0</v>
      </c>
      <c r="AJ632" s="144">
        <f t="shared" si="1955"/>
        <v>0</v>
      </c>
      <c r="AK632" s="144">
        <f t="shared" si="1955"/>
        <v>0</v>
      </c>
      <c r="AL632" s="60">
        <f t="shared" si="1925"/>
        <v>4400</v>
      </c>
      <c r="AM632" s="60">
        <f t="shared" si="1926"/>
        <v>3178.51</v>
      </c>
      <c r="AN632" s="60">
        <f t="shared" si="1927"/>
        <v>3178.51</v>
      </c>
      <c r="AO632" s="144">
        <f>AO633</f>
        <v>0</v>
      </c>
      <c r="AP632" s="144">
        <f t="shared" si="1956"/>
        <v>0</v>
      </c>
      <c r="AQ632" s="144">
        <f t="shared" si="1956"/>
        <v>0</v>
      </c>
      <c r="AR632" s="60">
        <f t="shared" si="1929"/>
        <v>4400</v>
      </c>
      <c r="AS632" s="60">
        <f t="shared" si="1930"/>
        <v>3178.51</v>
      </c>
      <c r="AT632" s="60">
        <f t="shared" si="1931"/>
        <v>3178.51</v>
      </c>
    </row>
    <row r="633" spans="1:46" s="42" customFormat="1" ht="26.4">
      <c r="A633" s="260"/>
      <c r="B633" s="206" t="s">
        <v>34</v>
      </c>
      <c r="C633" s="35" t="s">
        <v>212</v>
      </c>
      <c r="D633" s="35" t="s">
        <v>21</v>
      </c>
      <c r="E633" s="35" t="s">
        <v>100</v>
      </c>
      <c r="F633" s="35" t="s">
        <v>422</v>
      </c>
      <c r="G633" s="36" t="s">
        <v>33</v>
      </c>
      <c r="H633" s="144"/>
      <c r="I633" s="144"/>
      <c r="J633" s="144"/>
      <c r="K633" s="144"/>
      <c r="L633" s="144"/>
      <c r="M633" s="144"/>
      <c r="N633" s="144"/>
      <c r="O633" s="144"/>
      <c r="P633" s="144"/>
      <c r="Q633" s="144">
        <v>4400</v>
      </c>
      <c r="R633" s="144">
        <v>3178.51</v>
      </c>
      <c r="S633" s="144">
        <v>3178.51</v>
      </c>
      <c r="T633" s="60">
        <f t="shared" si="1950"/>
        <v>4400</v>
      </c>
      <c r="U633" s="60">
        <f t="shared" si="1951"/>
        <v>3178.51</v>
      </c>
      <c r="V633" s="60">
        <f t="shared" si="1952"/>
        <v>3178.51</v>
      </c>
      <c r="W633" s="144"/>
      <c r="X633" s="144"/>
      <c r="Y633" s="144"/>
      <c r="Z633" s="60">
        <f t="shared" si="1917"/>
        <v>4400</v>
      </c>
      <c r="AA633" s="60">
        <f t="shared" si="1918"/>
        <v>3178.51</v>
      </c>
      <c r="AB633" s="60">
        <f t="shared" si="1919"/>
        <v>3178.51</v>
      </c>
      <c r="AC633" s="144"/>
      <c r="AD633" s="144"/>
      <c r="AE633" s="144"/>
      <c r="AF633" s="60">
        <f t="shared" si="1921"/>
        <v>4400</v>
      </c>
      <c r="AG633" s="60">
        <f t="shared" si="1922"/>
        <v>3178.51</v>
      </c>
      <c r="AH633" s="60">
        <f t="shared" si="1923"/>
        <v>3178.51</v>
      </c>
      <c r="AI633" s="144"/>
      <c r="AJ633" s="144"/>
      <c r="AK633" s="144"/>
      <c r="AL633" s="60">
        <f t="shared" si="1925"/>
        <v>4400</v>
      </c>
      <c r="AM633" s="60">
        <f t="shared" si="1926"/>
        <v>3178.51</v>
      </c>
      <c r="AN633" s="60">
        <f t="shared" si="1927"/>
        <v>3178.51</v>
      </c>
      <c r="AO633" s="144"/>
      <c r="AP633" s="144"/>
      <c r="AQ633" s="144"/>
      <c r="AR633" s="60">
        <f t="shared" si="1929"/>
        <v>4400</v>
      </c>
      <c r="AS633" s="60">
        <f t="shared" si="1930"/>
        <v>3178.51</v>
      </c>
      <c r="AT633" s="60">
        <f t="shared" si="1931"/>
        <v>3178.51</v>
      </c>
    </row>
    <row r="634" spans="1:46" s="42" customFormat="1" ht="26.4">
      <c r="A634" s="260"/>
      <c r="B634" s="206" t="s">
        <v>421</v>
      </c>
      <c r="C634" s="35" t="s">
        <v>212</v>
      </c>
      <c r="D634" s="35" t="s">
        <v>21</v>
      </c>
      <c r="E634" s="35" t="s">
        <v>423</v>
      </c>
      <c r="F634" s="35" t="s">
        <v>424</v>
      </c>
      <c r="G634" s="36"/>
      <c r="H634" s="144"/>
      <c r="I634" s="144"/>
      <c r="J634" s="144"/>
      <c r="K634" s="144"/>
      <c r="L634" s="144"/>
      <c r="M634" s="144"/>
      <c r="N634" s="144"/>
      <c r="O634" s="144"/>
      <c r="P634" s="144"/>
      <c r="Q634" s="144">
        <f>Q635</f>
        <v>1676509.25</v>
      </c>
      <c r="R634" s="144">
        <f t="shared" ref="R634:S635" si="1957">R635</f>
        <v>0</v>
      </c>
      <c r="S634" s="144">
        <f t="shared" si="1957"/>
        <v>0</v>
      </c>
      <c r="T634" s="60">
        <f t="shared" si="1950"/>
        <v>1676509.25</v>
      </c>
      <c r="U634" s="60">
        <f t="shared" si="1951"/>
        <v>0</v>
      </c>
      <c r="V634" s="60">
        <f t="shared" si="1952"/>
        <v>0</v>
      </c>
      <c r="W634" s="144">
        <f>W635</f>
        <v>0</v>
      </c>
      <c r="X634" s="144">
        <f t="shared" ref="X634:Y635" si="1958">X635</f>
        <v>0</v>
      </c>
      <c r="Y634" s="144">
        <f t="shared" si="1958"/>
        <v>0</v>
      </c>
      <c r="Z634" s="60">
        <f t="shared" si="1917"/>
        <v>1676509.25</v>
      </c>
      <c r="AA634" s="60">
        <f t="shared" si="1918"/>
        <v>0</v>
      </c>
      <c r="AB634" s="60">
        <f t="shared" si="1919"/>
        <v>0</v>
      </c>
      <c r="AC634" s="144">
        <f>AC635</f>
        <v>0</v>
      </c>
      <c r="AD634" s="144">
        <f t="shared" ref="AD634:AE635" si="1959">AD635</f>
        <v>0</v>
      </c>
      <c r="AE634" s="144">
        <f t="shared" si="1959"/>
        <v>0</v>
      </c>
      <c r="AF634" s="60">
        <f t="shared" si="1921"/>
        <v>1676509.25</v>
      </c>
      <c r="AG634" s="60">
        <f t="shared" si="1922"/>
        <v>0</v>
      </c>
      <c r="AH634" s="60">
        <f t="shared" si="1923"/>
        <v>0</v>
      </c>
      <c r="AI634" s="144">
        <f>AI635</f>
        <v>0</v>
      </c>
      <c r="AJ634" s="144">
        <f t="shared" ref="AJ634:AK635" si="1960">AJ635</f>
        <v>0</v>
      </c>
      <c r="AK634" s="144">
        <f t="shared" si="1960"/>
        <v>0</v>
      </c>
      <c r="AL634" s="60">
        <f t="shared" si="1925"/>
        <v>1676509.25</v>
      </c>
      <c r="AM634" s="60">
        <f t="shared" si="1926"/>
        <v>0</v>
      </c>
      <c r="AN634" s="60">
        <f t="shared" si="1927"/>
        <v>0</v>
      </c>
      <c r="AO634" s="144">
        <f>AO635</f>
        <v>0</v>
      </c>
      <c r="AP634" s="144">
        <f t="shared" ref="AP634:AQ635" si="1961">AP635</f>
        <v>0</v>
      </c>
      <c r="AQ634" s="144">
        <f t="shared" si="1961"/>
        <v>0</v>
      </c>
      <c r="AR634" s="60">
        <f t="shared" si="1929"/>
        <v>1676509.25</v>
      </c>
      <c r="AS634" s="60">
        <f t="shared" si="1930"/>
        <v>0</v>
      </c>
      <c r="AT634" s="60">
        <f t="shared" si="1931"/>
        <v>0</v>
      </c>
    </row>
    <row r="635" spans="1:46" s="42" customFormat="1" ht="26.4">
      <c r="A635" s="260"/>
      <c r="B635" s="206" t="s">
        <v>186</v>
      </c>
      <c r="C635" s="35" t="s">
        <v>212</v>
      </c>
      <c r="D635" s="35" t="s">
        <v>21</v>
      </c>
      <c r="E635" s="35" t="s">
        <v>423</v>
      </c>
      <c r="F635" s="35" t="s">
        <v>424</v>
      </c>
      <c r="G635" s="36" t="s">
        <v>32</v>
      </c>
      <c r="H635" s="144"/>
      <c r="I635" s="144"/>
      <c r="J635" s="144"/>
      <c r="K635" s="144"/>
      <c r="L635" s="144"/>
      <c r="M635" s="144"/>
      <c r="N635" s="144"/>
      <c r="O635" s="144"/>
      <c r="P635" s="144"/>
      <c r="Q635" s="144">
        <f>Q636</f>
        <v>1676509.25</v>
      </c>
      <c r="R635" s="144">
        <f t="shared" si="1957"/>
        <v>0</v>
      </c>
      <c r="S635" s="144">
        <f t="shared" si="1957"/>
        <v>0</v>
      </c>
      <c r="T635" s="60">
        <f t="shared" si="1950"/>
        <v>1676509.25</v>
      </c>
      <c r="U635" s="60">
        <f t="shared" si="1951"/>
        <v>0</v>
      </c>
      <c r="V635" s="60">
        <f t="shared" si="1952"/>
        <v>0</v>
      </c>
      <c r="W635" s="144">
        <f>W636</f>
        <v>0</v>
      </c>
      <c r="X635" s="144">
        <f t="shared" si="1958"/>
        <v>0</v>
      </c>
      <c r="Y635" s="144">
        <f t="shared" si="1958"/>
        <v>0</v>
      </c>
      <c r="Z635" s="60">
        <f t="shared" si="1917"/>
        <v>1676509.25</v>
      </c>
      <c r="AA635" s="60">
        <f t="shared" si="1918"/>
        <v>0</v>
      </c>
      <c r="AB635" s="60">
        <f t="shared" si="1919"/>
        <v>0</v>
      </c>
      <c r="AC635" s="144">
        <f>AC636</f>
        <v>0</v>
      </c>
      <c r="AD635" s="144">
        <f t="shared" si="1959"/>
        <v>0</v>
      </c>
      <c r="AE635" s="144">
        <f t="shared" si="1959"/>
        <v>0</v>
      </c>
      <c r="AF635" s="60">
        <f t="shared" si="1921"/>
        <v>1676509.25</v>
      </c>
      <c r="AG635" s="60">
        <f t="shared" si="1922"/>
        <v>0</v>
      </c>
      <c r="AH635" s="60">
        <f t="shared" si="1923"/>
        <v>0</v>
      </c>
      <c r="AI635" s="144">
        <f>AI636</f>
        <v>0</v>
      </c>
      <c r="AJ635" s="144">
        <f t="shared" si="1960"/>
        <v>0</v>
      </c>
      <c r="AK635" s="144">
        <f t="shared" si="1960"/>
        <v>0</v>
      </c>
      <c r="AL635" s="60">
        <f t="shared" si="1925"/>
        <v>1676509.25</v>
      </c>
      <c r="AM635" s="60">
        <f t="shared" si="1926"/>
        <v>0</v>
      </c>
      <c r="AN635" s="60">
        <f t="shared" si="1927"/>
        <v>0</v>
      </c>
      <c r="AO635" s="144">
        <f>AO636</f>
        <v>0</v>
      </c>
      <c r="AP635" s="144">
        <f t="shared" si="1961"/>
        <v>0</v>
      </c>
      <c r="AQ635" s="144">
        <f t="shared" si="1961"/>
        <v>0</v>
      </c>
      <c r="AR635" s="60">
        <f t="shared" si="1929"/>
        <v>1676509.25</v>
      </c>
      <c r="AS635" s="60">
        <f t="shared" si="1930"/>
        <v>0</v>
      </c>
      <c r="AT635" s="60">
        <f t="shared" si="1931"/>
        <v>0</v>
      </c>
    </row>
    <row r="636" spans="1:46" s="42" customFormat="1" ht="26.4">
      <c r="A636" s="260"/>
      <c r="B636" s="206" t="s">
        <v>34</v>
      </c>
      <c r="C636" s="35" t="s">
        <v>212</v>
      </c>
      <c r="D636" s="35" t="s">
        <v>21</v>
      </c>
      <c r="E636" s="35" t="s">
        <v>423</v>
      </c>
      <c r="F636" s="35" t="s">
        <v>424</v>
      </c>
      <c r="G636" s="36" t="s">
        <v>33</v>
      </c>
      <c r="H636" s="144"/>
      <c r="I636" s="144"/>
      <c r="J636" s="144"/>
      <c r="K636" s="144"/>
      <c r="L636" s="144"/>
      <c r="M636" s="144"/>
      <c r="N636" s="144"/>
      <c r="O636" s="144"/>
      <c r="P636" s="144"/>
      <c r="Q636" s="144">
        <v>1676509.25</v>
      </c>
      <c r="R636" s="144"/>
      <c r="S636" s="144"/>
      <c r="T636" s="60">
        <f t="shared" si="1950"/>
        <v>1676509.25</v>
      </c>
      <c r="U636" s="60">
        <f t="shared" si="1951"/>
        <v>0</v>
      </c>
      <c r="V636" s="60">
        <f t="shared" si="1952"/>
        <v>0</v>
      </c>
      <c r="W636" s="144"/>
      <c r="X636" s="144"/>
      <c r="Y636" s="144"/>
      <c r="Z636" s="60">
        <f t="shared" si="1917"/>
        <v>1676509.25</v>
      </c>
      <c r="AA636" s="60">
        <f t="shared" si="1918"/>
        <v>0</v>
      </c>
      <c r="AB636" s="60">
        <f t="shared" si="1919"/>
        <v>0</v>
      </c>
      <c r="AC636" s="144"/>
      <c r="AD636" s="144"/>
      <c r="AE636" s="144"/>
      <c r="AF636" s="60">
        <f t="shared" si="1921"/>
        <v>1676509.25</v>
      </c>
      <c r="AG636" s="60">
        <f t="shared" si="1922"/>
        <v>0</v>
      </c>
      <c r="AH636" s="60">
        <f t="shared" si="1923"/>
        <v>0</v>
      </c>
      <c r="AI636" s="144"/>
      <c r="AJ636" s="144"/>
      <c r="AK636" s="144"/>
      <c r="AL636" s="60">
        <f t="shared" si="1925"/>
        <v>1676509.25</v>
      </c>
      <c r="AM636" s="60">
        <f t="shared" si="1926"/>
        <v>0</v>
      </c>
      <c r="AN636" s="60">
        <f t="shared" si="1927"/>
        <v>0</v>
      </c>
      <c r="AO636" s="144"/>
      <c r="AP636" s="144"/>
      <c r="AQ636" s="144"/>
      <c r="AR636" s="60">
        <f t="shared" si="1929"/>
        <v>1676509.25</v>
      </c>
      <c r="AS636" s="60">
        <f t="shared" si="1930"/>
        <v>0</v>
      </c>
      <c r="AT636" s="60">
        <f t="shared" si="1931"/>
        <v>0</v>
      </c>
    </row>
    <row r="637" spans="1:46" s="42" customFormat="1" ht="39.6">
      <c r="A637" s="260"/>
      <c r="B637" s="236" t="s">
        <v>470</v>
      </c>
      <c r="C637" s="211" t="s">
        <v>212</v>
      </c>
      <c r="D637" s="211" t="s">
        <v>21</v>
      </c>
      <c r="E637" s="211" t="s">
        <v>423</v>
      </c>
      <c r="F637" s="211" t="s">
        <v>471</v>
      </c>
      <c r="G637" s="212"/>
      <c r="H637" s="144"/>
      <c r="I637" s="144"/>
      <c r="J637" s="144"/>
      <c r="K637" s="144"/>
      <c r="L637" s="144"/>
      <c r="M637" s="144"/>
      <c r="N637" s="144"/>
      <c r="O637" s="144"/>
      <c r="P637" s="144"/>
      <c r="Q637" s="144"/>
      <c r="R637" s="144"/>
      <c r="S637" s="144"/>
      <c r="T637" s="144"/>
      <c r="U637" s="144"/>
      <c r="V637" s="144"/>
      <c r="W637" s="144"/>
      <c r="X637" s="144"/>
      <c r="Y637" s="144"/>
      <c r="Z637" s="144"/>
      <c r="AA637" s="144"/>
      <c r="AB637" s="144"/>
      <c r="AC637" s="144"/>
      <c r="AD637" s="144"/>
      <c r="AE637" s="144"/>
      <c r="AF637" s="144"/>
      <c r="AG637" s="144"/>
      <c r="AH637" s="144"/>
      <c r="AI637" s="144">
        <f>AI638</f>
        <v>1500000</v>
      </c>
      <c r="AJ637" s="144"/>
      <c r="AK637" s="144"/>
      <c r="AL637" s="60">
        <f t="shared" si="1925"/>
        <v>1500000</v>
      </c>
      <c r="AM637" s="60">
        <f t="shared" si="1926"/>
        <v>0</v>
      </c>
      <c r="AN637" s="60">
        <f t="shared" si="1927"/>
        <v>0</v>
      </c>
      <c r="AO637" s="144">
        <f>AO638</f>
        <v>0</v>
      </c>
      <c r="AP637" s="144"/>
      <c r="AQ637" s="144"/>
      <c r="AR637" s="60">
        <f t="shared" si="1929"/>
        <v>1500000</v>
      </c>
      <c r="AS637" s="60">
        <f t="shared" si="1930"/>
        <v>0</v>
      </c>
      <c r="AT637" s="60">
        <f t="shared" si="1931"/>
        <v>0</v>
      </c>
    </row>
    <row r="638" spans="1:46" s="42" customFormat="1" ht="26.4">
      <c r="A638" s="260"/>
      <c r="B638" s="234" t="s">
        <v>186</v>
      </c>
      <c r="C638" s="211" t="s">
        <v>212</v>
      </c>
      <c r="D638" s="211" t="s">
        <v>21</v>
      </c>
      <c r="E638" s="211" t="s">
        <v>423</v>
      </c>
      <c r="F638" s="211" t="s">
        <v>471</v>
      </c>
      <c r="G638" s="212" t="s">
        <v>32</v>
      </c>
      <c r="H638" s="144"/>
      <c r="I638" s="144"/>
      <c r="J638" s="144"/>
      <c r="K638" s="144"/>
      <c r="L638" s="144"/>
      <c r="M638" s="144"/>
      <c r="N638" s="144"/>
      <c r="O638" s="144"/>
      <c r="P638" s="144"/>
      <c r="Q638" s="144"/>
      <c r="R638" s="144"/>
      <c r="S638" s="144"/>
      <c r="T638" s="144"/>
      <c r="U638" s="144"/>
      <c r="V638" s="144"/>
      <c r="W638" s="144"/>
      <c r="X638" s="144"/>
      <c r="Y638" s="144"/>
      <c r="Z638" s="144"/>
      <c r="AA638" s="144"/>
      <c r="AB638" s="144"/>
      <c r="AC638" s="144"/>
      <c r="AD638" s="144"/>
      <c r="AE638" s="144"/>
      <c r="AF638" s="144"/>
      <c r="AG638" s="144"/>
      <c r="AH638" s="144"/>
      <c r="AI638" s="144">
        <f>AI639</f>
        <v>1500000</v>
      </c>
      <c r="AJ638" s="144"/>
      <c r="AK638" s="144"/>
      <c r="AL638" s="60">
        <f t="shared" si="1925"/>
        <v>1500000</v>
      </c>
      <c r="AM638" s="60">
        <f t="shared" si="1926"/>
        <v>0</v>
      </c>
      <c r="AN638" s="60">
        <f t="shared" si="1927"/>
        <v>0</v>
      </c>
      <c r="AO638" s="144">
        <f>AO639</f>
        <v>0</v>
      </c>
      <c r="AP638" s="144"/>
      <c r="AQ638" s="144"/>
      <c r="AR638" s="60">
        <f t="shared" si="1929"/>
        <v>1500000</v>
      </c>
      <c r="AS638" s="60">
        <f t="shared" si="1930"/>
        <v>0</v>
      </c>
      <c r="AT638" s="60">
        <f t="shared" si="1931"/>
        <v>0</v>
      </c>
    </row>
    <row r="639" spans="1:46" s="42" customFormat="1" ht="26.4">
      <c r="A639" s="281"/>
      <c r="B639" s="235" t="s">
        <v>34</v>
      </c>
      <c r="C639" s="211" t="s">
        <v>212</v>
      </c>
      <c r="D639" s="211" t="s">
        <v>21</v>
      </c>
      <c r="E639" s="211" t="s">
        <v>423</v>
      </c>
      <c r="F639" s="211" t="s">
        <v>471</v>
      </c>
      <c r="G639" s="212" t="s">
        <v>33</v>
      </c>
      <c r="H639" s="144"/>
      <c r="I639" s="144"/>
      <c r="J639" s="144"/>
      <c r="K639" s="144"/>
      <c r="L639" s="144"/>
      <c r="M639" s="144"/>
      <c r="N639" s="144"/>
      <c r="O639" s="144"/>
      <c r="P639" s="144"/>
      <c r="Q639" s="144"/>
      <c r="R639" s="144"/>
      <c r="S639" s="144"/>
      <c r="T639" s="144"/>
      <c r="U639" s="144"/>
      <c r="V639" s="144"/>
      <c r="W639" s="144"/>
      <c r="X639" s="144"/>
      <c r="Y639" s="144"/>
      <c r="Z639" s="144"/>
      <c r="AA639" s="144"/>
      <c r="AB639" s="144"/>
      <c r="AC639" s="144"/>
      <c r="AD639" s="144"/>
      <c r="AE639" s="144"/>
      <c r="AF639" s="144"/>
      <c r="AG639" s="144"/>
      <c r="AH639" s="144"/>
      <c r="AI639" s="144">
        <v>1500000</v>
      </c>
      <c r="AJ639" s="144"/>
      <c r="AK639" s="144"/>
      <c r="AL639" s="60">
        <f t="shared" si="1925"/>
        <v>1500000</v>
      </c>
      <c r="AM639" s="60">
        <f t="shared" si="1926"/>
        <v>0</v>
      </c>
      <c r="AN639" s="60">
        <f t="shared" si="1927"/>
        <v>0</v>
      </c>
      <c r="AO639" s="144"/>
      <c r="AP639" s="144"/>
      <c r="AQ639" s="144"/>
      <c r="AR639" s="60">
        <f t="shared" si="1929"/>
        <v>1500000</v>
      </c>
      <c r="AS639" s="60">
        <f t="shared" si="1930"/>
        <v>0</v>
      </c>
      <c r="AT639" s="60">
        <f t="shared" si="1931"/>
        <v>0</v>
      </c>
    </row>
    <row r="640" spans="1:46" s="42" customFormat="1">
      <c r="A640" s="228"/>
      <c r="B640" s="93"/>
      <c r="C640" s="34"/>
      <c r="D640" s="34"/>
      <c r="E640" s="34"/>
      <c r="F640" s="34"/>
      <c r="G640" s="37"/>
      <c r="H640" s="144"/>
      <c r="I640" s="144"/>
      <c r="J640" s="144"/>
      <c r="K640" s="144"/>
      <c r="L640" s="144"/>
      <c r="M640" s="144"/>
      <c r="N640" s="144"/>
      <c r="O640" s="144"/>
      <c r="P640" s="144"/>
      <c r="Q640" s="144"/>
      <c r="R640" s="144"/>
      <c r="S640" s="144"/>
      <c r="T640" s="144"/>
      <c r="U640" s="144"/>
      <c r="V640" s="144"/>
      <c r="W640" s="144"/>
      <c r="X640" s="144"/>
      <c r="Y640" s="144"/>
      <c r="Z640" s="144"/>
      <c r="AA640" s="144"/>
      <c r="AB640" s="144"/>
      <c r="AC640" s="144"/>
      <c r="AD640" s="144"/>
      <c r="AE640" s="144"/>
      <c r="AF640" s="144"/>
      <c r="AG640" s="144"/>
      <c r="AH640" s="144"/>
      <c r="AI640" s="144"/>
      <c r="AJ640" s="144"/>
      <c r="AK640" s="144"/>
      <c r="AL640" s="144"/>
      <c r="AM640" s="144"/>
      <c r="AN640" s="144"/>
      <c r="AO640" s="144"/>
      <c r="AP640" s="144"/>
      <c r="AQ640" s="144"/>
      <c r="AR640" s="144"/>
      <c r="AS640" s="144"/>
      <c r="AT640" s="144"/>
    </row>
    <row r="641" spans="1:46" s="133" customFormat="1" ht="41.4">
      <c r="A641" s="84">
        <v>22</v>
      </c>
      <c r="B641" s="172" t="s">
        <v>308</v>
      </c>
      <c r="C641" s="137" t="s">
        <v>307</v>
      </c>
      <c r="D641" s="137" t="s">
        <v>21</v>
      </c>
      <c r="E641" s="137" t="s">
        <v>100</v>
      </c>
      <c r="F641" s="137" t="s">
        <v>101</v>
      </c>
      <c r="G641" s="138"/>
      <c r="H641" s="173">
        <f>H642+H645</f>
        <v>1250000</v>
      </c>
      <c r="I641" s="173">
        <f t="shared" ref="I641:J641" si="1962">I642+I645</f>
        <v>0</v>
      </c>
      <c r="J641" s="173">
        <f t="shared" si="1962"/>
        <v>0</v>
      </c>
      <c r="K641" s="173">
        <f t="shared" ref="K641:M641" si="1963">K642+K645</f>
        <v>0</v>
      </c>
      <c r="L641" s="173">
        <f t="shared" si="1963"/>
        <v>0</v>
      </c>
      <c r="M641" s="173">
        <f t="shared" si="1963"/>
        <v>0</v>
      </c>
      <c r="N641" s="173">
        <f t="shared" si="1823"/>
        <v>1250000</v>
      </c>
      <c r="O641" s="173">
        <f t="shared" si="1824"/>
        <v>0</v>
      </c>
      <c r="P641" s="173">
        <f t="shared" si="1825"/>
        <v>0</v>
      </c>
      <c r="Q641" s="173">
        <f t="shared" ref="Q641:S641" si="1964">Q642+Q645</f>
        <v>0</v>
      </c>
      <c r="R641" s="173">
        <f t="shared" si="1964"/>
        <v>0</v>
      </c>
      <c r="S641" s="173">
        <f t="shared" si="1964"/>
        <v>0</v>
      </c>
      <c r="T641" s="173">
        <f t="shared" ref="T641:T647" si="1965">N641+Q641</f>
        <v>1250000</v>
      </c>
      <c r="U641" s="173">
        <f t="shared" ref="U641:U647" si="1966">O641+R641</f>
        <v>0</v>
      </c>
      <c r="V641" s="173">
        <f t="shared" ref="V641:V647" si="1967">P641+S641</f>
        <v>0</v>
      </c>
      <c r="W641" s="173">
        <f t="shared" ref="W641:Y641" si="1968">W642+W645</f>
        <v>0</v>
      </c>
      <c r="X641" s="173">
        <f t="shared" si="1968"/>
        <v>0</v>
      </c>
      <c r="Y641" s="173">
        <f t="shared" si="1968"/>
        <v>0</v>
      </c>
      <c r="Z641" s="173">
        <f t="shared" ref="Z641:Z647" si="1969">T641+W641</f>
        <v>1250000</v>
      </c>
      <c r="AA641" s="173">
        <f t="shared" ref="AA641:AA647" si="1970">U641+X641</f>
        <v>0</v>
      </c>
      <c r="AB641" s="173">
        <f t="shared" ref="AB641:AB647" si="1971">V641+Y641</f>
        <v>0</v>
      </c>
      <c r="AC641" s="173">
        <f>AC642+AC645+AC648</f>
        <v>-885000</v>
      </c>
      <c r="AD641" s="173">
        <f t="shared" ref="AD641:AE641" si="1972">AD642+AD645+AD648</f>
        <v>0</v>
      </c>
      <c r="AE641" s="173">
        <f t="shared" si="1972"/>
        <v>0</v>
      </c>
      <c r="AF641" s="173">
        <f t="shared" ref="AF641:AF647" si="1973">Z641+AC641</f>
        <v>365000</v>
      </c>
      <c r="AG641" s="173">
        <f t="shared" ref="AG641:AG647" si="1974">AA641+AD641</f>
        <v>0</v>
      </c>
      <c r="AH641" s="173">
        <f t="shared" ref="AH641:AH647" si="1975">AB641+AE641</f>
        <v>0</v>
      </c>
      <c r="AI641" s="173">
        <f>AI642+AI645+AI648</f>
        <v>0</v>
      </c>
      <c r="AJ641" s="173">
        <f t="shared" ref="AJ641:AK641" si="1976">AJ642+AJ645+AJ648</f>
        <v>0</v>
      </c>
      <c r="AK641" s="173">
        <f t="shared" si="1976"/>
        <v>0</v>
      </c>
      <c r="AL641" s="173">
        <f t="shared" ref="AL641:AL650" si="1977">AF641+AI641</f>
        <v>365000</v>
      </c>
      <c r="AM641" s="173">
        <f t="shared" ref="AM641:AM650" si="1978">AG641+AJ641</f>
        <v>0</v>
      </c>
      <c r="AN641" s="173">
        <f t="shared" ref="AN641:AN650" si="1979">AH641+AK641</f>
        <v>0</v>
      </c>
      <c r="AO641" s="173">
        <f>AO642+AO645+AO648</f>
        <v>200000</v>
      </c>
      <c r="AP641" s="173">
        <f t="shared" ref="AP641:AQ641" si="1980">AP642+AP645+AP648</f>
        <v>0</v>
      </c>
      <c r="AQ641" s="173">
        <f t="shared" si="1980"/>
        <v>0</v>
      </c>
      <c r="AR641" s="173">
        <f t="shared" ref="AR641:AR650" si="1981">AL641+AO641</f>
        <v>565000</v>
      </c>
      <c r="AS641" s="173">
        <f t="shared" ref="AS641:AS650" si="1982">AM641+AP641</f>
        <v>0</v>
      </c>
      <c r="AT641" s="173">
        <f t="shared" ref="AT641:AT650" si="1983">AN641+AQ641</f>
        <v>0</v>
      </c>
    </row>
    <row r="642" spans="1:46" s="42" customFormat="1">
      <c r="A642" s="280"/>
      <c r="B642" s="179" t="s">
        <v>328</v>
      </c>
      <c r="C642" s="35" t="s">
        <v>307</v>
      </c>
      <c r="D642" s="35" t="s">
        <v>21</v>
      </c>
      <c r="E642" s="35" t="s">
        <v>100</v>
      </c>
      <c r="F642" s="35" t="s">
        <v>329</v>
      </c>
      <c r="G642" s="36"/>
      <c r="H642" s="144">
        <f>H643</f>
        <v>250000</v>
      </c>
      <c r="I642" s="144">
        <f t="shared" ref="I642:M643" si="1984">I643</f>
        <v>0</v>
      </c>
      <c r="J642" s="144">
        <f t="shared" si="1984"/>
        <v>0</v>
      </c>
      <c r="K642" s="144">
        <f t="shared" si="1984"/>
        <v>0</v>
      </c>
      <c r="L642" s="144">
        <f t="shared" si="1984"/>
        <v>0</v>
      </c>
      <c r="M642" s="144">
        <f t="shared" si="1984"/>
        <v>0</v>
      </c>
      <c r="N642" s="144">
        <f t="shared" si="1823"/>
        <v>250000</v>
      </c>
      <c r="O642" s="144">
        <f t="shared" si="1824"/>
        <v>0</v>
      </c>
      <c r="P642" s="144">
        <f t="shared" si="1825"/>
        <v>0</v>
      </c>
      <c r="Q642" s="144">
        <f t="shared" ref="Q642:S643" si="1985">Q643</f>
        <v>0</v>
      </c>
      <c r="R642" s="144">
        <f t="shared" si="1985"/>
        <v>0</v>
      </c>
      <c r="S642" s="144">
        <f t="shared" si="1985"/>
        <v>0</v>
      </c>
      <c r="T642" s="144">
        <f t="shared" si="1965"/>
        <v>250000</v>
      </c>
      <c r="U642" s="144">
        <f t="shared" si="1966"/>
        <v>0</v>
      </c>
      <c r="V642" s="144">
        <f t="shared" si="1967"/>
        <v>0</v>
      </c>
      <c r="W642" s="144">
        <f t="shared" ref="W642:Y643" si="1986">W643</f>
        <v>0</v>
      </c>
      <c r="X642" s="144">
        <f t="shared" si="1986"/>
        <v>0</v>
      </c>
      <c r="Y642" s="144">
        <f t="shared" si="1986"/>
        <v>0</v>
      </c>
      <c r="Z642" s="144">
        <f t="shared" si="1969"/>
        <v>250000</v>
      </c>
      <c r="AA642" s="144">
        <f t="shared" si="1970"/>
        <v>0</v>
      </c>
      <c r="AB642" s="144">
        <f t="shared" si="1971"/>
        <v>0</v>
      </c>
      <c r="AC642" s="144">
        <f t="shared" ref="AC642:AE643" si="1987">AC643</f>
        <v>0</v>
      </c>
      <c r="AD642" s="144">
        <f t="shared" si="1987"/>
        <v>0</v>
      </c>
      <c r="AE642" s="144">
        <f t="shared" si="1987"/>
        <v>0</v>
      </c>
      <c r="AF642" s="144">
        <f t="shared" si="1973"/>
        <v>250000</v>
      </c>
      <c r="AG642" s="144">
        <f t="shared" si="1974"/>
        <v>0</v>
      </c>
      <c r="AH642" s="144">
        <f t="shared" si="1975"/>
        <v>0</v>
      </c>
      <c r="AI642" s="144">
        <f t="shared" ref="AI642:AK643" si="1988">AI643</f>
        <v>0</v>
      </c>
      <c r="AJ642" s="144">
        <f t="shared" si="1988"/>
        <v>0</v>
      </c>
      <c r="AK642" s="144">
        <f t="shared" si="1988"/>
        <v>0</v>
      </c>
      <c r="AL642" s="144">
        <f t="shared" si="1977"/>
        <v>250000</v>
      </c>
      <c r="AM642" s="144">
        <f t="shared" si="1978"/>
        <v>0</v>
      </c>
      <c r="AN642" s="144">
        <f t="shared" si="1979"/>
        <v>0</v>
      </c>
      <c r="AO642" s="144">
        <f t="shared" ref="AO642:AQ643" si="1989">AO643</f>
        <v>0</v>
      </c>
      <c r="AP642" s="144">
        <f t="shared" si="1989"/>
        <v>0</v>
      </c>
      <c r="AQ642" s="144">
        <f t="shared" si="1989"/>
        <v>0</v>
      </c>
      <c r="AR642" s="144">
        <f t="shared" si="1981"/>
        <v>250000</v>
      </c>
      <c r="AS642" s="144">
        <f t="shared" si="1982"/>
        <v>0</v>
      </c>
      <c r="AT642" s="144">
        <f t="shared" si="1983"/>
        <v>0</v>
      </c>
    </row>
    <row r="643" spans="1:46" s="42" customFormat="1" ht="26.4">
      <c r="A643" s="260"/>
      <c r="B643" s="185" t="s">
        <v>186</v>
      </c>
      <c r="C643" s="35" t="s">
        <v>307</v>
      </c>
      <c r="D643" s="35" t="s">
        <v>21</v>
      </c>
      <c r="E643" s="35" t="s">
        <v>100</v>
      </c>
      <c r="F643" s="35" t="s">
        <v>329</v>
      </c>
      <c r="G643" s="36" t="s">
        <v>32</v>
      </c>
      <c r="H643" s="144">
        <f>H644</f>
        <v>250000</v>
      </c>
      <c r="I643" s="144">
        <f t="shared" si="1984"/>
        <v>0</v>
      </c>
      <c r="J643" s="144">
        <f t="shared" si="1984"/>
        <v>0</v>
      </c>
      <c r="K643" s="144">
        <f t="shared" si="1984"/>
        <v>0</v>
      </c>
      <c r="L643" s="144">
        <f t="shared" si="1984"/>
        <v>0</v>
      </c>
      <c r="M643" s="144">
        <f t="shared" si="1984"/>
        <v>0</v>
      </c>
      <c r="N643" s="144">
        <f t="shared" si="1823"/>
        <v>250000</v>
      </c>
      <c r="O643" s="144">
        <f t="shared" si="1824"/>
        <v>0</v>
      </c>
      <c r="P643" s="144">
        <f t="shared" si="1825"/>
        <v>0</v>
      </c>
      <c r="Q643" s="144">
        <f t="shared" si="1985"/>
        <v>0</v>
      </c>
      <c r="R643" s="144">
        <f t="shared" si="1985"/>
        <v>0</v>
      </c>
      <c r="S643" s="144">
        <f t="shared" si="1985"/>
        <v>0</v>
      </c>
      <c r="T643" s="144">
        <f t="shared" si="1965"/>
        <v>250000</v>
      </c>
      <c r="U643" s="144">
        <f t="shared" si="1966"/>
        <v>0</v>
      </c>
      <c r="V643" s="144">
        <f t="shared" si="1967"/>
        <v>0</v>
      </c>
      <c r="W643" s="144">
        <f t="shared" si="1986"/>
        <v>0</v>
      </c>
      <c r="X643" s="144">
        <f t="shared" si="1986"/>
        <v>0</v>
      </c>
      <c r="Y643" s="144">
        <f t="shared" si="1986"/>
        <v>0</v>
      </c>
      <c r="Z643" s="144">
        <f t="shared" si="1969"/>
        <v>250000</v>
      </c>
      <c r="AA643" s="144">
        <f t="shared" si="1970"/>
        <v>0</v>
      </c>
      <c r="AB643" s="144">
        <f t="shared" si="1971"/>
        <v>0</v>
      </c>
      <c r="AC643" s="144">
        <f t="shared" si="1987"/>
        <v>0</v>
      </c>
      <c r="AD643" s="144">
        <f t="shared" si="1987"/>
        <v>0</v>
      </c>
      <c r="AE643" s="144">
        <f t="shared" si="1987"/>
        <v>0</v>
      </c>
      <c r="AF643" s="144">
        <f t="shared" si="1973"/>
        <v>250000</v>
      </c>
      <c r="AG643" s="144">
        <f t="shared" si="1974"/>
        <v>0</v>
      </c>
      <c r="AH643" s="144">
        <f t="shared" si="1975"/>
        <v>0</v>
      </c>
      <c r="AI643" s="144">
        <f t="shared" si="1988"/>
        <v>0</v>
      </c>
      <c r="AJ643" s="144">
        <f t="shared" si="1988"/>
        <v>0</v>
      </c>
      <c r="AK643" s="144">
        <f t="shared" si="1988"/>
        <v>0</v>
      </c>
      <c r="AL643" s="144">
        <f t="shared" si="1977"/>
        <v>250000</v>
      </c>
      <c r="AM643" s="144">
        <f t="shared" si="1978"/>
        <v>0</v>
      </c>
      <c r="AN643" s="144">
        <f t="shared" si="1979"/>
        <v>0</v>
      </c>
      <c r="AO643" s="144">
        <f t="shared" si="1989"/>
        <v>0</v>
      </c>
      <c r="AP643" s="144">
        <f t="shared" si="1989"/>
        <v>0</v>
      </c>
      <c r="AQ643" s="144">
        <f t="shared" si="1989"/>
        <v>0</v>
      </c>
      <c r="AR643" s="144">
        <f t="shared" si="1981"/>
        <v>250000</v>
      </c>
      <c r="AS643" s="144">
        <f t="shared" si="1982"/>
        <v>0</v>
      </c>
      <c r="AT643" s="144">
        <f t="shared" si="1983"/>
        <v>0</v>
      </c>
    </row>
    <row r="644" spans="1:46" s="42" customFormat="1" ht="26.4">
      <c r="A644" s="260"/>
      <c r="B644" s="182" t="s">
        <v>34</v>
      </c>
      <c r="C644" s="35" t="s">
        <v>307</v>
      </c>
      <c r="D644" s="35" t="s">
        <v>21</v>
      </c>
      <c r="E644" s="35" t="s">
        <v>100</v>
      </c>
      <c r="F644" s="35" t="s">
        <v>329</v>
      </c>
      <c r="G644" s="36" t="s">
        <v>33</v>
      </c>
      <c r="H644" s="144">
        <v>250000</v>
      </c>
      <c r="I644" s="144"/>
      <c r="J644" s="144"/>
      <c r="K644" s="144"/>
      <c r="L644" s="144"/>
      <c r="M644" s="144"/>
      <c r="N644" s="144">
        <f t="shared" si="1823"/>
        <v>250000</v>
      </c>
      <c r="O644" s="144">
        <f t="shared" si="1824"/>
        <v>0</v>
      </c>
      <c r="P644" s="144">
        <f t="shared" si="1825"/>
        <v>0</v>
      </c>
      <c r="Q644" s="144"/>
      <c r="R644" s="144"/>
      <c r="S644" s="144"/>
      <c r="T644" s="144">
        <f t="shared" si="1965"/>
        <v>250000</v>
      </c>
      <c r="U644" s="144">
        <f t="shared" si="1966"/>
        <v>0</v>
      </c>
      <c r="V644" s="144">
        <f t="shared" si="1967"/>
        <v>0</v>
      </c>
      <c r="W644" s="144"/>
      <c r="X644" s="144"/>
      <c r="Y644" s="144"/>
      <c r="Z644" s="144">
        <f t="shared" si="1969"/>
        <v>250000</v>
      </c>
      <c r="AA644" s="144">
        <f t="shared" si="1970"/>
        <v>0</v>
      </c>
      <c r="AB644" s="144">
        <f t="shared" si="1971"/>
        <v>0</v>
      </c>
      <c r="AC644" s="144"/>
      <c r="AD644" s="144"/>
      <c r="AE644" s="144"/>
      <c r="AF644" s="144">
        <f t="shared" si="1973"/>
        <v>250000</v>
      </c>
      <c r="AG644" s="144">
        <f t="shared" si="1974"/>
        <v>0</v>
      </c>
      <c r="AH644" s="144">
        <f t="shared" si="1975"/>
        <v>0</v>
      </c>
      <c r="AI644" s="144"/>
      <c r="AJ644" s="144"/>
      <c r="AK644" s="144"/>
      <c r="AL644" s="144">
        <f t="shared" si="1977"/>
        <v>250000</v>
      </c>
      <c r="AM644" s="144">
        <f t="shared" si="1978"/>
        <v>0</v>
      </c>
      <c r="AN644" s="144">
        <f t="shared" si="1979"/>
        <v>0</v>
      </c>
      <c r="AO644" s="144"/>
      <c r="AP644" s="144"/>
      <c r="AQ644" s="144"/>
      <c r="AR644" s="144">
        <f t="shared" si="1981"/>
        <v>250000</v>
      </c>
      <c r="AS644" s="144">
        <f t="shared" si="1982"/>
        <v>0</v>
      </c>
      <c r="AT644" s="144">
        <f t="shared" si="1983"/>
        <v>0</v>
      </c>
    </row>
    <row r="645" spans="1:46" s="42" customFormat="1" ht="26.4">
      <c r="A645" s="260"/>
      <c r="B645" s="179" t="s">
        <v>330</v>
      </c>
      <c r="C645" s="35" t="s">
        <v>307</v>
      </c>
      <c r="D645" s="35" t="s">
        <v>21</v>
      </c>
      <c r="E645" s="35" t="s">
        <v>100</v>
      </c>
      <c r="F645" s="35" t="s">
        <v>331</v>
      </c>
      <c r="G645" s="36"/>
      <c r="H645" s="144">
        <f>H646</f>
        <v>1000000</v>
      </c>
      <c r="I645" s="144">
        <f t="shared" ref="I645:M646" si="1990">I646</f>
        <v>0</v>
      </c>
      <c r="J645" s="144">
        <f t="shared" si="1990"/>
        <v>0</v>
      </c>
      <c r="K645" s="144">
        <f t="shared" si="1990"/>
        <v>0</v>
      </c>
      <c r="L645" s="144">
        <f t="shared" si="1990"/>
        <v>0</v>
      </c>
      <c r="M645" s="144">
        <f t="shared" si="1990"/>
        <v>0</v>
      </c>
      <c r="N645" s="144">
        <f t="shared" si="1823"/>
        <v>1000000</v>
      </c>
      <c r="O645" s="144">
        <f t="shared" si="1824"/>
        <v>0</v>
      </c>
      <c r="P645" s="144">
        <f t="shared" si="1825"/>
        <v>0</v>
      </c>
      <c r="Q645" s="144">
        <f t="shared" ref="Q645:S646" si="1991">Q646</f>
        <v>0</v>
      </c>
      <c r="R645" s="144">
        <f t="shared" si="1991"/>
        <v>0</v>
      </c>
      <c r="S645" s="144">
        <f t="shared" si="1991"/>
        <v>0</v>
      </c>
      <c r="T645" s="144">
        <f t="shared" si="1965"/>
        <v>1000000</v>
      </c>
      <c r="U645" s="144">
        <f t="shared" si="1966"/>
        <v>0</v>
      </c>
      <c r="V645" s="144">
        <f t="shared" si="1967"/>
        <v>0</v>
      </c>
      <c r="W645" s="144">
        <f t="shared" ref="W645:Y646" si="1992">W646</f>
        <v>0</v>
      </c>
      <c r="X645" s="144">
        <f t="shared" si="1992"/>
        <v>0</v>
      </c>
      <c r="Y645" s="144">
        <f t="shared" si="1992"/>
        <v>0</v>
      </c>
      <c r="Z645" s="144">
        <f t="shared" si="1969"/>
        <v>1000000</v>
      </c>
      <c r="AA645" s="144">
        <f t="shared" si="1970"/>
        <v>0</v>
      </c>
      <c r="AB645" s="144">
        <f t="shared" si="1971"/>
        <v>0</v>
      </c>
      <c r="AC645" s="144">
        <f t="shared" ref="AC645:AE646" si="1993">AC646</f>
        <v>-1000000</v>
      </c>
      <c r="AD645" s="144">
        <f t="shared" si="1993"/>
        <v>0</v>
      </c>
      <c r="AE645" s="144">
        <f t="shared" si="1993"/>
        <v>0</v>
      </c>
      <c r="AF645" s="144">
        <f t="shared" si="1973"/>
        <v>0</v>
      </c>
      <c r="AG645" s="144">
        <f t="shared" si="1974"/>
        <v>0</v>
      </c>
      <c r="AH645" s="144">
        <f t="shared" si="1975"/>
        <v>0</v>
      </c>
      <c r="AI645" s="144">
        <f t="shared" ref="AI645:AK646" si="1994">AI646</f>
        <v>0</v>
      </c>
      <c r="AJ645" s="144">
        <f t="shared" si="1994"/>
        <v>0</v>
      </c>
      <c r="AK645" s="144">
        <f t="shared" si="1994"/>
        <v>0</v>
      </c>
      <c r="AL645" s="144">
        <f t="shared" si="1977"/>
        <v>0</v>
      </c>
      <c r="AM645" s="144">
        <f t="shared" si="1978"/>
        <v>0</v>
      </c>
      <c r="AN645" s="144">
        <f t="shared" si="1979"/>
        <v>0</v>
      </c>
      <c r="AO645" s="144">
        <f t="shared" ref="AO645:AQ646" si="1995">AO646</f>
        <v>0</v>
      </c>
      <c r="AP645" s="144">
        <f t="shared" si="1995"/>
        <v>0</v>
      </c>
      <c r="AQ645" s="144">
        <f t="shared" si="1995"/>
        <v>0</v>
      </c>
      <c r="AR645" s="144">
        <f t="shared" si="1981"/>
        <v>0</v>
      </c>
      <c r="AS645" s="144">
        <f t="shared" si="1982"/>
        <v>0</v>
      </c>
      <c r="AT645" s="144">
        <f t="shared" si="1983"/>
        <v>0</v>
      </c>
    </row>
    <row r="646" spans="1:46" s="42" customFormat="1" ht="26.4">
      <c r="A646" s="260"/>
      <c r="B646" s="185" t="s">
        <v>186</v>
      </c>
      <c r="C646" s="35" t="s">
        <v>307</v>
      </c>
      <c r="D646" s="35" t="s">
        <v>21</v>
      </c>
      <c r="E646" s="35" t="s">
        <v>100</v>
      </c>
      <c r="F646" s="35" t="s">
        <v>331</v>
      </c>
      <c r="G646" s="36" t="s">
        <v>32</v>
      </c>
      <c r="H646" s="144">
        <f>H647</f>
        <v>1000000</v>
      </c>
      <c r="I646" s="144">
        <f t="shared" si="1990"/>
        <v>0</v>
      </c>
      <c r="J646" s="144">
        <f t="shared" si="1990"/>
        <v>0</v>
      </c>
      <c r="K646" s="144">
        <f t="shared" si="1990"/>
        <v>0</v>
      </c>
      <c r="L646" s="144">
        <f t="shared" si="1990"/>
        <v>0</v>
      </c>
      <c r="M646" s="144">
        <f t="shared" si="1990"/>
        <v>0</v>
      </c>
      <c r="N646" s="144">
        <f t="shared" si="1823"/>
        <v>1000000</v>
      </c>
      <c r="O646" s="144">
        <f t="shared" si="1824"/>
        <v>0</v>
      </c>
      <c r="P646" s="144">
        <f t="shared" si="1825"/>
        <v>0</v>
      </c>
      <c r="Q646" s="144">
        <f t="shared" si="1991"/>
        <v>0</v>
      </c>
      <c r="R646" s="144">
        <f t="shared" si="1991"/>
        <v>0</v>
      </c>
      <c r="S646" s="144">
        <f t="shared" si="1991"/>
        <v>0</v>
      </c>
      <c r="T646" s="144">
        <f t="shared" si="1965"/>
        <v>1000000</v>
      </c>
      <c r="U646" s="144">
        <f t="shared" si="1966"/>
        <v>0</v>
      </c>
      <c r="V646" s="144">
        <f t="shared" si="1967"/>
        <v>0</v>
      </c>
      <c r="W646" s="144">
        <f t="shared" si="1992"/>
        <v>0</v>
      </c>
      <c r="X646" s="144">
        <f t="shared" si="1992"/>
        <v>0</v>
      </c>
      <c r="Y646" s="144">
        <f t="shared" si="1992"/>
        <v>0</v>
      </c>
      <c r="Z646" s="144">
        <f t="shared" si="1969"/>
        <v>1000000</v>
      </c>
      <c r="AA646" s="144">
        <f t="shared" si="1970"/>
        <v>0</v>
      </c>
      <c r="AB646" s="144">
        <f t="shared" si="1971"/>
        <v>0</v>
      </c>
      <c r="AC646" s="144">
        <f t="shared" si="1993"/>
        <v>-1000000</v>
      </c>
      <c r="AD646" s="144">
        <f t="shared" si="1993"/>
        <v>0</v>
      </c>
      <c r="AE646" s="144">
        <f t="shared" si="1993"/>
        <v>0</v>
      </c>
      <c r="AF646" s="144">
        <f t="shared" si="1973"/>
        <v>0</v>
      </c>
      <c r="AG646" s="144">
        <f t="shared" si="1974"/>
        <v>0</v>
      </c>
      <c r="AH646" s="144">
        <f t="shared" si="1975"/>
        <v>0</v>
      </c>
      <c r="AI646" s="144">
        <f t="shared" si="1994"/>
        <v>0</v>
      </c>
      <c r="AJ646" s="144">
        <f t="shared" si="1994"/>
        <v>0</v>
      </c>
      <c r="AK646" s="144">
        <f t="shared" si="1994"/>
        <v>0</v>
      </c>
      <c r="AL646" s="144">
        <f t="shared" si="1977"/>
        <v>0</v>
      </c>
      <c r="AM646" s="144">
        <f t="shared" si="1978"/>
        <v>0</v>
      </c>
      <c r="AN646" s="144">
        <f t="shared" si="1979"/>
        <v>0</v>
      </c>
      <c r="AO646" s="144">
        <f t="shared" si="1995"/>
        <v>0</v>
      </c>
      <c r="AP646" s="144">
        <f t="shared" si="1995"/>
        <v>0</v>
      </c>
      <c r="AQ646" s="144">
        <f t="shared" si="1995"/>
        <v>0</v>
      </c>
      <c r="AR646" s="144">
        <f t="shared" si="1981"/>
        <v>0</v>
      </c>
      <c r="AS646" s="144">
        <f t="shared" si="1982"/>
        <v>0</v>
      </c>
      <c r="AT646" s="144">
        <f t="shared" si="1983"/>
        <v>0</v>
      </c>
    </row>
    <row r="647" spans="1:46" s="42" customFormat="1" ht="26.4">
      <c r="A647" s="260"/>
      <c r="B647" s="182" t="s">
        <v>34</v>
      </c>
      <c r="C647" s="35" t="s">
        <v>307</v>
      </c>
      <c r="D647" s="35" t="s">
        <v>21</v>
      </c>
      <c r="E647" s="35" t="s">
        <v>100</v>
      </c>
      <c r="F647" s="35" t="s">
        <v>331</v>
      </c>
      <c r="G647" s="36" t="s">
        <v>33</v>
      </c>
      <c r="H647" s="144">
        <v>1000000</v>
      </c>
      <c r="I647" s="144"/>
      <c r="J647" s="144"/>
      <c r="K647" s="144"/>
      <c r="L647" s="144"/>
      <c r="M647" s="144"/>
      <c r="N647" s="144">
        <f t="shared" si="1823"/>
        <v>1000000</v>
      </c>
      <c r="O647" s="144">
        <f t="shared" si="1824"/>
        <v>0</v>
      </c>
      <c r="P647" s="144">
        <f t="shared" si="1825"/>
        <v>0</v>
      </c>
      <c r="Q647" s="144"/>
      <c r="R647" s="144"/>
      <c r="S647" s="144"/>
      <c r="T647" s="144">
        <f t="shared" si="1965"/>
        <v>1000000</v>
      </c>
      <c r="U647" s="144">
        <f t="shared" si="1966"/>
        <v>0</v>
      </c>
      <c r="V647" s="144">
        <f t="shared" si="1967"/>
        <v>0</v>
      </c>
      <c r="W647" s="144"/>
      <c r="X647" s="144"/>
      <c r="Y647" s="144"/>
      <c r="Z647" s="144">
        <f t="shared" si="1969"/>
        <v>1000000</v>
      </c>
      <c r="AA647" s="144">
        <f t="shared" si="1970"/>
        <v>0</v>
      </c>
      <c r="AB647" s="144">
        <f t="shared" si="1971"/>
        <v>0</v>
      </c>
      <c r="AC647" s="144">
        <v>-1000000</v>
      </c>
      <c r="AD647" s="144"/>
      <c r="AE647" s="144"/>
      <c r="AF647" s="144">
        <f t="shared" si="1973"/>
        <v>0</v>
      </c>
      <c r="AG647" s="144">
        <f t="shared" si="1974"/>
        <v>0</v>
      </c>
      <c r="AH647" s="144">
        <f t="shared" si="1975"/>
        <v>0</v>
      </c>
      <c r="AI647" s="144"/>
      <c r="AJ647" s="144"/>
      <c r="AK647" s="144"/>
      <c r="AL647" s="144">
        <f t="shared" si="1977"/>
        <v>0</v>
      </c>
      <c r="AM647" s="144">
        <f t="shared" si="1978"/>
        <v>0</v>
      </c>
      <c r="AN647" s="144">
        <f t="shared" si="1979"/>
        <v>0</v>
      </c>
      <c r="AO647" s="144"/>
      <c r="AP647" s="144"/>
      <c r="AQ647" s="144"/>
      <c r="AR647" s="144">
        <f t="shared" si="1981"/>
        <v>0</v>
      </c>
      <c r="AS647" s="144">
        <f t="shared" si="1982"/>
        <v>0</v>
      </c>
      <c r="AT647" s="144">
        <f t="shared" si="1983"/>
        <v>0</v>
      </c>
    </row>
    <row r="648" spans="1:46" s="42" customFormat="1">
      <c r="A648" s="260"/>
      <c r="B648" s="237" t="s">
        <v>253</v>
      </c>
      <c r="C648" s="211" t="s">
        <v>307</v>
      </c>
      <c r="D648" s="211" t="s">
        <v>21</v>
      </c>
      <c r="E648" s="211" t="s">
        <v>100</v>
      </c>
      <c r="F648" s="211" t="s">
        <v>126</v>
      </c>
      <c r="G648" s="212"/>
      <c r="H648" s="144"/>
      <c r="I648" s="144"/>
      <c r="J648" s="144"/>
      <c r="K648" s="144"/>
      <c r="L648" s="144"/>
      <c r="M648" s="144"/>
      <c r="N648" s="144"/>
      <c r="O648" s="144"/>
      <c r="P648" s="144"/>
      <c r="Q648" s="144"/>
      <c r="R648" s="144"/>
      <c r="S648" s="144"/>
      <c r="T648" s="144"/>
      <c r="U648" s="144"/>
      <c r="V648" s="144"/>
      <c r="W648" s="144"/>
      <c r="X648" s="144"/>
      <c r="Y648" s="144"/>
      <c r="Z648" s="144"/>
      <c r="AA648" s="144"/>
      <c r="AB648" s="144"/>
      <c r="AC648" s="144">
        <f>AC649</f>
        <v>115000</v>
      </c>
      <c r="AD648" s="144">
        <f t="shared" ref="AD648:AE649" si="1996">AD649</f>
        <v>0</v>
      </c>
      <c r="AE648" s="144">
        <f t="shared" si="1996"/>
        <v>0</v>
      </c>
      <c r="AF648" s="144">
        <f t="shared" ref="AF648:AF650" si="1997">Z648+AC648</f>
        <v>115000</v>
      </c>
      <c r="AG648" s="144">
        <f t="shared" ref="AG648:AG650" si="1998">AA648+AD648</f>
        <v>0</v>
      </c>
      <c r="AH648" s="144">
        <f t="shared" ref="AH648:AH650" si="1999">AB648+AE648</f>
        <v>0</v>
      </c>
      <c r="AI648" s="144">
        <f>AI649</f>
        <v>0</v>
      </c>
      <c r="AJ648" s="144">
        <f t="shared" ref="AJ648:AK649" si="2000">AJ649</f>
        <v>0</v>
      </c>
      <c r="AK648" s="144">
        <f t="shared" si="2000"/>
        <v>0</v>
      </c>
      <c r="AL648" s="144">
        <f t="shared" si="1977"/>
        <v>115000</v>
      </c>
      <c r="AM648" s="144">
        <f t="shared" si="1978"/>
        <v>0</v>
      </c>
      <c r="AN648" s="144">
        <f t="shared" si="1979"/>
        <v>0</v>
      </c>
      <c r="AO648" s="144">
        <f>AO649</f>
        <v>200000</v>
      </c>
      <c r="AP648" s="144">
        <f t="shared" ref="AP648:AQ649" si="2001">AP649</f>
        <v>0</v>
      </c>
      <c r="AQ648" s="144">
        <f t="shared" si="2001"/>
        <v>0</v>
      </c>
      <c r="AR648" s="144">
        <f t="shared" si="1981"/>
        <v>315000</v>
      </c>
      <c r="AS648" s="144">
        <f t="shared" si="1982"/>
        <v>0</v>
      </c>
      <c r="AT648" s="144">
        <f t="shared" si="1983"/>
        <v>0</v>
      </c>
    </row>
    <row r="649" spans="1:46" s="42" customFormat="1" ht="26.4">
      <c r="A649" s="260"/>
      <c r="B649" s="234" t="s">
        <v>186</v>
      </c>
      <c r="C649" s="211" t="s">
        <v>307</v>
      </c>
      <c r="D649" s="211" t="s">
        <v>21</v>
      </c>
      <c r="E649" s="211" t="s">
        <v>100</v>
      </c>
      <c r="F649" s="211" t="s">
        <v>126</v>
      </c>
      <c r="G649" s="212" t="s">
        <v>32</v>
      </c>
      <c r="H649" s="144"/>
      <c r="I649" s="144"/>
      <c r="J649" s="144"/>
      <c r="K649" s="144"/>
      <c r="L649" s="144"/>
      <c r="M649" s="144"/>
      <c r="N649" s="144"/>
      <c r="O649" s="144"/>
      <c r="P649" s="144"/>
      <c r="Q649" s="144"/>
      <c r="R649" s="144"/>
      <c r="S649" s="144"/>
      <c r="T649" s="144"/>
      <c r="U649" s="144"/>
      <c r="V649" s="144"/>
      <c r="W649" s="144"/>
      <c r="X649" s="144"/>
      <c r="Y649" s="144"/>
      <c r="Z649" s="144"/>
      <c r="AA649" s="144"/>
      <c r="AB649" s="144"/>
      <c r="AC649" s="144">
        <f>AC650</f>
        <v>115000</v>
      </c>
      <c r="AD649" s="144">
        <f t="shared" si="1996"/>
        <v>0</v>
      </c>
      <c r="AE649" s="144">
        <f t="shared" si="1996"/>
        <v>0</v>
      </c>
      <c r="AF649" s="144">
        <f t="shared" si="1997"/>
        <v>115000</v>
      </c>
      <c r="AG649" s="144">
        <f t="shared" si="1998"/>
        <v>0</v>
      </c>
      <c r="AH649" s="144">
        <f t="shared" si="1999"/>
        <v>0</v>
      </c>
      <c r="AI649" s="144">
        <f>AI650</f>
        <v>0</v>
      </c>
      <c r="AJ649" s="144">
        <f t="shared" si="2000"/>
        <v>0</v>
      </c>
      <c r="AK649" s="144">
        <f t="shared" si="2000"/>
        <v>0</v>
      </c>
      <c r="AL649" s="144">
        <f t="shared" si="1977"/>
        <v>115000</v>
      </c>
      <c r="AM649" s="144">
        <f t="shared" si="1978"/>
        <v>0</v>
      </c>
      <c r="AN649" s="144">
        <f t="shared" si="1979"/>
        <v>0</v>
      </c>
      <c r="AO649" s="144">
        <f>AO650</f>
        <v>200000</v>
      </c>
      <c r="AP649" s="144">
        <f t="shared" si="2001"/>
        <v>0</v>
      </c>
      <c r="AQ649" s="144">
        <f t="shared" si="2001"/>
        <v>0</v>
      </c>
      <c r="AR649" s="144">
        <f t="shared" si="1981"/>
        <v>315000</v>
      </c>
      <c r="AS649" s="144">
        <f t="shared" si="1982"/>
        <v>0</v>
      </c>
      <c r="AT649" s="144">
        <f t="shared" si="1983"/>
        <v>0</v>
      </c>
    </row>
    <row r="650" spans="1:46" s="42" customFormat="1" ht="26.4">
      <c r="A650" s="281"/>
      <c r="B650" s="235" t="s">
        <v>34</v>
      </c>
      <c r="C650" s="211" t="s">
        <v>307</v>
      </c>
      <c r="D650" s="211" t="s">
        <v>21</v>
      </c>
      <c r="E650" s="211" t="s">
        <v>100</v>
      </c>
      <c r="F650" s="211" t="s">
        <v>126</v>
      </c>
      <c r="G650" s="212" t="s">
        <v>33</v>
      </c>
      <c r="H650" s="144"/>
      <c r="I650" s="144"/>
      <c r="J650" s="144"/>
      <c r="K650" s="144"/>
      <c r="L650" s="144"/>
      <c r="M650" s="144"/>
      <c r="N650" s="144"/>
      <c r="O650" s="144"/>
      <c r="P650" s="144"/>
      <c r="Q650" s="144"/>
      <c r="R650" s="144"/>
      <c r="S650" s="144"/>
      <c r="T650" s="144"/>
      <c r="U650" s="144"/>
      <c r="V650" s="144"/>
      <c r="W650" s="144"/>
      <c r="X650" s="144"/>
      <c r="Y650" s="144"/>
      <c r="Z650" s="144"/>
      <c r="AA650" s="144"/>
      <c r="AB650" s="144"/>
      <c r="AC650" s="144">
        <v>115000</v>
      </c>
      <c r="AD650" s="144"/>
      <c r="AE650" s="144"/>
      <c r="AF650" s="144">
        <f t="shared" si="1997"/>
        <v>115000</v>
      </c>
      <c r="AG650" s="144">
        <f t="shared" si="1998"/>
        <v>0</v>
      </c>
      <c r="AH650" s="144">
        <f t="shared" si="1999"/>
        <v>0</v>
      </c>
      <c r="AI650" s="144"/>
      <c r="AJ650" s="144"/>
      <c r="AK650" s="144"/>
      <c r="AL650" s="144">
        <f t="shared" si="1977"/>
        <v>115000</v>
      </c>
      <c r="AM650" s="144">
        <f t="shared" si="1978"/>
        <v>0</v>
      </c>
      <c r="AN650" s="144">
        <f t="shared" si="1979"/>
        <v>0</v>
      </c>
      <c r="AO650" s="144">
        <v>200000</v>
      </c>
      <c r="AP650" s="144"/>
      <c r="AQ650" s="144"/>
      <c r="AR650" s="144">
        <f t="shared" si="1981"/>
        <v>315000</v>
      </c>
      <c r="AS650" s="144">
        <f t="shared" si="1982"/>
        <v>0</v>
      </c>
      <c r="AT650" s="144">
        <f t="shared" si="1983"/>
        <v>0</v>
      </c>
    </row>
    <row r="651" spans="1:46" s="42" customFormat="1">
      <c r="A651" s="176"/>
      <c r="B651" s="93"/>
      <c r="C651" s="34"/>
      <c r="D651" s="34"/>
      <c r="E651" s="34"/>
      <c r="F651" s="34"/>
      <c r="G651" s="37"/>
      <c r="H651" s="144"/>
      <c r="I651" s="144"/>
      <c r="J651" s="144"/>
      <c r="K651" s="144"/>
      <c r="L651" s="144"/>
      <c r="M651" s="144"/>
      <c r="N651" s="144"/>
      <c r="O651" s="144"/>
      <c r="P651" s="144"/>
      <c r="Q651" s="144"/>
      <c r="R651" s="144"/>
      <c r="S651" s="144"/>
      <c r="T651" s="144"/>
      <c r="U651" s="144"/>
      <c r="V651" s="144"/>
      <c r="W651" s="144"/>
      <c r="X651" s="144"/>
      <c r="Y651" s="144"/>
      <c r="Z651" s="144"/>
      <c r="AA651" s="144"/>
      <c r="AB651" s="144"/>
      <c r="AC651" s="144"/>
      <c r="AD651" s="144"/>
      <c r="AE651" s="144"/>
      <c r="AF651" s="144"/>
      <c r="AG651" s="144"/>
      <c r="AH651" s="144"/>
      <c r="AI651" s="144"/>
      <c r="AJ651" s="144"/>
      <c r="AK651" s="144"/>
      <c r="AL651" s="144"/>
      <c r="AM651" s="144"/>
      <c r="AN651" s="144"/>
      <c r="AO651" s="144"/>
      <c r="AP651" s="144"/>
      <c r="AQ651" s="144"/>
      <c r="AR651" s="144"/>
      <c r="AS651" s="144"/>
      <c r="AT651" s="144"/>
    </row>
    <row r="652" spans="1:46" s="133" customFormat="1" ht="41.4">
      <c r="A652" s="84">
        <v>23</v>
      </c>
      <c r="B652" s="172" t="s">
        <v>309</v>
      </c>
      <c r="C652" s="137" t="s">
        <v>310</v>
      </c>
      <c r="D652" s="137" t="s">
        <v>21</v>
      </c>
      <c r="E652" s="137" t="s">
        <v>100</v>
      </c>
      <c r="F652" s="137" t="s">
        <v>101</v>
      </c>
      <c r="G652" s="138"/>
      <c r="H652" s="173">
        <f>H653</f>
        <v>600000</v>
      </c>
      <c r="I652" s="173">
        <f t="shared" ref="I652:M654" si="2002">I653</f>
        <v>0</v>
      </c>
      <c r="J652" s="173">
        <f t="shared" si="2002"/>
        <v>0</v>
      </c>
      <c r="K652" s="173">
        <f>K653+K673</f>
        <v>7197869.1500000004</v>
      </c>
      <c r="L652" s="173">
        <f t="shared" ref="L652:M652" si="2003">L653+L673</f>
        <v>0</v>
      </c>
      <c r="M652" s="173">
        <f t="shared" si="2003"/>
        <v>0</v>
      </c>
      <c r="N652" s="173">
        <f t="shared" si="1823"/>
        <v>7797869.1500000004</v>
      </c>
      <c r="O652" s="173">
        <f t="shared" si="1824"/>
        <v>0</v>
      </c>
      <c r="P652" s="173">
        <f t="shared" si="1825"/>
        <v>0</v>
      </c>
      <c r="Q652" s="173">
        <f>Q653+Q673</f>
        <v>0</v>
      </c>
      <c r="R652" s="173">
        <f t="shared" ref="R652:S652" si="2004">R653+R673</f>
        <v>0</v>
      </c>
      <c r="S652" s="173">
        <f t="shared" si="2004"/>
        <v>0</v>
      </c>
      <c r="T652" s="173">
        <f t="shared" ref="T652:T690" si="2005">N652+Q652</f>
        <v>7797869.1500000004</v>
      </c>
      <c r="U652" s="173">
        <f t="shared" ref="U652:U690" si="2006">O652+R652</f>
        <v>0</v>
      </c>
      <c r="V652" s="173">
        <f t="shared" ref="V652:V690" si="2007">P652+S652</f>
        <v>0</v>
      </c>
      <c r="W652" s="173">
        <f>W653+W673</f>
        <v>0</v>
      </c>
      <c r="X652" s="173">
        <f t="shared" ref="X652:Y652" si="2008">X653+X673</f>
        <v>0</v>
      </c>
      <c r="Y652" s="173">
        <f t="shared" si="2008"/>
        <v>0</v>
      </c>
      <c r="Z652" s="173">
        <f t="shared" ref="Z652:Z690" si="2009">T652+W652</f>
        <v>7797869.1500000004</v>
      </c>
      <c r="AA652" s="173">
        <f t="shared" ref="AA652:AA690" si="2010">U652+X652</f>
        <v>0</v>
      </c>
      <c r="AB652" s="173">
        <f t="shared" ref="AB652:AB690" si="2011">V652+Y652</f>
        <v>0</v>
      </c>
      <c r="AC652" s="173">
        <f>AC653+AC673</f>
        <v>0</v>
      </c>
      <c r="AD652" s="173">
        <f t="shared" ref="AD652:AE652" si="2012">AD653+AD673</f>
        <v>0</v>
      </c>
      <c r="AE652" s="173">
        <f t="shared" si="2012"/>
        <v>0</v>
      </c>
      <c r="AF652" s="173">
        <f t="shared" ref="AF652:AF690" si="2013">Z652+AC652</f>
        <v>7797869.1500000004</v>
      </c>
      <c r="AG652" s="173">
        <f t="shared" ref="AG652:AG690" si="2014">AA652+AD652</f>
        <v>0</v>
      </c>
      <c r="AH652" s="173">
        <f t="shared" ref="AH652:AH690" si="2015">AB652+AE652</f>
        <v>0</v>
      </c>
      <c r="AI652" s="173">
        <f>AI653+AI673</f>
        <v>0</v>
      </c>
      <c r="AJ652" s="173">
        <f t="shared" ref="AJ652:AK652" si="2016">AJ653+AJ673</f>
        <v>0</v>
      </c>
      <c r="AK652" s="173">
        <f t="shared" si="2016"/>
        <v>0</v>
      </c>
      <c r="AL652" s="173">
        <f t="shared" ref="AL652:AL690" si="2017">AF652+AI652</f>
        <v>7797869.1500000004</v>
      </c>
      <c r="AM652" s="173">
        <f t="shared" ref="AM652:AM690" si="2018">AG652+AJ652</f>
        <v>0</v>
      </c>
      <c r="AN652" s="173">
        <f t="shared" ref="AN652:AN690" si="2019">AH652+AK652</f>
        <v>0</v>
      </c>
      <c r="AO652" s="173">
        <f>AO653+AO673</f>
        <v>0</v>
      </c>
      <c r="AP652" s="173">
        <f t="shared" ref="AP652:AQ652" si="2020">AP653+AP673</f>
        <v>0</v>
      </c>
      <c r="AQ652" s="173">
        <f t="shared" si="2020"/>
        <v>0</v>
      </c>
      <c r="AR652" s="173">
        <f t="shared" ref="AR652:AR690" si="2021">AL652+AO652</f>
        <v>7797869.1500000004</v>
      </c>
      <c r="AS652" s="173">
        <f t="shared" ref="AS652:AS690" si="2022">AM652+AP652</f>
        <v>0</v>
      </c>
      <c r="AT652" s="173">
        <f t="shared" ref="AT652:AT690" si="2023">AN652+AQ652</f>
        <v>0</v>
      </c>
    </row>
    <row r="653" spans="1:46" s="42" customFormat="1" ht="26.4">
      <c r="A653" s="280"/>
      <c r="B653" s="71" t="s">
        <v>332</v>
      </c>
      <c r="C653" s="35" t="s">
        <v>310</v>
      </c>
      <c r="D653" s="35" t="s">
        <v>21</v>
      </c>
      <c r="E653" s="35" t="s">
        <v>100</v>
      </c>
      <c r="F653" s="35" t="s">
        <v>333</v>
      </c>
      <c r="G653" s="36"/>
      <c r="H653" s="144">
        <f>H654</f>
        <v>600000</v>
      </c>
      <c r="I653" s="144">
        <f t="shared" si="2002"/>
        <v>0</v>
      </c>
      <c r="J653" s="144">
        <f t="shared" si="2002"/>
        <v>0</v>
      </c>
      <c r="K653" s="144">
        <f>K654+K656+K659+K662+K665+K668</f>
        <v>857926.14999999991</v>
      </c>
      <c r="L653" s="144">
        <f t="shared" ref="L653:M653" si="2024">L654+L656+L659+L662+L665+L668</f>
        <v>0</v>
      </c>
      <c r="M653" s="144">
        <f t="shared" si="2024"/>
        <v>0</v>
      </c>
      <c r="N653" s="144">
        <f t="shared" si="1823"/>
        <v>1457926.15</v>
      </c>
      <c r="O653" s="144">
        <f t="shared" si="1824"/>
        <v>0</v>
      </c>
      <c r="P653" s="144">
        <f t="shared" si="1825"/>
        <v>0</v>
      </c>
      <c r="Q653" s="144">
        <f>Q654+Q656+Q659+Q662+Q665+Q668</f>
        <v>0</v>
      </c>
      <c r="R653" s="144">
        <f t="shared" ref="R653:S653" si="2025">R654+R656+R659+R662+R665+R668</f>
        <v>0</v>
      </c>
      <c r="S653" s="144">
        <f t="shared" si="2025"/>
        <v>0</v>
      </c>
      <c r="T653" s="144">
        <f t="shared" si="2005"/>
        <v>1457926.15</v>
      </c>
      <c r="U653" s="144">
        <f t="shared" si="2006"/>
        <v>0</v>
      </c>
      <c r="V653" s="144">
        <f t="shared" si="2007"/>
        <v>0</v>
      </c>
      <c r="W653" s="144">
        <f>W654+W656+W659+W662+W665+W668</f>
        <v>0</v>
      </c>
      <c r="X653" s="144">
        <f t="shared" ref="X653:Y653" si="2026">X654+X656+X659+X662+X665+X668</f>
        <v>0</v>
      </c>
      <c r="Y653" s="144">
        <f t="shared" si="2026"/>
        <v>0</v>
      </c>
      <c r="Z653" s="144">
        <f t="shared" si="2009"/>
        <v>1457926.15</v>
      </c>
      <c r="AA653" s="144">
        <f t="shared" si="2010"/>
        <v>0</v>
      </c>
      <c r="AB653" s="144">
        <f t="shared" si="2011"/>
        <v>0</v>
      </c>
      <c r="AC653" s="144">
        <f>AC654+AC656+AC659+AC662+AC665+AC668</f>
        <v>0</v>
      </c>
      <c r="AD653" s="144">
        <f t="shared" ref="AD653:AE653" si="2027">AD654+AD656+AD659+AD662+AD665+AD668</f>
        <v>0</v>
      </c>
      <c r="AE653" s="144">
        <f t="shared" si="2027"/>
        <v>0</v>
      </c>
      <c r="AF653" s="144">
        <f t="shared" si="2013"/>
        <v>1457926.15</v>
      </c>
      <c r="AG653" s="144">
        <f t="shared" si="2014"/>
        <v>0</v>
      </c>
      <c r="AH653" s="144">
        <f t="shared" si="2015"/>
        <v>0</v>
      </c>
      <c r="AI653" s="144">
        <f>AI654+AI656+AI659+AI662+AI665+AI668</f>
        <v>0</v>
      </c>
      <c r="AJ653" s="144">
        <f t="shared" ref="AJ653:AK653" si="2028">AJ654+AJ656+AJ659+AJ662+AJ665+AJ668</f>
        <v>0</v>
      </c>
      <c r="AK653" s="144">
        <f t="shared" si="2028"/>
        <v>0</v>
      </c>
      <c r="AL653" s="144">
        <f t="shared" si="2017"/>
        <v>1457926.15</v>
      </c>
      <c r="AM653" s="144">
        <f t="shared" si="2018"/>
        <v>0</v>
      </c>
      <c r="AN653" s="144">
        <f t="shared" si="2019"/>
        <v>0</v>
      </c>
      <c r="AO653" s="144">
        <f>AO654+AO656+AO659+AO662+AO665+AO668</f>
        <v>0</v>
      </c>
      <c r="AP653" s="144">
        <f t="shared" ref="AP653:AQ653" si="2029">AP654+AP656+AP659+AP662+AP665+AP668</f>
        <v>0</v>
      </c>
      <c r="AQ653" s="144">
        <f t="shared" si="2029"/>
        <v>0</v>
      </c>
      <c r="AR653" s="144">
        <f t="shared" si="2021"/>
        <v>1457926.15</v>
      </c>
      <c r="AS653" s="144">
        <f t="shared" si="2022"/>
        <v>0</v>
      </c>
      <c r="AT653" s="144">
        <f t="shared" si="2023"/>
        <v>0</v>
      </c>
    </row>
    <row r="654" spans="1:46" s="42" customFormat="1" ht="26.4">
      <c r="A654" s="260"/>
      <c r="B654" s="123" t="s">
        <v>186</v>
      </c>
      <c r="C654" s="35" t="s">
        <v>310</v>
      </c>
      <c r="D654" s="35" t="s">
        <v>21</v>
      </c>
      <c r="E654" s="35" t="s">
        <v>100</v>
      </c>
      <c r="F654" s="35" t="s">
        <v>333</v>
      </c>
      <c r="G654" s="36" t="s">
        <v>32</v>
      </c>
      <c r="H654" s="144">
        <f>H655</f>
        <v>600000</v>
      </c>
      <c r="I654" s="144">
        <f t="shared" si="2002"/>
        <v>0</v>
      </c>
      <c r="J654" s="144">
        <f t="shared" si="2002"/>
        <v>0</v>
      </c>
      <c r="K654" s="144">
        <f t="shared" si="2002"/>
        <v>-600000</v>
      </c>
      <c r="L654" s="144">
        <f t="shared" si="2002"/>
        <v>0</v>
      </c>
      <c r="M654" s="144">
        <f t="shared" si="2002"/>
        <v>0</v>
      </c>
      <c r="N654" s="144">
        <f t="shared" si="1823"/>
        <v>0</v>
      </c>
      <c r="O654" s="144">
        <f t="shared" si="1824"/>
        <v>0</v>
      </c>
      <c r="P654" s="144">
        <f t="shared" si="1825"/>
        <v>0</v>
      </c>
      <c r="Q654" s="144">
        <f t="shared" ref="Q654:S654" si="2030">Q655</f>
        <v>0</v>
      </c>
      <c r="R654" s="144">
        <f t="shared" si="2030"/>
        <v>0</v>
      </c>
      <c r="S654" s="144">
        <f t="shared" si="2030"/>
        <v>0</v>
      </c>
      <c r="T654" s="144">
        <f t="shared" si="2005"/>
        <v>0</v>
      </c>
      <c r="U654" s="144">
        <f t="shared" si="2006"/>
        <v>0</v>
      </c>
      <c r="V654" s="144">
        <f t="shared" si="2007"/>
        <v>0</v>
      </c>
      <c r="W654" s="144">
        <f t="shared" ref="W654:Y654" si="2031">W655</f>
        <v>0</v>
      </c>
      <c r="X654" s="144">
        <f t="shared" si="2031"/>
        <v>0</v>
      </c>
      <c r="Y654" s="144">
        <f t="shared" si="2031"/>
        <v>0</v>
      </c>
      <c r="Z654" s="144">
        <f t="shared" si="2009"/>
        <v>0</v>
      </c>
      <c r="AA654" s="144">
        <f t="shared" si="2010"/>
        <v>0</v>
      </c>
      <c r="AB654" s="144">
        <f t="shared" si="2011"/>
        <v>0</v>
      </c>
      <c r="AC654" s="144">
        <f t="shared" ref="AC654:AE654" si="2032">AC655</f>
        <v>0</v>
      </c>
      <c r="AD654" s="144">
        <f t="shared" si="2032"/>
        <v>0</v>
      </c>
      <c r="AE654" s="144">
        <f t="shared" si="2032"/>
        <v>0</v>
      </c>
      <c r="AF654" s="144">
        <f t="shared" si="2013"/>
        <v>0</v>
      </c>
      <c r="AG654" s="144">
        <f t="shared" si="2014"/>
        <v>0</v>
      </c>
      <c r="AH654" s="144">
        <f t="shared" si="2015"/>
        <v>0</v>
      </c>
      <c r="AI654" s="144">
        <f t="shared" ref="AI654:AK654" si="2033">AI655</f>
        <v>0</v>
      </c>
      <c r="AJ654" s="144">
        <f t="shared" si="2033"/>
        <v>0</v>
      </c>
      <c r="AK654" s="144">
        <f t="shared" si="2033"/>
        <v>0</v>
      </c>
      <c r="AL654" s="144">
        <f t="shared" si="2017"/>
        <v>0</v>
      </c>
      <c r="AM654" s="144">
        <f t="shared" si="2018"/>
        <v>0</v>
      </c>
      <c r="AN654" s="144">
        <f t="shared" si="2019"/>
        <v>0</v>
      </c>
      <c r="AO654" s="144">
        <f t="shared" ref="AO654:AQ654" si="2034">AO655</f>
        <v>0</v>
      </c>
      <c r="AP654" s="144">
        <f t="shared" si="2034"/>
        <v>0</v>
      </c>
      <c r="AQ654" s="144">
        <f t="shared" si="2034"/>
        <v>0</v>
      </c>
      <c r="AR654" s="144">
        <f t="shared" si="2021"/>
        <v>0</v>
      </c>
      <c r="AS654" s="144">
        <f t="shared" si="2022"/>
        <v>0</v>
      </c>
      <c r="AT654" s="144">
        <f t="shared" si="2023"/>
        <v>0</v>
      </c>
    </row>
    <row r="655" spans="1:46" s="42" customFormat="1" ht="26.4">
      <c r="A655" s="260"/>
      <c r="B655" s="71" t="s">
        <v>34</v>
      </c>
      <c r="C655" s="35" t="s">
        <v>310</v>
      </c>
      <c r="D655" s="35" t="s">
        <v>21</v>
      </c>
      <c r="E655" s="35" t="s">
        <v>100</v>
      </c>
      <c r="F655" s="35" t="s">
        <v>333</v>
      </c>
      <c r="G655" s="36" t="s">
        <v>33</v>
      </c>
      <c r="H655" s="144">
        <v>600000</v>
      </c>
      <c r="I655" s="144"/>
      <c r="J655" s="144"/>
      <c r="K655" s="144">
        <v>-600000</v>
      </c>
      <c r="L655" s="144"/>
      <c r="M655" s="144"/>
      <c r="N655" s="144">
        <f t="shared" si="1823"/>
        <v>0</v>
      </c>
      <c r="O655" s="144">
        <f t="shared" si="1824"/>
        <v>0</v>
      </c>
      <c r="P655" s="144">
        <f t="shared" si="1825"/>
        <v>0</v>
      </c>
      <c r="Q655" s="144"/>
      <c r="R655" s="144"/>
      <c r="S655" s="144"/>
      <c r="T655" s="144">
        <f t="shared" si="2005"/>
        <v>0</v>
      </c>
      <c r="U655" s="144">
        <f t="shared" si="2006"/>
        <v>0</v>
      </c>
      <c r="V655" s="144">
        <f t="shared" si="2007"/>
        <v>0</v>
      </c>
      <c r="W655" s="144"/>
      <c r="X655" s="144"/>
      <c r="Y655" s="144"/>
      <c r="Z655" s="144">
        <f t="shared" si="2009"/>
        <v>0</v>
      </c>
      <c r="AA655" s="144">
        <f t="shared" si="2010"/>
        <v>0</v>
      </c>
      <c r="AB655" s="144">
        <f t="shared" si="2011"/>
        <v>0</v>
      </c>
      <c r="AC655" s="144"/>
      <c r="AD655" s="144"/>
      <c r="AE655" s="144"/>
      <c r="AF655" s="144">
        <f t="shared" si="2013"/>
        <v>0</v>
      </c>
      <c r="AG655" s="144">
        <f t="shared" si="2014"/>
        <v>0</v>
      </c>
      <c r="AH655" s="144">
        <f t="shared" si="2015"/>
        <v>0</v>
      </c>
      <c r="AI655" s="144"/>
      <c r="AJ655" s="144"/>
      <c r="AK655" s="144"/>
      <c r="AL655" s="144">
        <f t="shared" si="2017"/>
        <v>0</v>
      </c>
      <c r="AM655" s="144">
        <f t="shared" si="2018"/>
        <v>0</v>
      </c>
      <c r="AN655" s="144">
        <f t="shared" si="2019"/>
        <v>0</v>
      </c>
      <c r="AO655" s="144"/>
      <c r="AP655" s="144"/>
      <c r="AQ655" s="144"/>
      <c r="AR655" s="144">
        <f t="shared" si="2021"/>
        <v>0</v>
      </c>
      <c r="AS655" s="144">
        <f t="shared" si="2022"/>
        <v>0</v>
      </c>
      <c r="AT655" s="144">
        <f t="shared" si="2023"/>
        <v>0</v>
      </c>
    </row>
    <row r="656" spans="1:46" s="42" customFormat="1">
      <c r="A656" s="260"/>
      <c r="B656" s="93" t="s">
        <v>376</v>
      </c>
      <c r="C656" s="35" t="s">
        <v>310</v>
      </c>
      <c r="D656" s="35" t="s">
        <v>21</v>
      </c>
      <c r="E656" s="35" t="s">
        <v>100</v>
      </c>
      <c r="F656" s="35" t="s">
        <v>375</v>
      </c>
      <c r="G656" s="36"/>
      <c r="H656" s="144"/>
      <c r="I656" s="144"/>
      <c r="J656" s="144"/>
      <c r="K656" s="144">
        <f>K657</f>
        <v>283335.34000000003</v>
      </c>
      <c r="L656" s="144">
        <f t="shared" ref="L656:M657" si="2035">L657</f>
        <v>0</v>
      </c>
      <c r="M656" s="144">
        <f t="shared" si="2035"/>
        <v>0</v>
      </c>
      <c r="N656" s="144">
        <f t="shared" ref="N656:N672" si="2036">H656+K656</f>
        <v>283335.34000000003</v>
      </c>
      <c r="O656" s="144">
        <f t="shared" ref="O656:O672" si="2037">I656+L656</f>
        <v>0</v>
      </c>
      <c r="P656" s="144">
        <f t="shared" ref="P656:P672" si="2038">J656+M656</f>
        <v>0</v>
      </c>
      <c r="Q656" s="144">
        <f>Q657</f>
        <v>0</v>
      </c>
      <c r="R656" s="144">
        <f t="shared" ref="R656:S657" si="2039">R657</f>
        <v>0</v>
      </c>
      <c r="S656" s="144">
        <f t="shared" si="2039"/>
        <v>0</v>
      </c>
      <c r="T656" s="144">
        <f t="shared" si="2005"/>
        <v>283335.34000000003</v>
      </c>
      <c r="U656" s="144">
        <f t="shared" si="2006"/>
        <v>0</v>
      </c>
      <c r="V656" s="144">
        <f t="shared" si="2007"/>
        <v>0</v>
      </c>
      <c r="W656" s="144">
        <f>W657</f>
        <v>0</v>
      </c>
      <c r="X656" s="144">
        <f t="shared" ref="X656:Y657" si="2040">X657</f>
        <v>0</v>
      </c>
      <c r="Y656" s="144">
        <f t="shared" si="2040"/>
        <v>0</v>
      </c>
      <c r="Z656" s="144">
        <f t="shared" si="2009"/>
        <v>283335.34000000003</v>
      </c>
      <c r="AA656" s="144">
        <f t="shared" si="2010"/>
        <v>0</v>
      </c>
      <c r="AB656" s="144">
        <f t="shared" si="2011"/>
        <v>0</v>
      </c>
      <c r="AC656" s="144">
        <f>AC657</f>
        <v>0</v>
      </c>
      <c r="AD656" s="144">
        <f t="shared" ref="AD656:AE657" si="2041">AD657</f>
        <v>0</v>
      </c>
      <c r="AE656" s="144">
        <f t="shared" si="2041"/>
        <v>0</v>
      </c>
      <c r="AF656" s="144">
        <f t="shared" si="2013"/>
        <v>283335.34000000003</v>
      </c>
      <c r="AG656" s="144">
        <f t="shared" si="2014"/>
        <v>0</v>
      </c>
      <c r="AH656" s="144">
        <f t="shared" si="2015"/>
        <v>0</v>
      </c>
      <c r="AI656" s="144">
        <f>AI657</f>
        <v>0</v>
      </c>
      <c r="AJ656" s="144">
        <f t="shared" ref="AJ656:AK657" si="2042">AJ657</f>
        <v>0</v>
      </c>
      <c r="AK656" s="144">
        <f t="shared" si="2042"/>
        <v>0</v>
      </c>
      <c r="AL656" s="144">
        <f t="shared" si="2017"/>
        <v>283335.34000000003</v>
      </c>
      <c r="AM656" s="144">
        <f t="shared" si="2018"/>
        <v>0</v>
      </c>
      <c r="AN656" s="144">
        <f t="shared" si="2019"/>
        <v>0</v>
      </c>
      <c r="AO656" s="144">
        <f>AO657</f>
        <v>0</v>
      </c>
      <c r="AP656" s="144">
        <f t="shared" ref="AP656:AQ657" si="2043">AP657</f>
        <v>0</v>
      </c>
      <c r="AQ656" s="144">
        <f t="shared" si="2043"/>
        <v>0</v>
      </c>
      <c r="AR656" s="144">
        <f t="shared" si="2021"/>
        <v>283335.34000000003</v>
      </c>
      <c r="AS656" s="144">
        <f t="shared" si="2022"/>
        <v>0</v>
      </c>
      <c r="AT656" s="144">
        <f t="shared" si="2023"/>
        <v>0</v>
      </c>
    </row>
    <row r="657" spans="1:46" s="42" customFormat="1" ht="26.4">
      <c r="A657" s="260"/>
      <c r="B657" s="123" t="s">
        <v>186</v>
      </c>
      <c r="C657" s="35" t="s">
        <v>310</v>
      </c>
      <c r="D657" s="35" t="s">
        <v>21</v>
      </c>
      <c r="E657" s="35" t="s">
        <v>100</v>
      </c>
      <c r="F657" s="35" t="s">
        <v>375</v>
      </c>
      <c r="G657" s="36" t="s">
        <v>32</v>
      </c>
      <c r="H657" s="144"/>
      <c r="I657" s="144"/>
      <c r="J657" s="144"/>
      <c r="K657" s="144">
        <f>K658</f>
        <v>283335.34000000003</v>
      </c>
      <c r="L657" s="144">
        <f t="shared" si="2035"/>
        <v>0</v>
      </c>
      <c r="M657" s="144">
        <f t="shared" si="2035"/>
        <v>0</v>
      </c>
      <c r="N657" s="144">
        <f t="shared" si="2036"/>
        <v>283335.34000000003</v>
      </c>
      <c r="O657" s="144">
        <f t="shared" si="2037"/>
        <v>0</v>
      </c>
      <c r="P657" s="144">
        <f t="shared" si="2038"/>
        <v>0</v>
      </c>
      <c r="Q657" s="144">
        <f>Q658</f>
        <v>0</v>
      </c>
      <c r="R657" s="144">
        <f t="shared" si="2039"/>
        <v>0</v>
      </c>
      <c r="S657" s="144">
        <f t="shared" si="2039"/>
        <v>0</v>
      </c>
      <c r="T657" s="144">
        <f t="shared" si="2005"/>
        <v>283335.34000000003</v>
      </c>
      <c r="U657" s="144">
        <f t="shared" si="2006"/>
        <v>0</v>
      </c>
      <c r="V657" s="144">
        <f t="shared" si="2007"/>
        <v>0</v>
      </c>
      <c r="W657" s="144">
        <f>W658</f>
        <v>0</v>
      </c>
      <c r="X657" s="144">
        <f t="shared" si="2040"/>
        <v>0</v>
      </c>
      <c r="Y657" s="144">
        <f t="shared" si="2040"/>
        <v>0</v>
      </c>
      <c r="Z657" s="144">
        <f t="shared" si="2009"/>
        <v>283335.34000000003</v>
      </c>
      <c r="AA657" s="144">
        <f t="shared" si="2010"/>
        <v>0</v>
      </c>
      <c r="AB657" s="144">
        <f t="shared" si="2011"/>
        <v>0</v>
      </c>
      <c r="AC657" s="144">
        <f>AC658</f>
        <v>0</v>
      </c>
      <c r="AD657" s="144">
        <f t="shared" si="2041"/>
        <v>0</v>
      </c>
      <c r="AE657" s="144">
        <f t="shared" si="2041"/>
        <v>0</v>
      </c>
      <c r="AF657" s="144">
        <f t="shared" si="2013"/>
        <v>283335.34000000003</v>
      </c>
      <c r="AG657" s="144">
        <f t="shared" si="2014"/>
        <v>0</v>
      </c>
      <c r="AH657" s="144">
        <f t="shared" si="2015"/>
        <v>0</v>
      </c>
      <c r="AI657" s="144">
        <f>AI658</f>
        <v>0</v>
      </c>
      <c r="AJ657" s="144">
        <f t="shared" si="2042"/>
        <v>0</v>
      </c>
      <c r="AK657" s="144">
        <f t="shared" si="2042"/>
        <v>0</v>
      </c>
      <c r="AL657" s="144">
        <f t="shared" si="2017"/>
        <v>283335.34000000003</v>
      </c>
      <c r="AM657" s="144">
        <f t="shared" si="2018"/>
        <v>0</v>
      </c>
      <c r="AN657" s="144">
        <f t="shared" si="2019"/>
        <v>0</v>
      </c>
      <c r="AO657" s="144">
        <f>AO658</f>
        <v>0</v>
      </c>
      <c r="AP657" s="144">
        <f t="shared" si="2043"/>
        <v>0</v>
      </c>
      <c r="AQ657" s="144">
        <f t="shared" si="2043"/>
        <v>0</v>
      </c>
      <c r="AR657" s="144">
        <f t="shared" si="2021"/>
        <v>283335.34000000003</v>
      </c>
      <c r="AS657" s="144">
        <f t="shared" si="2022"/>
        <v>0</v>
      </c>
      <c r="AT657" s="144">
        <f t="shared" si="2023"/>
        <v>0</v>
      </c>
    </row>
    <row r="658" spans="1:46" s="42" customFormat="1" ht="26.4">
      <c r="A658" s="260"/>
      <c r="B658" s="71" t="s">
        <v>34</v>
      </c>
      <c r="C658" s="35" t="s">
        <v>310</v>
      </c>
      <c r="D658" s="35" t="s">
        <v>21</v>
      </c>
      <c r="E658" s="35" t="s">
        <v>100</v>
      </c>
      <c r="F658" s="35" t="s">
        <v>375</v>
      </c>
      <c r="G658" s="36" t="s">
        <v>33</v>
      </c>
      <c r="H658" s="144"/>
      <c r="I658" s="144"/>
      <c r="J658" s="144"/>
      <c r="K658" s="144">
        <v>283335.34000000003</v>
      </c>
      <c r="L658" s="144"/>
      <c r="M658" s="144"/>
      <c r="N658" s="144">
        <f t="shared" si="2036"/>
        <v>283335.34000000003</v>
      </c>
      <c r="O658" s="144">
        <f t="shared" si="2037"/>
        <v>0</v>
      </c>
      <c r="P658" s="144">
        <f t="shared" si="2038"/>
        <v>0</v>
      </c>
      <c r="Q658" s="144"/>
      <c r="R658" s="144"/>
      <c r="S658" s="144"/>
      <c r="T658" s="144">
        <f t="shared" si="2005"/>
        <v>283335.34000000003</v>
      </c>
      <c r="U658" s="144">
        <f t="shared" si="2006"/>
        <v>0</v>
      </c>
      <c r="V658" s="144">
        <f t="shared" si="2007"/>
        <v>0</v>
      </c>
      <c r="W658" s="144"/>
      <c r="X658" s="144"/>
      <c r="Y658" s="144"/>
      <c r="Z658" s="144">
        <f t="shared" si="2009"/>
        <v>283335.34000000003</v>
      </c>
      <c r="AA658" s="144">
        <f t="shared" si="2010"/>
        <v>0</v>
      </c>
      <c r="AB658" s="144">
        <f t="shared" si="2011"/>
        <v>0</v>
      </c>
      <c r="AC658" s="144"/>
      <c r="AD658" s="144"/>
      <c r="AE658" s="144"/>
      <c r="AF658" s="144">
        <f t="shared" si="2013"/>
        <v>283335.34000000003</v>
      </c>
      <c r="AG658" s="144">
        <f t="shared" si="2014"/>
        <v>0</v>
      </c>
      <c r="AH658" s="144">
        <f t="shared" si="2015"/>
        <v>0</v>
      </c>
      <c r="AI658" s="144"/>
      <c r="AJ658" s="144"/>
      <c r="AK658" s="144"/>
      <c r="AL658" s="144">
        <f t="shared" si="2017"/>
        <v>283335.34000000003</v>
      </c>
      <c r="AM658" s="144">
        <f t="shared" si="2018"/>
        <v>0</v>
      </c>
      <c r="AN658" s="144">
        <f t="shared" si="2019"/>
        <v>0</v>
      </c>
      <c r="AO658" s="144"/>
      <c r="AP658" s="144"/>
      <c r="AQ658" s="144"/>
      <c r="AR658" s="144">
        <f t="shared" si="2021"/>
        <v>283335.34000000003</v>
      </c>
      <c r="AS658" s="144">
        <f t="shared" si="2022"/>
        <v>0</v>
      </c>
      <c r="AT658" s="144">
        <f t="shared" si="2023"/>
        <v>0</v>
      </c>
    </row>
    <row r="659" spans="1:46" s="42" customFormat="1">
      <c r="A659" s="260"/>
      <c r="B659" s="93" t="s">
        <v>378</v>
      </c>
      <c r="C659" s="35" t="s">
        <v>310</v>
      </c>
      <c r="D659" s="35" t="s">
        <v>21</v>
      </c>
      <c r="E659" s="35" t="s">
        <v>100</v>
      </c>
      <c r="F659" s="35" t="s">
        <v>377</v>
      </c>
      <c r="G659" s="36"/>
      <c r="H659" s="144"/>
      <c r="I659" s="144"/>
      <c r="J659" s="144"/>
      <c r="K659" s="144">
        <f>K660</f>
        <v>30008.6</v>
      </c>
      <c r="L659" s="144">
        <f t="shared" ref="L659:M660" si="2044">L660</f>
        <v>0</v>
      </c>
      <c r="M659" s="144">
        <f t="shared" si="2044"/>
        <v>0</v>
      </c>
      <c r="N659" s="144">
        <f t="shared" si="2036"/>
        <v>30008.6</v>
      </c>
      <c r="O659" s="144">
        <f t="shared" si="2037"/>
        <v>0</v>
      </c>
      <c r="P659" s="144">
        <f t="shared" si="2038"/>
        <v>0</v>
      </c>
      <c r="Q659" s="144">
        <f>Q660</f>
        <v>0</v>
      </c>
      <c r="R659" s="144">
        <f t="shared" ref="R659:S660" si="2045">R660</f>
        <v>0</v>
      </c>
      <c r="S659" s="144">
        <f t="shared" si="2045"/>
        <v>0</v>
      </c>
      <c r="T659" s="144">
        <f t="shared" si="2005"/>
        <v>30008.6</v>
      </c>
      <c r="U659" s="144">
        <f t="shared" si="2006"/>
        <v>0</v>
      </c>
      <c r="V659" s="144">
        <f t="shared" si="2007"/>
        <v>0</v>
      </c>
      <c r="W659" s="144">
        <f>W660</f>
        <v>0</v>
      </c>
      <c r="X659" s="144">
        <f t="shared" ref="X659:Y660" si="2046">X660</f>
        <v>0</v>
      </c>
      <c r="Y659" s="144">
        <f t="shared" si="2046"/>
        <v>0</v>
      </c>
      <c r="Z659" s="144">
        <f t="shared" si="2009"/>
        <v>30008.6</v>
      </c>
      <c r="AA659" s="144">
        <f t="shared" si="2010"/>
        <v>0</v>
      </c>
      <c r="AB659" s="144">
        <f t="shared" si="2011"/>
        <v>0</v>
      </c>
      <c r="AC659" s="144">
        <f>AC660</f>
        <v>0</v>
      </c>
      <c r="AD659" s="144">
        <f t="shared" ref="AD659:AE660" si="2047">AD660</f>
        <v>0</v>
      </c>
      <c r="AE659" s="144">
        <f t="shared" si="2047"/>
        <v>0</v>
      </c>
      <c r="AF659" s="144">
        <f t="shared" si="2013"/>
        <v>30008.6</v>
      </c>
      <c r="AG659" s="144">
        <f t="shared" si="2014"/>
        <v>0</v>
      </c>
      <c r="AH659" s="144">
        <f t="shared" si="2015"/>
        <v>0</v>
      </c>
      <c r="AI659" s="144">
        <f>AI660</f>
        <v>0</v>
      </c>
      <c r="AJ659" s="144">
        <f t="shared" ref="AJ659:AK660" si="2048">AJ660</f>
        <v>0</v>
      </c>
      <c r="AK659" s="144">
        <f t="shared" si="2048"/>
        <v>0</v>
      </c>
      <c r="AL659" s="144">
        <f t="shared" si="2017"/>
        <v>30008.6</v>
      </c>
      <c r="AM659" s="144">
        <f t="shared" si="2018"/>
        <v>0</v>
      </c>
      <c r="AN659" s="144">
        <f t="shared" si="2019"/>
        <v>0</v>
      </c>
      <c r="AO659" s="144">
        <f>AO660</f>
        <v>0</v>
      </c>
      <c r="AP659" s="144">
        <f t="shared" ref="AP659:AQ660" si="2049">AP660</f>
        <v>0</v>
      </c>
      <c r="AQ659" s="144">
        <f t="shared" si="2049"/>
        <v>0</v>
      </c>
      <c r="AR659" s="144">
        <f t="shared" si="2021"/>
        <v>30008.6</v>
      </c>
      <c r="AS659" s="144">
        <f t="shared" si="2022"/>
        <v>0</v>
      </c>
      <c r="AT659" s="144">
        <f t="shared" si="2023"/>
        <v>0</v>
      </c>
    </row>
    <row r="660" spans="1:46" s="42" customFormat="1" ht="26.4">
      <c r="A660" s="260"/>
      <c r="B660" s="123" t="s">
        <v>186</v>
      </c>
      <c r="C660" s="35" t="s">
        <v>310</v>
      </c>
      <c r="D660" s="35" t="s">
        <v>21</v>
      </c>
      <c r="E660" s="35" t="s">
        <v>100</v>
      </c>
      <c r="F660" s="35" t="s">
        <v>377</v>
      </c>
      <c r="G660" s="36" t="s">
        <v>32</v>
      </c>
      <c r="H660" s="144"/>
      <c r="I660" s="144"/>
      <c r="J660" s="144"/>
      <c r="K660" s="144">
        <f>K661</f>
        <v>30008.6</v>
      </c>
      <c r="L660" s="144">
        <f t="shared" si="2044"/>
        <v>0</v>
      </c>
      <c r="M660" s="144">
        <f t="shared" si="2044"/>
        <v>0</v>
      </c>
      <c r="N660" s="144">
        <f t="shared" si="2036"/>
        <v>30008.6</v>
      </c>
      <c r="O660" s="144">
        <f t="shared" si="2037"/>
        <v>0</v>
      </c>
      <c r="P660" s="144">
        <f t="shared" si="2038"/>
        <v>0</v>
      </c>
      <c r="Q660" s="144">
        <f>Q661</f>
        <v>0</v>
      </c>
      <c r="R660" s="144">
        <f t="shared" si="2045"/>
        <v>0</v>
      </c>
      <c r="S660" s="144">
        <f t="shared" si="2045"/>
        <v>0</v>
      </c>
      <c r="T660" s="144">
        <f t="shared" si="2005"/>
        <v>30008.6</v>
      </c>
      <c r="U660" s="144">
        <f t="shared" si="2006"/>
        <v>0</v>
      </c>
      <c r="V660" s="144">
        <f t="shared" si="2007"/>
        <v>0</v>
      </c>
      <c r="W660" s="144">
        <f>W661</f>
        <v>0</v>
      </c>
      <c r="X660" s="144">
        <f t="shared" si="2046"/>
        <v>0</v>
      </c>
      <c r="Y660" s="144">
        <f t="shared" si="2046"/>
        <v>0</v>
      </c>
      <c r="Z660" s="144">
        <f t="shared" si="2009"/>
        <v>30008.6</v>
      </c>
      <c r="AA660" s="144">
        <f t="shared" si="2010"/>
        <v>0</v>
      </c>
      <c r="AB660" s="144">
        <f t="shared" si="2011"/>
        <v>0</v>
      </c>
      <c r="AC660" s="144">
        <f>AC661</f>
        <v>0</v>
      </c>
      <c r="AD660" s="144">
        <f t="shared" si="2047"/>
        <v>0</v>
      </c>
      <c r="AE660" s="144">
        <f t="shared" si="2047"/>
        <v>0</v>
      </c>
      <c r="AF660" s="144">
        <f t="shared" si="2013"/>
        <v>30008.6</v>
      </c>
      <c r="AG660" s="144">
        <f t="shared" si="2014"/>
        <v>0</v>
      </c>
      <c r="AH660" s="144">
        <f t="shared" si="2015"/>
        <v>0</v>
      </c>
      <c r="AI660" s="144">
        <f>AI661</f>
        <v>0</v>
      </c>
      <c r="AJ660" s="144">
        <f t="shared" si="2048"/>
        <v>0</v>
      </c>
      <c r="AK660" s="144">
        <f t="shared" si="2048"/>
        <v>0</v>
      </c>
      <c r="AL660" s="144">
        <f t="shared" si="2017"/>
        <v>30008.6</v>
      </c>
      <c r="AM660" s="144">
        <f t="shared" si="2018"/>
        <v>0</v>
      </c>
      <c r="AN660" s="144">
        <f t="shared" si="2019"/>
        <v>0</v>
      </c>
      <c r="AO660" s="144">
        <f>AO661</f>
        <v>0</v>
      </c>
      <c r="AP660" s="144">
        <f t="shared" si="2049"/>
        <v>0</v>
      </c>
      <c r="AQ660" s="144">
        <f t="shared" si="2049"/>
        <v>0</v>
      </c>
      <c r="AR660" s="144">
        <f t="shared" si="2021"/>
        <v>30008.6</v>
      </c>
      <c r="AS660" s="144">
        <f t="shared" si="2022"/>
        <v>0</v>
      </c>
      <c r="AT660" s="144">
        <f t="shared" si="2023"/>
        <v>0</v>
      </c>
    </row>
    <row r="661" spans="1:46" s="42" customFormat="1" ht="26.4">
      <c r="A661" s="260"/>
      <c r="B661" s="71" t="s">
        <v>34</v>
      </c>
      <c r="C661" s="35" t="s">
        <v>310</v>
      </c>
      <c r="D661" s="35" t="s">
        <v>21</v>
      </c>
      <c r="E661" s="35" t="s">
        <v>100</v>
      </c>
      <c r="F661" s="35" t="s">
        <v>377</v>
      </c>
      <c r="G661" s="36" t="s">
        <v>33</v>
      </c>
      <c r="H661" s="144"/>
      <c r="I661" s="144"/>
      <c r="J661" s="144"/>
      <c r="K661" s="144">
        <v>30008.6</v>
      </c>
      <c r="L661" s="144"/>
      <c r="M661" s="144"/>
      <c r="N661" s="144">
        <f t="shared" si="2036"/>
        <v>30008.6</v>
      </c>
      <c r="O661" s="144">
        <f t="shared" si="2037"/>
        <v>0</v>
      </c>
      <c r="P661" s="144">
        <f t="shared" si="2038"/>
        <v>0</v>
      </c>
      <c r="Q661" s="144"/>
      <c r="R661" s="144"/>
      <c r="S661" s="144"/>
      <c r="T661" s="144">
        <f t="shared" si="2005"/>
        <v>30008.6</v>
      </c>
      <c r="U661" s="144">
        <f t="shared" si="2006"/>
        <v>0</v>
      </c>
      <c r="V661" s="144">
        <f t="shared" si="2007"/>
        <v>0</v>
      </c>
      <c r="W661" s="144"/>
      <c r="X661" s="144"/>
      <c r="Y661" s="144"/>
      <c r="Z661" s="144">
        <f t="shared" si="2009"/>
        <v>30008.6</v>
      </c>
      <c r="AA661" s="144">
        <f t="shared" si="2010"/>
        <v>0</v>
      </c>
      <c r="AB661" s="144">
        <f t="shared" si="2011"/>
        <v>0</v>
      </c>
      <c r="AC661" s="144"/>
      <c r="AD661" s="144"/>
      <c r="AE661" s="144"/>
      <c r="AF661" s="144">
        <f t="shared" si="2013"/>
        <v>30008.6</v>
      </c>
      <c r="AG661" s="144">
        <f t="shared" si="2014"/>
        <v>0</v>
      </c>
      <c r="AH661" s="144">
        <f t="shared" si="2015"/>
        <v>0</v>
      </c>
      <c r="AI661" s="144"/>
      <c r="AJ661" s="144"/>
      <c r="AK661" s="144"/>
      <c r="AL661" s="144">
        <f t="shared" si="2017"/>
        <v>30008.6</v>
      </c>
      <c r="AM661" s="144">
        <f t="shared" si="2018"/>
        <v>0</v>
      </c>
      <c r="AN661" s="144">
        <f t="shared" si="2019"/>
        <v>0</v>
      </c>
      <c r="AO661" s="144"/>
      <c r="AP661" s="144"/>
      <c r="AQ661" s="144"/>
      <c r="AR661" s="144">
        <f t="shared" si="2021"/>
        <v>30008.6</v>
      </c>
      <c r="AS661" s="144">
        <f t="shared" si="2022"/>
        <v>0</v>
      </c>
      <c r="AT661" s="144">
        <f t="shared" si="2023"/>
        <v>0</v>
      </c>
    </row>
    <row r="662" spans="1:46" s="42" customFormat="1">
      <c r="A662" s="260"/>
      <c r="B662" s="93" t="s">
        <v>380</v>
      </c>
      <c r="C662" s="35" t="s">
        <v>310</v>
      </c>
      <c r="D662" s="35" t="s">
        <v>21</v>
      </c>
      <c r="E662" s="35" t="s">
        <v>100</v>
      </c>
      <c r="F662" s="35" t="s">
        <v>379</v>
      </c>
      <c r="G662" s="36"/>
      <c r="H662" s="144"/>
      <c r="I662" s="144"/>
      <c r="J662" s="144"/>
      <c r="K662" s="144">
        <f>K663</f>
        <v>131800</v>
      </c>
      <c r="L662" s="144">
        <f t="shared" ref="L662:M663" si="2050">L663</f>
        <v>0</v>
      </c>
      <c r="M662" s="144">
        <f t="shared" si="2050"/>
        <v>0</v>
      </c>
      <c r="N662" s="144">
        <f t="shared" si="2036"/>
        <v>131800</v>
      </c>
      <c r="O662" s="144">
        <f t="shared" si="2037"/>
        <v>0</v>
      </c>
      <c r="P662" s="144">
        <f t="shared" si="2038"/>
        <v>0</v>
      </c>
      <c r="Q662" s="144">
        <f>Q663</f>
        <v>0</v>
      </c>
      <c r="R662" s="144">
        <f t="shared" ref="R662:S663" si="2051">R663</f>
        <v>0</v>
      </c>
      <c r="S662" s="144">
        <f t="shared" si="2051"/>
        <v>0</v>
      </c>
      <c r="T662" s="144">
        <f t="shared" si="2005"/>
        <v>131800</v>
      </c>
      <c r="U662" s="144">
        <f t="shared" si="2006"/>
        <v>0</v>
      </c>
      <c r="V662" s="144">
        <f t="shared" si="2007"/>
        <v>0</v>
      </c>
      <c r="W662" s="144">
        <f>W663</f>
        <v>0</v>
      </c>
      <c r="X662" s="144">
        <f t="shared" ref="X662:Y663" si="2052">X663</f>
        <v>0</v>
      </c>
      <c r="Y662" s="144">
        <f t="shared" si="2052"/>
        <v>0</v>
      </c>
      <c r="Z662" s="144">
        <f t="shared" si="2009"/>
        <v>131800</v>
      </c>
      <c r="AA662" s="144">
        <f t="shared" si="2010"/>
        <v>0</v>
      </c>
      <c r="AB662" s="144">
        <f t="shared" si="2011"/>
        <v>0</v>
      </c>
      <c r="AC662" s="144">
        <f>AC663</f>
        <v>0</v>
      </c>
      <c r="AD662" s="144">
        <f t="shared" ref="AD662:AE663" si="2053">AD663</f>
        <v>0</v>
      </c>
      <c r="AE662" s="144">
        <f t="shared" si="2053"/>
        <v>0</v>
      </c>
      <c r="AF662" s="144">
        <f t="shared" si="2013"/>
        <v>131800</v>
      </c>
      <c r="AG662" s="144">
        <f t="shared" si="2014"/>
        <v>0</v>
      </c>
      <c r="AH662" s="144">
        <f t="shared" si="2015"/>
        <v>0</v>
      </c>
      <c r="AI662" s="144">
        <f>AI663</f>
        <v>0</v>
      </c>
      <c r="AJ662" s="144">
        <f t="shared" ref="AJ662:AK663" si="2054">AJ663</f>
        <v>0</v>
      </c>
      <c r="AK662" s="144">
        <f t="shared" si="2054"/>
        <v>0</v>
      </c>
      <c r="AL662" s="144">
        <f t="shared" si="2017"/>
        <v>131800</v>
      </c>
      <c r="AM662" s="144">
        <f t="shared" si="2018"/>
        <v>0</v>
      </c>
      <c r="AN662" s="144">
        <f t="shared" si="2019"/>
        <v>0</v>
      </c>
      <c r="AO662" s="144">
        <f>AO663</f>
        <v>0</v>
      </c>
      <c r="AP662" s="144">
        <f t="shared" ref="AP662:AQ663" si="2055">AP663</f>
        <v>0</v>
      </c>
      <c r="AQ662" s="144">
        <f t="shared" si="2055"/>
        <v>0</v>
      </c>
      <c r="AR662" s="144">
        <f t="shared" si="2021"/>
        <v>131800</v>
      </c>
      <c r="AS662" s="144">
        <f t="shared" si="2022"/>
        <v>0</v>
      </c>
      <c r="AT662" s="144">
        <f t="shared" si="2023"/>
        <v>0</v>
      </c>
    </row>
    <row r="663" spans="1:46" s="42" customFormat="1" ht="26.4">
      <c r="A663" s="260"/>
      <c r="B663" s="27" t="s">
        <v>41</v>
      </c>
      <c r="C663" s="35" t="s">
        <v>310</v>
      </c>
      <c r="D663" s="35" t="s">
        <v>21</v>
      </c>
      <c r="E663" s="35" t="s">
        <v>100</v>
      </c>
      <c r="F663" s="35" t="s">
        <v>379</v>
      </c>
      <c r="G663" s="36" t="s">
        <v>39</v>
      </c>
      <c r="H663" s="144"/>
      <c r="I663" s="144"/>
      <c r="J663" s="144"/>
      <c r="K663" s="144">
        <f>K664</f>
        <v>131800</v>
      </c>
      <c r="L663" s="144">
        <f t="shared" si="2050"/>
        <v>0</v>
      </c>
      <c r="M663" s="144">
        <f t="shared" si="2050"/>
        <v>0</v>
      </c>
      <c r="N663" s="144">
        <f t="shared" si="2036"/>
        <v>131800</v>
      </c>
      <c r="O663" s="144">
        <f t="shared" si="2037"/>
        <v>0</v>
      </c>
      <c r="P663" s="144">
        <f t="shared" si="2038"/>
        <v>0</v>
      </c>
      <c r="Q663" s="144">
        <f>Q664</f>
        <v>0</v>
      </c>
      <c r="R663" s="144">
        <f t="shared" si="2051"/>
        <v>0</v>
      </c>
      <c r="S663" s="144">
        <f t="shared" si="2051"/>
        <v>0</v>
      </c>
      <c r="T663" s="144">
        <f t="shared" si="2005"/>
        <v>131800</v>
      </c>
      <c r="U663" s="144">
        <f t="shared" si="2006"/>
        <v>0</v>
      </c>
      <c r="V663" s="144">
        <f t="shared" si="2007"/>
        <v>0</v>
      </c>
      <c r="W663" s="144">
        <f>W664</f>
        <v>0</v>
      </c>
      <c r="X663" s="144">
        <f t="shared" si="2052"/>
        <v>0</v>
      </c>
      <c r="Y663" s="144">
        <f t="shared" si="2052"/>
        <v>0</v>
      </c>
      <c r="Z663" s="144">
        <f t="shared" si="2009"/>
        <v>131800</v>
      </c>
      <c r="AA663" s="144">
        <f t="shared" si="2010"/>
        <v>0</v>
      </c>
      <c r="AB663" s="144">
        <f t="shared" si="2011"/>
        <v>0</v>
      </c>
      <c r="AC663" s="144">
        <f>AC664</f>
        <v>0</v>
      </c>
      <c r="AD663" s="144">
        <f t="shared" si="2053"/>
        <v>0</v>
      </c>
      <c r="AE663" s="144">
        <f t="shared" si="2053"/>
        <v>0</v>
      </c>
      <c r="AF663" s="144">
        <f t="shared" si="2013"/>
        <v>131800</v>
      </c>
      <c r="AG663" s="144">
        <f t="shared" si="2014"/>
        <v>0</v>
      </c>
      <c r="AH663" s="144">
        <f t="shared" si="2015"/>
        <v>0</v>
      </c>
      <c r="AI663" s="144">
        <f>AI664</f>
        <v>0</v>
      </c>
      <c r="AJ663" s="144">
        <f t="shared" si="2054"/>
        <v>0</v>
      </c>
      <c r="AK663" s="144">
        <f t="shared" si="2054"/>
        <v>0</v>
      </c>
      <c r="AL663" s="144">
        <f t="shared" si="2017"/>
        <v>131800</v>
      </c>
      <c r="AM663" s="144">
        <f t="shared" si="2018"/>
        <v>0</v>
      </c>
      <c r="AN663" s="144">
        <f t="shared" si="2019"/>
        <v>0</v>
      </c>
      <c r="AO663" s="144">
        <f>AO664</f>
        <v>0</v>
      </c>
      <c r="AP663" s="144">
        <f t="shared" si="2055"/>
        <v>0</v>
      </c>
      <c r="AQ663" s="144">
        <f t="shared" si="2055"/>
        <v>0</v>
      </c>
      <c r="AR663" s="144">
        <f t="shared" si="2021"/>
        <v>131800</v>
      </c>
      <c r="AS663" s="144">
        <f t="shared" si="2022"/>
        <v>0</v>
      </c>
      <c r="AT663" s="144">
        <f t="shared" si="2023"/>
        <v>0</v>
      </c>
    </row>
    <row r="664" spans="1:46" s="42" customFormat="1">
      <c r="A664" s="260"/>
      <c r="B664" s="26" t="s">
        <v>42</v>
      </c>
      <c r="C664" s="35" t="s">
        <v>310</v>
      </c>
      <c r="D664" s="35" t="s">
        <v>21</v>
      </c>
      <c r="E664" s="35" t="s">
        <v>100</v>
      </c>
      <c r="F664" s="35" t="s">
        <v>379</v>
      </c>
      <c r="G664" s="36" t="s">
        <v>40</v>
      </c>
      <c r="H664" s="144"/>
      <c r="I664" s="144"/>
      <c r="J664" s="144"/>
      <c r="K664" s="60">
        <f>65900+65900</f>
        <v>131800</v>
      </c>
      <c r="L664" s="144"/>
      <c r="M664" s="144"/>
      <c r="N664" s="144">
        <f t="shared" si="2036"/>
        <v>131800</v>
      </c>
      <c r="O664" s="144">
        <f t="shared" si="2037"/>
        <v>0</v>
      </c>
      <c r="P664" s="144">
        <f t="shared" si="2038"/>
        <v>0</v>
      </c>
      <c r="Q664" s="60"/>
      <c r="R664" s="144"/>
      <c r="S664" s="144"/>
      <c r="T664" s="144">
        <f t="shared" si="2005"/>
        <v>131800</v>
      </c>
      <c r="U664" s="144">
        <f t="shared" si="2006"/>
        <v>0</v>
      </c>
      <c r="V664" s="144">
        <f t="shared" si="2007"/>
        <v>0</v>
      </c>
      <c r="W664" s="60"/>
      <c r="X664" s="144"/>
      <c r="Y664" s="144"/>
      <c r="Z664" s="144">
        <f t="shared" si="2009"/>
        <v>131800</v>
      </c>
      <c r="AA664" s="144">
        <f t="shared" si="2010"/>
        <v>0</v>
      </c>
      <c r="AB664" s="144">
        <f t="shared" si="2011"/>
        <v>0</v>
      </c>
      <c r="AC664" s="60"/>
      <c r="AD664" s="144"/>
      <c r="AE664" s="144"/>
      <c r="AF664" s="144">
        <f t="shared" si="2013"/>
        <v>131800</v>
      </c>
      <c r="AG664" s="144">
        <f t="shared" si="2014"/>
        <v>0</v>
      </c>
      <c r="AH664" s="144">
        <f t="shared" si="2015"/>
        <v>0</v>
      </c>
      <c r="AI664" s="60"/>
      <c r="AJ664" s="144"/>
      <c r="AK664" s="144"/>
      <c r="AL664" s="144">
        <f t="shared" si="2017"/>
        <v>131800</v>
      </c>
      <c r="AM664" s="144">
        <f t="shared" si="2018"/>
        <v>0</v>
      </c>
      <c r="AN664" s="144">
        <f t="shared" si="2019"/>
        <v>0</v>
      </c>
      <c r="AO664" s="60"/>
      <c r="AP664" s="144"/>
      <c r="AQ664" s="144"/>
      <c r="AR664" s="144">
        <f t="shared" si="2021"/>
        <v>131800</v>
      </c>
      <c r="AS664" s="144">
        <f t="shared" si="2022"/>
        <v>0</v>
      </c>
      <c r="AT664" s="144">
        <f t="shared" si="2023"/>
        <v>0</v>
      </c>
    </row>
    <row r="665" spans="1:46" s="42" customFormat="1">
      <c r="A665" s="260"/>
      <c r="B665" s="93" t="s">
        <v>382</v>
      </c>
      <c r="C665" s="35" t="s">
        <v>310</v>
      </c>
      <c r="D665" s="35" t="s">
        <v>21</v>
      </c>
      <c r="E665" s="35" t="s">
        <v>100</v>
      </c>
      <c r="F665" s="35" t="s">
        <v>381</v>
      </c>
      <c r="G665" s="36"/>
      <c r="H665" s="144"/>
      <c r="I665" s="144"/>
      <c r="J665" s="144"/>
      <c r="K665" s="144">
        <f>K666</f>
        <v>93902.7</v>
      </c>
      <c r="L665" s="144">
        <f t="shared" ref="L665:M666" si="2056">L666</f>
        <v>0</v>
      </c>
      <c r="M665" s="144">
        <f t="shared" si="2056"/>
        <v>0</v>
      </c>
      <c r="N665" s="144">
        <f t="shared" si="2036"/>
        <v>93902.7</v>
      </c>
      <c r="O665" s="144">
        <f t="shared" si="2037"/>
        <v>0</v>
      </c>
      <c r="P665" s="144">
        <f t="shared" si="2038"/>
        <v>0</v>
      </c>
      <c r="Q665" s="144">
        <f>Q666</f>
        <v>0</v>
      </c>
      <c r="R665" s="144">
        <f t="shared" ref="R665:S666" si="2057">R666</f>
        <v>0</v>
      </c>
      <c r="S665" s="144">
        <f t="shared" si="2057"/>
        <v>0</v>
      </c>
      <c r="T665" s="144">
        <f t="shared" si="2005"/>
        <v>93902.7</v>
      </c>
      <c r="U665" s="144">
        <f t="shared" si="2006"/>
        <v>0</v>
      </c>
      <c r="V665" s="144">
        <f t="shared" si="2007"/>
        <v>0</v>
      </c>
      <c r="W665" s="144">
        <f>W666</f>
        <v>0</v>
      </c>
      <c r="X665" s="144">
        <f t="shared" ref="X665:Y666" si="2058">X666</f>
        <v>0</v>
      </c>
      <c r="Y665" s="144">
        <f t="shared" si="2058"/>
        <v>0</v>
      </c>
      <c r="Z665" s="144">
        <f t="shared" si="2009"/>
        <v>93902.7</v>
      </c>
      <c r="AA665" s="144">
        <f t="shared" si="2010"/>
        <v>0</v>
      </c>
      <c r="AB665" s="144">
        <f t="shared" si="2011"/>
        <v>0</v>
      </c>
      <c r="AC665" s="144">
        <f>AC666</f>
        <v>0</v>
      </c>
      <c r="AD665" s="144">
        <f t="shared" ref="AD665:AE666" si="2059">AD666</f>
        <v>0</v>
      </c>
      <c r="AE665" s="144">
        <f t="shared" si="2059"/>
        <v>0</v>
      </c>
      <c r="AF665" s="144">
        <f t="shared" si="2013"/>
        <v>93902.7</v>
      </c>
      <c r="AG665" s="144">
        <f t="shared" si="2014"/>
        <v>0</v>
      </c>
      <c r="AH665" s="144">
        <f t="shared" si="2015"/>
        <v>0</v>
      </c>
      <c r="AI665" s="144">
        <f>AI666</f>
        <v>0</v>
      </c>
      <c r="AJ665" s="144">
        <f t="shared" ref="AJ665:AK666" si="2060">AJ666</f>
        <v>0</v>
      </c>
      <c r="AK665" s="144">
        <f t="shared" si="2060"/>
        <v>0</v>
      </c>
      <c r="AL665" s="144">
        <f t="shared" si="2017"/>
        <v>93902.7</v>
      </c>
      <c r="AM665" s="144">
        <f t="shared" si="2018"/>
        <v>0</v>
      </c>
      <c r="AN665" s="144">
        <f t="shared" si="2019"/>
        <v>0</v>
      </c>
      <c r="AO665" s="144">
        <f>AO666</f>
        <v>0</v>
      </c>
      <c r="AP665" s="144">
        <f t="shared" ref="AP665:AQ666" si="2061">AP666</f>
        <v>0</v>
      </c>
      <c r="AQ665" s="144">
        <f t="shared" si="2061"/>
        <v>0</v>
      </c>
      <c r="AR665" s="144">
        <f t="shared" si="2021"/>
        <v>93902.7</v>
      </c>
      <c r="AS665" s="144">
        <f t="shared" si="2022"/>
        <v>0</v>
      </c>
      <c r="AT665" s="144">
        <f t="shared" si="2023"/>
        <v>0</v>
      </c>
    </row>
    <row r="666" spans="1:46" s="42" customFormat="1" ht="26.4">
      <c r="A666" s="260"/>
      <c r="B666" s="27" t="s">
        <v>41</v>
      </c>
      <c r="C666" s="35" t="s">
        <v>310</v>
      </c>
      <c r="D666" s="35" t="s">
        <v>21</v>
      </c>
      <c r="E666" s="35" t="s">
        <v>100</v>
      </c>
      <c r="F666" s="35" t="s">
        <v>381</v>
      </c>
      <c r="G666" s="36" t="s">
        <v>39</v>
      </c>
      <c r="H666" s="144"/>
      <c r="I666" s="144"/>
      <c r="J666" s="144"/>
      <c r="K666" s="144">
        <f>K667</f>
        <v>93902.7</v>
      </c>
      <c r="L666" s="144">
        <f t="shared" si="2056"/>
        <v>0</v>
      </c>
      <c r="M666" s="144">
        <f t="shared" si="2056"/>
        <v>0</v>
      </c>
      <c r="N666" s="144">
        <f t="shared" si="2036"/>
        <v>93902.7</v>
      </c>
      <c r="O666" s="144">
        <f t="shared" si="2037"/>
        <v>0</v>
      </c>
      <c r="P666" s="144">
        <f t="shared" si="2038"/>
        <v>0</v>
      </c>
      <c r="Q666" s="144">
        <f>Q667</f>
        <v>0</v>
      </c>
      <c r="R666" s="144">
        <f t="shared" si="2057"/>
        <v>0</v>
      </c>
      <c r="S666" s="144">
        <f t="shared" si="2057"/>
        <v>0</v>
      </c>
      <c r="T666" s="144">
        <f t="shared" si="2005"/>
        <v>93902.7</v>
      </c>
      <c r="U666" s="144">
        <f t="shared" si="2006"/>
        <v>0</v>
      </c>
      <c r="V666" s="144">
        <f t="shared" si="2007"/>
        <v>0</v>
      </c>
      <c r="W666" s="144">
        <f>W667</f>
        <v>0</v>
      </c>
      <c r="X666" s="144">
        <f t="shared" si="2058"/>
        <v>0</v>
      </c>
      <c r="Y666" s="144">
        <f t="shared" si="2058"/>
        <v>0</v>
      </c>
      <c r="Z666" s="144">
        <f t="shared" si="2009"/>
        <v>93902.7</v>
      </c>
      <c r="AA666" s="144">
        <f t="shared" si="2010"/>
        <v>0</v>
      </c>
      <c r="AB666" s="144">
        <f t="shared" si="2011"/>
        <v>0</v>
      </c>
      <c r="AC666" s="144">
        <f>AC667</f>
        <v>0</v>
      </c>
      <c r="AD666" s="144">
        <f t="shared" si="2059"/>
        <v>0</v>
      </c>
      <c r="AE666" s="144">
        <f t="shared" si="2059"/>
        <v>0</v>
      </c>
      <c r="AF666" s="144">
        <f t="shared" si="2013"/>
        <v>93902.7</v>
      </c>
      <c r="AG666" s="144">
        <f t="shared" si="2014"/>
        <v>0</v>
      </c>
      <c r="AH666" s="144">
        <f t="shared" si="2015"/>
        <v>0</v>
      </c>
      <c r="AI666" s="144">
        <f>AI667</f>
        <v>0</v>
      </c>
      <c r="AJ666" s="144">
        <f t="shared" si="2060"/>
        <v>0</v>
      </c>
      <c r="AK666" s="144">
        <f t="shared" si="2060"/>
        <v>0</v>
      </c>
      <c r="AL666" s="144">
        <f t="shared" si="2017"/>
        <v>93902.7</v>
      </c>
      <c r="AM666" s="144">
        <f t="shared" si="2018"/>
        <v>0</v>
      </c>
      <c r="AN666" s="144">
        <f t="shared" si="2019"/>
        <v>0</v>
      </c>
      <c r="AO666" s="144">
        <f>AO667</f>
        <v>0</v>
      </c>
      <c r="AP666" s="144">
        <f t="shared" si="2061"/>
        <v>0</v>
      </c>
      <c r="AQ666" s="144">
        <f t="shared" si="2061"/>
        <v>0</v>
      </c>
      <c r="AR666" s="144">
        <f t="shared" si="2021"/>
        <v>93902.7</v>
      </c>
      <c r="AS666" s="144">
        <f t="shared" si="2022"/>
        <v>0</v>
      </c>
      <c r="AT666" s="144">
        <f t="shared" si="2023"/>
        <v>0</v>
      </c>
    </row>
    <row r="667" spans="1:46" s="42" customFormat="1">
      <c r="A667" s="260"/>
      <c r="B667" s="26" t="s">
        <v>42</v>
      </c>
      <c r="C667" s="35" t="s">
        <v>310</v>
      </c>
      <c r="D667" s="35" t="s">
        <v>21</v>
      </c>
      <c r="E667" s="35" t="s">
        <v>100</v>
      </c>
      <c r="F667" s="35" t="s">
        <v>381</v>
      </c>
      <c r="G667" s="36" t="s">
        <v>40</v>
      </c>
      <c r="H667" s="144"/>
      <c r="I667" s="144"/>
      <c r="J667" s="144"/>
      <c r="K667" s="60">
        <f>46951.35+46951.35</f>
        <v>93902.7</v>
      </c>
      <c r="L667" s="144"/>
      <c r="M667" s="144"/>
      <c r="N667" s="144">
        <f t="shared" si="2036"/>
        <v>93902.7</v>
      </c>
      <c r="O667" s="144">
        <f t="shared" si="2037"/>
        <v>0</v>
      </c>
      <c r="P667" s="144">
        <f t="shared" si="2038"/>
        <v>0</v>
      </c>
      <c r="Q667" s="60"/>
      <c r="R667" s="144"/>
      <c r="S667" s="144"/>
      <c r="T667" s="144">
        <f t="shared" si="2005"/>
        <v>93902.7</v>
      </c>
      <c r="U667" s="144">
        <f t="shared" si="2006"/>
        <v>0</v>
      </c>
      <c r="V667" s="144">
        <f t="shared" si="2007"/>
        <v>0</v>
      </c>
      <c r="W667" s="60"/>
      <c r="X667" s="144"/>
      <c r="Y667" s="144"/>
      <c r="Z667" s="144">
        <f t="shared" si="2009"/>
        <v>93902.7</v>
      </c>
      <c r="AA667" s="144">
        <f t="shared" si="2010"/>
        <v>0</v>
      </c>
      <c r="AB667" s="144">
        <f t="shared" si="2011"/>
        <v>0</v>
      </c>
      <c r="AC667" s="60"/>
      <c r="AD667" s="144"/>
      <c r="AE667" s="144"/>
      <c r="AF667" s="144">
        <f t="shared" si="2013"/>
        <v>93902.7</v>
      </c>
      <c r="AG667" s="144">
        <f t="shared" si="2014"/>
        <v>0</v>
      </c>
      <c r="AH667" s="144">
        <f t="shared" si="2015"/>
        <v>0</v>
      </c>
      <c r="AI667" s="60"/>
      <c r="AJ667" s="144"/>
      <c r="AK667" s="144"/>
      <c r="AL667" s="144">
        <f t="shared" si="2017"/>
        <v>93902.7</v>
      </c>
      <c r="AM667" s="144">
        <f t="shared" si="2018"/>
        <v>0</v>
      </c>
      <c r="AN667" s="144">
        <f t="shared" si="2019"/>
        <v>0</v>
      </c>
      <c r="AO667" s="60"/>
      <c r="AP667" s="144"/>
      <c r="AQ667" s="144"/>
      <c r="AR667" s="144">
        <f t="shared" si="2021"/>
        <v>93902.7</v>
      </c>
      <c r="AS667" s="144">
        <f t="shared" si="2022"/>
        <v>0</v>
      </c>
      <c r="AT667" s="144">
        <f t="shared" si="2023"/>
        <v>0</v>
      </c>
    </row>
    <row r="668" spans="1:46" s="42" customFormat="1">
      <c r="A668" s="260"/>
      <c r="B668" s="93" t="s">
        <v>384</v>
      </c>
      <c r="C668" s="35" t="s">
        <v>310</v>
      </c>
      <c r="D668" s="35" t="s">
        <v>21</v>
      </c>
      <c r="E668" s="35" t="s">
        <v>100</v>
      </c>
      <c r="F668" s="35" t="s">
        <v>383</v>
      </c>
      <c r="G668" s="36"/>
      <c r="H668" s="144"/>
      <c r="I668" s="144"/>
      <c r="J668" s="144"/>
      <c r="K668" s="144">
        <f>K669+K671</f>
        <v>918879.50999999989</v>
      </c>
      <c r="L668" s="144">
        <f t="shared" ref="L668:M668" si="2062">L669+L671</f>
        <v>0</v>
      </c>
      <c r="M668" s="144">
        <f t="shared" si="2062"/>
        <v>0</v>
      </c>
      <c r="N668" s="144">
        <f t="shared" si="2036"/>
        <v>918879.50999999989</v>
      </c>
      <c r="O668" s="144">
        <f t="shared" si="2037"/>
        <v>0</v>
      </c>
      <c r="P668" s="144">
        <f t="shared" si="2038"/>
        <v>0</v>
      </c>
      <c r="Q668" s="144">
        <f>Q669+Q671</f>
        <v>0</v>
      </c>
      <c r="R668" s="144">
        <f t="shared" ref="R668:S668" si="2063">R669+R671</f>
        <v>0</v>
      </c>
      <c r="S668" s="144">
        <f t="shared" si="2063"/>
        <v>0</v>
      </c>
      <c r="T668" s="144">
        <f t="shared" si="2005"/>
        <v>918879.50999999989</v>
      </c>
      <c r="U668" s="144">
        <f t="shared" si="2006"/>
        <v>0</v>
      </c>
      <c r="V668" s="144">
        <f t="shared" si="2007"/>
        <v>0</v>
      </c>
      <c r="W668" s="144">
        <f>W669+W671</f>
        <v>0</v>
      </c>
      <c r="X668" s="144">
        <f t="shared" ref="X668:Y668" si="2064">X669+X671</f>
        <v>0</v>
      </c>
      <c r="Y668" s="144">
        <f t="shared" si="2064"/>
        <v>0</v>
      </c>
      <c r="Z668" s="144">
        <f t="shared" si="2009"/>
        <v>918879.50999999989</v>
      </c>
      <c r="AA668" s="144">
        <f t="shared" si="2010"/>
        <v>0</v>
      </c>
      <c r="AB668" s="144">
        <f t="shared" si="2011"/>
        <v>0</v>
      </c>
      <c r="AC668" s="144">
        <f>AC669+AC671</f>
        <v>0</v>
      </c>
      <c r="AD668" s="144">
        <f t="shared" ref="AD668:AE668" si="2065">AD669+AD671</f>
        <v>0</v>
      </c>
      <c r="AE668" s="144">
        <f t="shared" si="2065"/>
        <v>0</v>
      </c>
      <c r="AF668" s="144">
        <f t="shared" si="2013"/>
        <v>918879.50999999989</v>
      </c>
      <c r="AG668" s="144">
        <f t="shared" si="2014"/>
        <v>0</v>
      </c>
      <c r="AH668" s="144">
        <f t="shared" si="2015"/>
        <v>0</v>
      </c>
      <c r="AI668" s="144">
        <f>AI669+AI671</f>
        <v>0</v>
      </c>
      <c r="AJ668" s="144">
        <f t="shared" ref="AJ668:AK668" si="2066">AJ669+AJ671</f>
        <v>0</v>
      </c>
      <c r="AK668" s="144">
        <f t="shared" si="2066"/>
        <v>0</v>
      </c>
      <c r="AL668" s="144">
        <f t="shared" si="2017"/>
        <v>918879.50999999989</v>
      </c>
      <c r="AM668" s="144">
        <f t="shared" si="2018"/>
        <v>0</v>
      </c>
      <c r="AN668" s="144">
        <f t="shared" si="2019"/>
        <v>0</v>
      </c>
      <c r="AO668" s="144">
        <f>AO669+AO671</f>
        <v>0</v>
      </c>
      <c r="AP668" s="144">
        <f t="shared" ref="AP668:AQ668" si="2067">AP669+AP671</f>
        <v>0</v>
      </c>
      <c r="AQ668" s="144">
        <f t="shared" si="2067"/>
        <v>0</v>
      </c>
      <c r="AR668" s="144">
        <f t="shared" si="2021"/>
        <v>918879.50999999989</v>
      </c>
      <c r="AS668" s="144">
        <f t="shared" si="2022"/>
        <v>0</v>
      </c>
      <c r="AT668" s="144">
        <f t="shared" si="2023"/>
        <v>0</v>
      </c>
    </row>
    <row r="669" spans="1:46" s="42" customFormat="1" ht="26.4">
      <c r="A669" s="260"/>
      <c r="B669" s="123" t="s">
        <v>186</v>
      </c>
      <c r="C669" s="35" t="s">
        <v>310</v>
      </c>
      <c r="D669" s="35" t="s">
        <v>21</v>
      </c>
      <c r="E669" s="35" t="s">
        <v>100</v>
      </c>
      <c r="F669" s="35" t="s">
        <v>383</v>
      </c>
      <c r="G669" s="36" t="s">
        <v>32</v>
      </c>
      <c r="H669" s="144"/>
      <c r="I669" s="144"/>
      <c r="J669" s="144"/>
      <c r="K669" s="144">
        <f>K670</f>
        <v>808058.42999999993</v>
      </c>
      <c r="L669" s="144">
        <f t="shared" ref="L669:M669" si="2068">L670</f>
        <v>0</v>
      </c>
      <c r="M669" s="144">
        <f t="shared" si="2068"/>
        <v>0</v>
      </c>
      <c r="N669" s="144">
        <f t="shared" si="2036"/>
        <v>808058.42999999993</v>
      </c>
      <c r="O669" s="144">
        <f t="shared" si="2037"/>
        <v>0</v>
      </c>
      <c r="P669" s="144">
        <f t="shared" si="2038"/>
        <v>0</v>
      </c>
      <c r="Q669" s="144">
        <f>Q670</f>
        <v>0</v>
      </c>
      <c r="R669" s="144">
        <f t="shared" ref="R669:S669" si="2069">R670</f>
        <v>0</v>
      </c>
      <c r="S669" s="144">
        <f t="shared" si="2069"/>
        <v>0</v>
      </c>
      <c r="T669" s="144">
        <f t="shared" si="2005"/>
        <v>808058.42999999993</v>
      </c>
      <c r="U669" s="144">
        <f t="shared" si="2006"/>
        <v>0</v>
      </c>
      <c r="V669" s="144">
        <f t="shared" si="2007"/>
        <v>0</v>
      </c>
      <c r="W669" s="144">
        <f>W670</f>
        <v>0</v>
      </c>
      <c r="X669" s="144">
        <f t="shared" ref="X669:Y669" si="2070">X670</f>
        <v>0</v>
      </c>
      <c r="Y669" s="144">
        <f t="shared" si="2070"/>
        <v>0</v>
      </c>
      <c r="Z669" s="144">
        <f t="shared" si="2009"/>
        <v>808058.42999999993</v>
      </c>
      <c r="AA669" s="144">
        <f t="shared" si="2010"/>
        <v>0</v>
      </c>
      <c r="AB669" s="144">
        <f t="shared" si="2011"/>
        <v>0</v>
      </c>
      <c r="AC669" s="144">
        <f>AC670</f>
        <v>0</v>
      </c>
      <c r="AD669" s="144">
        <f t="shared" ref="AD669:AE669" si="2071">AD670</f>
        <v>0</v>
      </c>
      <c r="AE669" s="144">
        <f t="shared" si="2071"/>
        <v>0</v>
      </c>
      <c r="AF669" s="144">
        <f t="shared" si="2013"/>
        <v>808058.42999999993</v>
      </c>
      <c r="AG669" s="144">
        <f t="shared" si="2014"/>
        <v>0</v>
      </c>
      <c r="AH669" s="144">
        <f t="shared" si="2015"/>
        <v>0</v>
      </c>
      <c r="AI669" s="144">
        <f>AI670</f>
        <v>0</v>
      </c>
      <c r="AJ669" s="144">
        <f t="shared" ref="AJ669:AK669" si="2072">AJ670</f>
        <v>0</v>
      </c>
      <c r="AK669" s="144">
        <f t="shared" si="2072"/>
        <v>0</v>
      </c>
      <c r="AL669" s="144">
        <f t="shared" si="2017"/>
        <v>808058.42999999993</v>
      </c>
      <c r="AM669" s="144">
        <f t="shared" si="2018"/>
        <v>0</v>
      </c>
      <c r="AN669" s="144">
        <f t="shared" si="2019"/>
        <v>0</v>
      </c>
      <c r="AO669" s="144">
        <f>AO670</f>
        <v>0</v>
      </c>
      <c r="AP669" s="144">
        <f t="shared" ref="AP669:AQ669" si="2073">AP670</f>
        <v>0</v>
      </c>
      <c r="AQ669" s="144">
        <f t="shared" si="2073"/>
        <v>0</v>
      </c>
      <c r="AR669" s="144">
        <f t="shared" si="2021"/>
        <v>808058.42999999993</v>
      </c>
      <c r="AS669" s="144">
        <f t="shared" si="2022"/>
        <v>0</v>
      </c>
      <c r="AT669" s="144">
        <f t="shared" si="2023"/>
        <v>0</v>
      </c>
    </row>
    <row r="670" spans="1:46" s="42" customFormat="1" ht="26.4">
      <c r="A670" s="260"/>
      <c r="B670" s="71" t="s">
        <v>34</v>
      </c>
      <c r="C670" s="35" t="s">
        <v>310</v>
      </c>
      <c r="D670" s="35" t="s">
        <v>21</v>
      </c>
      <c r="E670" s="35" t="s">
        <v>100</v>
      </c>
      <c r="F670" s="35" t="s">
        <v>383</v>
      </c>
      <c r="G670" s="36" t="s">
        <v>33</v>
      </c>
      <c r="H670" s="144"/>
      <c r="I670" s="144"/>
      <c r="J670" s="144"/>
      <c r="K670" s="144">
        <v>808058.42999999993</v>
      </c>
      <c r="L670" s="144"/>
      <c r="M670" s="144"/>
      <c r="N670" s="144">
        <f t="shared" si="2036"/>
        <v>808058.42999999993</v>
      </c>
      <c r="O670" s="144">
        <f t="shared" si="2037"/>
        <v>0</v>
      </c>
      <c r="P670" s="144">
        <f t="shared" si="2038"/>
        <v>0</v>
      </c>
      <c r="Q670" s="144"/>
      <c r="R670" s="144"/>
      <c r="S670" s="144"/>
      <c r="T670" s="144">
        <f t="shared" si="2005"/>
        <v>808058.42999999993</v>
      </c>
      <c r="U670" s="144">
        <f t="shared" si="2006"/>
        <v>0</v>
      </c>
      <c r="V670" s="144">
        <f t="shared" si="2007"/>
        <v>0</v>
      </c>
      <c r="W670" s="144"/>
      <c r="X670" s="144"/>
      <c r="Y670" s="144"/>
      <c r="Z670" s="144">
        <f t="shared" si="2009"/>
        <v>808058.42999999993</v>
      </c>
      <c r="AA670" s="144">
        <f t="shared" si="2010"/>
        <v>0</v>
      </c>
      <c r="AB670" s="144">
        <f t="shared" si="2011"/>
        <v>0</v>
      </c>
      <c r="AC670" s="144"/>
      <c r="AD670" s="144"/>
      <c r="AE670" s="144"/>
      <c r="AF670" s="144">
        <f t="shared" si="2013"/>
        <v>808058.42999999993</v>
      </c>
      <c r="AG670" s="144">
        <f t="shared" si="2014"/>
        <v>0</v>
      </c>
      <c r="AH670" s="144">
        <f t="shared" si="2015"/>
        <v>0</v>
      </c>
      <c r="AI670" s="144"/>
      <c r="AJ670" s="144"/>
      <c r="AK670" s="144"/>
      <c r="AL670" s="144">
        <f t="shared" si="2017"/>
        <v>808058.42999999993</v>
      </c>
      <c r="AM670" s="144">
        <f t="shared" si="2018"/>
        <v>0</v>
      </c>
      <c r="AN670" s="144">
        <f t="shared" si="2019"/>
        <v>0</v>
      </c>
      <c r="AO670" s="144"/>
      <c r="AP670" s="144"/>
      <c r="AQ670" s="144"/>
      <c r="AR670" s="144">
        <f t="shared" si="2021"/>
        <v>808058.42999999993</v>
      </c>
      <c r="AS670" s="144">
        <f t="shared" si="2022"/>
        <v>0</v>
      </c>
      <c r="AT670" s="144">
        <f t="shared" si="2023"/>
        <v>0</v>
      </c>
    </row>
    <row r="671" spans="1:46" s="42" customFormat="1" ht="26.4">
      <c r="A671" s="260"/>
      <c r="B671" s="27" t="s">
        <v>41</v>
      </c>
      <c r="C671" s="35" t="s">
        <v>310</v>
      </c>
      <c r="D671" s="35" t="s">
        <v>21</v>
      </c>
      <c r="E671" s="35" t="s">
        <v>100</v>
      </c>
      <c r="F671" s="35" t="s">
        <v>383</v>
      </c>
      <c r="G671" s="37" t="s">
        <v>39</v>
      </c>
      <c r="H671" s="144"/>
      <c r="I671" s="144"/>
      <c r="J671" s="144"/>
      <c r="K671" s="144">
        <f>K672</f>
        <v>110821.08</v>
      </c>
      <c r="L671" s="144">
        <f t="shared" ref="L671:M671" si="2074">L672</f>
        <v>0</v>
      </c>
      <c r="M671" s="144">
        <f t="shared" si="2074"/>
        <v>0</v>
      </c>
      <c r="N671" s="144">
        <f t="shared" si="2036"/>
        <v>110821.08</v>
      </c>
      <c r="O671" s="144">
        <f t="shared" si="2037"/>
        <v>0</v>
      </c>
      <c r="P671" s="144">
        <f t="shared" si="2038"/>
        <v>0</v>
      </c>
      <c r="Q671" s="144">
        <f>Q672</f>
        <v>0</v>
      </c>
      <c r="R671" s="144">
        <f t="shared" ref="R671:S671" si="2075">R672</f>
        <v>0</v>
      </c>
      <c r="S671" s="144">
        <f t="shared" si="2075"/>
        <v>0</v>
      </c>
      <c r="T671" s="144">
        <f t="shared" si="2005"/>
        <v>110821.08</v>
      </c>
      <c r="U671" s="144">
        <f t="shared" si="2006"/>
        <v>0</v>
      </c>
      <c r="V671" s="144">
        <f t="shared" si="2007"/>
        <v>0</v>
      </c>
      <c r="W671" s="144">
        <f>W672</f>
        <v>0</v>
      </c>
      <c r="X671" s="144">
        <f t="shared" ref="X671:Y671" si="2076">X672</f>
        <v>0</v>
      </c>
      <c r="Y671" s="144">
        <f t="shared" si="2076"/>
        <v>0</v>
      </c>
      <c r="Z671" s="144">
        <f t="shared" si="2009"/>
        <v>110821.08</v>
      </c>
      <c r="AA671" s="144">
        <f t="shared" si="2010"/>
        <v>0</v>
      </c>
      <c r="AB671" s="144">
        <f t="shared" si="2011"/>
        <v>0</v>
      </c>
      <c r="AC671" s="144">
        <f>AC672</f>
        <v>0</v>
      </c>
      <c r="AD671" s="144">
        <f t="shared" ref="AD671:AE671" si="2077">AD672</f>
        <v>0</v>
      </c>
      <c r="AE671" s="144">
        <f t="shared" si="2077"/>
        <v>0</v>
      </c>
      <c r="AF671" s="144">
        <f t="shared" si="2013"/>
        <v>110821.08</v>
      </c>
      <c r="AG671" s="144">
        <f t="shared" si="2014"/>
        <v>0</v>
      </c>
      <c r="AH671" s="144">
        <f t="shared" si="2015"/>
        <v>0</v>
      </c>
      <c r="AI671" s="144">
        <f>AI672</f>
        <v>0</v>
      </c>
      <c r="AJ671" s="144">
        <f t="shared" ref="AJ671:AK671" si="2078">AJ672</f>
        <v>0</v>
      </c>
      <c r="AK671" s="144">
        <f t="shared" si="2078"/>
        <v>0</v>
      </c>
      <c r="AL671" s="144">
        <f t="shared" si="2017"/>
        <v>110821.08</v>
      </c>
      <c r="AM671" s="144">
        <f t="shared" si="2018"/>
        <v>0</v>
      </c>
      <c r="AN671" s="144">
        <f t="shared" si="2019"/>
        <v>0</v>
      </c>
      <c r="AO671" s="144">
        <f>AO672</f>
        <v>0</v>
      </c>
      <c r="AP671" s="144">
        <f t="shared" ref="AP671:AQ671" si="2079">AP672</f>
        <v>0</v>
      </c>
      <c r="AQ671" s="144">
        <f t="shared" si="2079"/>
        <v>0</v>
      </c>
      <c r="AR671" s="144">
        <f t="shared" si="2021"/>
        <v>110821.08</v>
      </c>
      <c r="AS671" s="144">
        <f t="shared" si="2022"/>
        <v>0</v>
      </c>
      <c r="AT671" s="144">
        <f t="shared" si="2023"/>
        <v>0</v>
      </c>
    </row>
    <row r="672" spans="1:46" s="42" customFormat="1">
      <c r="A672" s="260"/>
      <c r="B672" s="26" t="s">
        <v>42</v>
      </c>
      <c r="C672" s="35" t="s">
        <v>310</v>
      </c>
      <c r="D672" s="35" t="s">
        <v>21</v>
      </c>
      <c r="E672" s="35" t="s">
        <v>100</v>
      </c>
      <c r="F672" s="35" t="s">
        <v>383</v>
      </c>
      <c r="G672" s="37" t="s">
        <v>40</v>
      </c>
      <c r="H672" s="144"/>
      <c r="I672" s="144"/>
      <c r="J672" s="144"/>
      <c r="K672" s="144">
        <v>110821.08</v>
      </c>
      <c r="L672" s="144"/>
      <c r="M672" s="144"/>
      <c r="N672" s="144">
        <f t="shared" si="2036"/>
        <v>110821.08</v>
      </c>
      <c r="O672" s="144">
        <f t="shared" si="2037"/>
        <v>0</v>
      </c>
      <c r="P672" s="144">
        <f t="shared" si="2038"/>
        <v>0</v>
      </c>
      <c r="Q672" s="144"/>
      <c r="R672" s="144"/>
      <c r="S672" s="144"/>
      <c r="T672" s="144">
        <f t="shared" si="2005"/>
        <v>110821.08</v>
      </c>
      <c r="U672" s="144">
        <f t="shared" si="2006"/>
        <v>0</v>
      </c>
      <c r="V672" s="144">
        <f t="shared" si="2007"/>
        <v>0</v>
      </c>
      <c r="W672" s="144"/>
      <c r="X672" s="144"/>
      <c r="Y672" s="144"/>
      <c r="Z672" s="144">
        <f t="shared" si="2009"/>
        <v>110821.08</v>
      </c>
      <c r="AA672" s="144">
        <f t="shared" si="2010"/>
        <v>0</v>
      </c>
      <c r="AB672" s="144">
        <f t="shared" si="2011"/>
        <v>0</v>
      </c>
      <c r="AC672" s="144"/>
      <c r="AD672" s="144"/>
      <c r="AE672" s="144"/>
      <c r="AF672" s="144">
        <f t="shared" si="2013"/>
        <v>110821.08</v>
      </c>
      <c r="AG672" s="144">
        <f t="shared" si="2014"/>
        <v>0</v>
      </c>
      <c r="AH672" s="144">
        <f t="shared" si="2015"/>
        <v>0</v>
      </c>
      <c r="AI672" s="144"/>
      <c r="AJ672" s="144"/>
      <c r="AK672" s="144"/>
      <c r="AL672" s="144">
        <f t="shared" si="2017"/>
        <v>110821.08</v>
      </c>
      <c r="AM672" s="144">
        <f t="shared" si="2018"/>
        <v>0</v>
      </c>
      <c r="AN672" s="144">
        <f t="shared" si="2019"/>
        <v>0</v>
      </c>
      <c r="AO672" s="144"/>
      <c r="AP672" s="144"/>
      <c r="AQ672" s="144"/>
      <c r="AR672" s="144">
        <f t="shared" si="2021"/>
        <v>110821.08</v>
      </c>
      <c r="AS672" s="144">
        <f t="shared" si="2022"/>
        <v>0</v>
      </c>
      <c r="AT672" s="144">
        <f t="shared" si="2023"/>
        <v>0</v>
      </c>
    </row>
    <row r="673" spans="1:46" s="42" customFormat="1" ht="26.4">
      <c r="A673" s="260"/>
      <c r="B673" s="199" t="s">
        <v>386</v>
      </c>
      <c r="C673" s="73" t="s">
        <v>310</v>
      </c>
      <c r="D673" s="73" t="s">
        <v>21</v>
      </c>
      <c r="E673" s="73" t="s">
        <v>100</v>
      </c>
      <c r="F673" s="73" t="s">
        <v>385</v>
      </c>
      <c r="G673" s="37"/>
      <c r="H673" s="144"/>
      <c r="I673" s="144"/>
      <c r="J673" s="144"/>
      <c r="K673" s="144">
        <f>K674+K677+K680+K683+K686</f>
        <v>6339943</v>
      </c>
      <c r="L673" s="144">
        <f t="shared" ref="L673:M673" si="2080">L674+L677+L680+L683+L686</f>
        <v>0</v>
      </c>
      <c r="M673" s="144">
        <f t="shared" si="2080"/>
        <v>0</v>
      </c>
      <c r="N673" s="144">
        <f t="shared" ref="N673:N690" si="2081">H673+K673</f>
        <v>6339943</v>
      </c>
      <c r="O673" s="144">
        <f t="shared" ref="O673:O690" si="2082">I673+L673</f>
        <v>0</v>
      </c>
      <c r="P673" s="144">
        <f t="shared" ref="P673:P690" si="2083">J673+M673</f>
        <v>0</v>
      </c>
      <c r="Q673" s="144">
        <f>Q674+Q677+Q680+Q683+Q686</f>
        <v>0</v>
      </c>
      <c r="R673" s="144">
        <f t="shared" ref="R673:S673" si="2084">R674+R677+R680+R683+R686</f>
        <v>0</v>
      </c>
      <c r="S673" s="144">
        <f t="shared" si="2084"/>
        <v>0</v>
      </c>
      <c r="T673" s="144">
        <f t="shared" si="2005"/>
        <v>6339943</v>
      </c>
      <c r="U673" s="144">
        <f t="shared" si="2006"/>
        <v>0</v>
      </c>
      <c r="V673" s="144">
        <f t="shared" si="2007"/>
        <v>0</v>
      </c>
      <c r="W673" s="144">
        <f>W674+W677+W680+W683+W686</f>
        <v>0</v>
      </c>
      <c r="X673" s="144">
        <f t="shared" ref="X673:Y673" si="2085">X674+X677+X680+X683+X686</f>
        <v>0</v>
      </c>
      <c r="Y673" s="144">
        <f t="shared" si="2085"/>
        <v>0</v>
      </c>
      <c r="Z673" s="144">
        <f t="shared" si="2009"/>
        <v>6339943</v>
      </c>
      <c r="AA673" s="144">
        <f t="shared" si="2010"/>
        <v>0</v>
      </c>
      <c r="AB673" s="144">
        <f t="shared" si="2011"/>
        <v>0</v>
      </c>
      <c r="AC673" s="144">
        <f>AC674+AC677+AC680+AC683+AC686</f>
        <v>0</v>
      </c>
      <c r="AD673" s="144">
        <f t="shared" ref="AD673:AE673" si="2086">AD674+AD677+AD680+AD683+AD686</f>
        <v>0</v>
      </c>
      <c r="AE673" s="144">
        <f t="shared" si="2086"/>
        <v>0</v>
      </c>
      <c r="AF673" s="144">
        <f t="shared" si="2013"/>
        <v>6339943</v>
      </c>
      <c r="AG673" s="144">
        <f t="shared" si="2014"/>
        <v>0</v>
      </c>
      <c r="AH673" s="144">
        <f t="shared" si="2015"/>
        <v>0</v>
      </c>
      <c r="AI673" s="144">
        <f>AI674+AI677+AI680+AI683+AI686</f>
        <v>0</v>
      </c>
      <c r="AJ673" s="144">
        <f t="shared" ref="AJ673:AK673" si="2087">AJ674+AJ677+AJ680+AJ683+AJ686</f>
        <v>0</v>
      </c>
      <c r="AK673" s="144">
        <f t="shared" si="2087"/>
        <v>0</v>
      </c>
      <c r="AL673" s="144">
        <f t="shared" si="2017"/>
        <v>6339943</v>
      </c>
      <c r="AM673" s="144">
        <f t="shared" si="2018"/>
        <v>0</v>
      </c>
      <c r="AN673" s="144">
        <f t="shared" si="2019"/>
        <v>0</v>
      </c>
      <c r="AO673" s="144">
        <f>AO674+AO677+AO680+AO683+AO686</f>
        <v>0</v>
      </c>
      <c r="AP673" s="144">
        <f t="shared" ref="AP673:AQ673" si="2088">AP674+AP677+AP680+AP683+AP686</f>
        <v>0</v>
      </c>
      <c r="AQ673" s="144">
        <f t="shared" si="2088"/>
        <v>0</v>
      </c>
      <c r="AR673" s="144">
        <f t="shared" si="2021"/>
        <v>6339943</v>
      </c>
      <c r="AS673" s="144">
        <f t="shared" si="2022"/>
        <v>0</v>
      </c>
      <c r="AT673" s="144">
        <f t="shared" si="2023"/>
        <v>0</v>
      </c>
    </row>
    <row r="674" spans="1:46" s="42" customFormat="1">
      <c r="A674" s="260"/>
      <c r="B674" s="198" t="s">
        <v>376</v>
      </c>
      <c r="C674" s="73" t="s">
        <v>310</v>
      </c>
      <c r="D674" s="73" t="s">
        <v>21</v>
      </c>
      <c r="E674" s="73" t="s">
        <v>100</v>
      </c>
      <c r="F674" s="73" t="s">
        <v>387</v>
      </c>
      <c r="G674" s="101"/>
      <c r="H674" s="144"/>
      <c r="I674" s="144"/>
      <c r="J674" s="144"/>
      <c r="K674" s="144">
        <f>K675</f>
        <v>2550018.14</v>
      </c>
      <c r="L674" s="144">
        <f t="shared" ref="L674:M674" si="2089">L675</f>
        <v>0</v>
      </c>
      <c r="M674" s="144">
        <f t="shared" si="2089"/>
        <v>0</v>
      </c>
      <c r="N674" s="144">
        <f t="shared" si="2081"/>
        <v>2550018.14</v>
      </c>
      <c r="O674" s="144">
        <f t="shared" si="2082"/>
        <v>0</v>
      </c>
      <c r="P674" s="144">
        <f t="shared" si="2083"/>
        <v>0</v>
      </c>
      <c r="Q674" s="144">
        <f>Q675</f>
        <v>0</v>
      </c>
      <c r="R674" s="144">
        <f t="shared" ref="R674:S674" si="2090">R675</f>
        <v>0</v>
      </c>
      <c r="S674" s="144">
        <f t="shared" si="2090"/>
        <v>0</v>
      </c>
      <c r="T674" s="144">
        <f t="shared" si="2005"/>
        <v>2550018.14</v>
      </c>
      <c r="U674" s="144">
        <f t="shared" si="2006"/>
        <v>0</v>
      </c>
      <c r="V674" s="144">
        <f t="shared" si="2007"/>
        <v>0</v>
      </c>
      <c r="W674" s="144">
        <f>W675</f>
        <v>0</v>
      </c>
      <c r="X674" s="144">
        <f t="shared" ref="X674:Y674" si="2091">X675</f>
        <v>0</v>
      </c>
      <c r="Y674" s="144">
        <f t="shared" si="2091"/>
        <v>0</v>
      </c>
      <c r="Z674" s="144">
        <f t="shared" si="2009"/>
        <v>2550018.14</v>
      </c>
      <c r="AA674" s="144">
        <f t="shared" si="2010"/>
        <v>0</v>
      </c>
      <c r="AB674" s="144">
        <f t="shared" si="2011"/>
        <v>0</v>
      </c>
      <c r="AC674" s="144">
        <f>AC675</f>
        <v>0</v>
      </c>
      <c r="AD674" s="144">
        <f t="shared" ref="AD674:AE674" si="2092">AD675</f>
        <v>0</v>
      </c>
      <c r="AE674" s="144">
        <f t="shared" si="2092"/>
        <v>0</v>
      </c>
      <c r="AF674" s="144">
        <f t="shared" si="2013"/>
        <v>2550018.14</v>
      </c>
      <c r="AG674" s="144">
        <f t="shared" si="2014"/>
        <v>0</v>
      </c>
      <c r="AH674" s="144">
        <f t="shared" si="2015"/>
        <v>0</v>
      </c>
      <c r="AI674" s="144">
        <f>AI675</f>
        <v>0</v>
      </c>
      <c r="AJ674" s="144">
        <f t="shared" ref="AJ674:AK674" si="2093">AJ675</f>
        <v>0</v>
      </c>
      <c r="AK674" s="144">
        <f t="shared" si="2093"/>
        <v>0</v>
      </c>
      <c r="AL674" s="144">
        <f t="shared" si="2017"/>
        <v>2550018.14</v>
      </c>
      <c r="AM674" s="144">
        <f t="shared" si="2018"/>
        <v>0</v>
      </c>
      <c r="AN674" s="144">
        <f t="shared" si="2019"/>
        <v>0</v>
      </c>
      <c r="AO674" s="144">
        <f>AO675</f>
        <v>0</v>
      </c>
      <c r="AP674" s="144">
        <f t="shared" ref="AP674:AQ674" si="2094">AP675</f>
        <v>0</v>
      </c>
      <c r="AQ674" s="144">
        <f t="shared" si="2094"/>
        <v>0</v>
      </c>
      <c r="AR674" s="144">
        <f t="shared" si="2021"/>
        <v>2550018.14</v>
      </c>
      <c r="AS674" s="144">
        <f t="shared" si="2022"/>
        <v>0</v>
      </c>
      <c r="AT674" s="144">
        <f t="shared" si="2023"/>
        <v>0</v>
      </c>
    </row>
    <row r="675" spans="1:46" s="42" customFormat="1" ht="26.4">
      <c r="A675" s="260"/>
      <c r="B675" s="198" t="s">
        <v>186</v>
      </c>
      <c r="C675" s="73" t="s">
        <v>310</v>
      </c>
      <c r="D675" s="73" t="s">
        <v>21</v>
      </c>
      <c r="E675" s="73" t="s">
        <v>100</v>
      </c>
      <c r="F675" s="73" t="s">
        <v>387</v>
      </c>
      <c r="G675" s="101" t="s">
        <v>32</v>
      </c>
      <c r="H675" s="144"/>
      <c r="I675" s="144"/>
      <c r="J675" s="144"/>
      <c r="K675" s="144">
        <f>K676</f>
        <v>2550018.14</v>
      </c>
      <c r="L675" s="144"/>
      <c r="M675" s="144"/>
      <c r="N675" s="144">
        <f t="shared" si="2081"/>
        <v>2550018.14</v>
      </c>
      <c r="O675" s="144">
        <f t="shared" si="2082"/>
        <v>0</v>
      </c>
      <c r="P675" s="144">
        <f t="shared" si="2083"/>
        <v>0</v>
      </c>
      <c r="Q675" s="144">
        <f>Q676</f>
        <v>0</v>
      </c>
      <c r="R675" s="144"/>
      <c r="S675" s="144"/>
      <c r="T675" s="144">
        <f t="shared" si="2005"/>
        <v>2550018.14</v>
      </c>
      <c r="U675" s="144">
        <f t="shared" si="2006"/>
        <v>0</v>
      </c>
      <c r="V675" s="144">
        <f t="shared" si="2007"/>
        <v>0</v>
      </c>
      <c r="W675" s="144">
        <f>W676</f>
        <v>0</v>
      </c>
      <c r="X675" s="144"/>
      <c r="Y675" s="144"/>
      <c r="Z675" s="144">
        <f t="shared" si="2009"/>
        <v>2550018.14</v>
      </c>
      <c r="AA675" s="144">
        <f t="shared" si="2010"/>
        <v>0</v>
      </c>
      <c r="AB675" s="144">
        <f t="shared" si="2011"/>
        <v>0</v>
      </c>
      <c r="AC675" s="144">
        <f>AC676</f>
        <v>0</v>
      </c>
      <c r="AD675" s="144"/>
      <c r="AE675" s="144"/>
      <c r="AF675" s="144">
        <f t="shared" si="2013"/>
        <v>2550018.14</v>
      </c>
      <c r="AG675" s="144">
        <f t="shared" si="2014"/>
        <v>0</v>
      </c>
      <c r="AH675" s="144">
        <f t="shared" si="2015"/>
        <v>0</v>
      </c>
      <c r="AI675" s="144">
        <f>AI676</f>
        <v>0</v>
      </c>
      <c r="AJ675" s="144"/>
      <c r="AK675" s="144"/>
      <c r="AL675" s="144">
        <f t="shared" si="2017"/>
        <v>2550018.14</v>
      </c>
      <c r="AM675" s="144">
        <f t="shared" si="2018"/>
        <v>0</v>
      </c>
      <c r="AN675" s="144">
        <f t="shared" si="2019"/>
        <v>0</v>
      </c>
      <c r="AO675" s="144">
        <f>AO676</f>
        <v>0</v>
      </c>
      <c r="AP675" s="144"/>
      <c r="AQ675" s="144"/>
      <c r="AR675" s="144">
        <f t="shared" si="2021"/>
        <v>2550018.14</v>
      </c>
      <c r="AS675" s="144">
        <f t="shared" si="2022"/>
        <v>0</v>
      </c>
      <c r="AT675" s="144">
        <f t="shared" si="2023"/>
        <v>0</v>
      </c>
    </row>
    <row r="676" spans="1:46" s="42" customFormat="1" ht="26.4">
      <c r="A676" s="260"/>
      <c r="B676" s="198" t="s">
        <v>34</v>
      </c>
      <c r="C676" s="73" t="s">
        <v>310</v>
      </c>
      <c r="D676" s="73" t="s">
        <v>21</v>
      </c>
      <c r="E676" s="73" t="s">
        <v>100</v>
      </c>
      <c r="F676" s="73" t="s">
        <v>387</v>
      </c>
      <c r="G676" s="101" t="s">
        <v>33</v>
      </c>
      <c r="H676" s="144"/>
      <c r="I676" s="144"/>
      <c r="J676" s="144"/>
      <c r="K676" s="144">
        <v>2550018.14</v>
      </c>
      <c r="L676" s="144"/>
      <c r="M676" s="144"/>
      <c r="N676" s="144">
        <f t="shared" si="2081"/>
        <v>2550018.14</v>
      </c>
      <c r="O676" s="144">
        <f t="shared" si="2082"/>
        <v>0</v>
      </c>
      <c r="P676" s="144">
        <f t="shared" si="2083"/>
        <v>0</v>
      </c>
      <c r="Q676" s="144"/>
      <c r="R676" s="144"/>
      <c r="S676" s="144"/>
      <c r="T676" s="144">
        <f t="shared" si="2005"/>
        <v>2550018.14</v>
      </c>
      <c r="U676" s="144">
        <f t="shared" si="2006"/>
        <v>0</v>
      </c>
      <c r="V676" s="144">
        <f t="shared" si="2007"/>
        <v>0</v>
      </c>
      <c r="W676" s="144"/>
      <c r="X676" s="144"/>
      <c r="Y676" s="144"/>
      <c r="Z676" s="144">
        <f t="shared" si="2009"/>
        <v>2550018.14</v>
      </c>
      <c r="AA676" s="144">
        <f t="shared" si="2010"/>
        <v>0</v>
      </c>
      <c r="AB676" s="144">
        <f t="shared" si="2011"/>
        <v>0</v>
      </c>
      <c r="AC676" s="144"/>
      <c r="AD676" s="144"/>
      <c r="AE676" s="144"/>
      <c r="AF676" s="144">
        <f t="shared" si="2013"/>
        <v>2550018.14</v>
      </c>
      <c r="AG676" s="144">
        <f t="shared" si="2014"/>
        <v>0</v>
      </c>
      <c r="AH676" s="144">
        <f t="shared" si="2015"/>
        <v>0</v>
      </c>
      <c r="AI676" s="144"/>
      <c r="AJ676" s="144"/>
      <c r="AK676" s="144"/>
      <c r="AL676" s="144">
        <f t="shared" si="2017"/>
        <v>2550018.14</v>
      </c>
      <c r="AM676" s="144">
        <f t="shared" si="2018"/>
        <v>0</v>
      </c>
      <c r="AN676" s="144">
        <f t="shared" si="2019"/>
        <v>0</v>
      </c>
      <c r="AO676" s="144"/>
      <c r="AP676" s="144"/>
      <c r="AQ676" s="144"/>
      <c r="AR676" s="144">
        <f t="shared" si="2021"/>
        <v>2550018.14</v>
      </c>
      <c r="AS676" s="144">
        <f t="shared" si="2022"/>
        <v>0</v>
      </c>
      <c r="AT676" s="144">
        <f t="shared" si="2023"/>
        <v>0</v>
      </c>
    </row>
    <row r="677" spans="1:46" s="42" customFormat="1">
      <c r="A677" s="260"/>
      <c r="B677" s="198" t="s">
        <v>378</v>
      </c>
      <c r="C677" s="73" t="s">
        <v>310</v>
      </c>
      <c r="D677" s="73" t="s">
        <v>21</v>
      </c>
      <c r="E677" s="73" t="s">
        <v>100</v>
      </c>
      <c r="F677" s="73" t="s">
        <v>388</v>
      </c>
      <c r="G677" s="101"/>
      <c r="H677" s="144"/>
      <c r="I677" s="144"/>
      <c r="J677" s="144"/>
      <c r="K677" s="144">
        <f>K678</f>
        <v>537763.31999999995</v>
      </c>
      <c r="L677" s="144">
        <f t="shared" ref="L677:M678" si="2095">L678</f>
        <v>0</v>
      </c>
      <c r="M677" s="144">
        <f t="shared" si="2095"/>
        <v>0</v>
      </c>
      <c r="N677" s="144">
        <f t="shared" si="2081"/>
        <v>537763.31999999995</v>
      </c>
      <c r="O677" s="144">
        <f t="shared" si="2082"/>
        <v>0</v>
      </c>
      <c r="P677" s="144">
        <f t="shared" si="2083"/>
        <v>0</v>
      </c>
      <c r="Q677" s="144">
        <f>Q678</f>
        <v>0</v>
      </c>
      <c r="R677" s="144">
        <f t="shared" ref="R677:S678" si="2096">R678</f>
        <v>0</v>
      </c>
      <c r="S677" s="144">
        <f t="shared" si="2096"/>
        <v>0</v>
      </c>
      <c r="T677" s="144">
        <f t="shared" si="2005"/>
        <v>537763.31999999995</v>
      </c>
      <c r="U677" s="144">
        <f t="shared" si="2006"/>
        <v>0</v>
      </c>
      <c r="V677" s="144">
        <f t="shared" si="2007"/>
        <v>0</v>
      </c>
      <c r="W677" s="144">
        <f>W678</f>
        <v>0</v>
      </c>
      <c r="X677" s="144">
        <f t="shared" ref="X677:Y678" si="2097">X678</f>
        <v>0</v>
      </c>
      <c r="Y677" s="144">
        <f t="shared" si="2097"/>
        <v>0</v>
      </c>
      <c r="Z677" s="144">
        <f t="shared" si="2009"/>
        <v>537763.31999999995</v>
      </c>
      <c r="AA677" s="144">
        <f t="shared" si="2010"/>
        <v>0</v>
      </c>
      <c r="AB677" s="144">
        <f t="shared" si="2011"/>
        <v>0</v>
      </c>
      <c r="AC677" s="144">
        <f>AC678</f>
        <v>0</v>
      </c>
      <c r="AD677" s="144">
        <f t="shared" ref="AD677:AE678" si="2098">AD678</f>
        <v>0</v>
      </c>
      <c r="AE677" s="144">
        <f t="shared" si="2098"/>
        <v>0</v>
      </c>
      <c r="AF677" s="144">
        <f t="shared" si="2013"/>
        <v>537763.31999999995</v>
      </c>
      <c r="AG677" s="144">
        <f t="shared" si="2014"/>
        <v>0</v>
      </c>
      <c r="AH677" s="144">
        <f t="shared" si="2015"/>
        <v>0</v>
      </c>
      <c r="AI677" s="144">
        <f>AI678</f>
        <v>0</v>
      </c>
      <c r="AJ677" s="144">
        <f t="shared" ref="AJ677:AK678" si="2099">AJ678</f>
        <v>0</v>
      </c>
      <c r="AK677" s="144">
        <f t="shared" si="2099"/>
        <v>0</v>
      </c>
      <c r="AL677" s="144">
        <f t="shared" si="2017"/>
        <v>537763.31999999995</v>
      </c>
      <c r="AM677" s="144">
        <f t="shared" si="2018"/>
        <v>0</v>
      </c>
      <c r="AN677" s="144">
        <f t="shared" si="2019"/>
        <v>0</v>
      </c>
      <c r="AO677" s="144">
        <f>AO678</f>
        <v>0</v>
      </c>
      <c r="AP677" s="144">
        <f t="shared" ref="AP677:AQ678" si="2100">AP678</f>
        <v>0</v>
      </c>
      <c r="AQ677" s="144">
        <f t="shared" si="2100"/>
        <v>0</v>
      </c>
      <c r="AR677" s="144">
        <f t="shared" si="2021"/>
        <v>537763.31999999995</v>
      </c>
      <c r="AS677" s="144">
        <f t="shared" si="2022"/>
        <v>0</v>
      </c>
      <c r="AT677" s="144">
        <f t="shared" si="2023"/>
        <v>0</v>
      </c>
    </row>
    <row r="678" spans="1:46" s="42" customFormat="1" ht="26.4">
      <c r="A678" s="260"/>
      <c r="B678" s="198" t="s">
        <v>186</v>
      </c>
      <c r="C678" s="73" t="s">
        <v>310</v>
      </c>
      <c r="D678" s="73" t="s">
        <v>21</v>
      </c>
      <c r="E678" s="73" t="s">
        <v>100</v>
      </c>
      <c r="F678" s="73" t="s">
        <v>388</v>
      </c>
      <c r="G678" s="101" t="s">
        <v>32</v>
      </c>
      <c r="H678" s="144"/>
      <c r="I678" s="144"/>
      <c r="J678" s="144"/>
      <c r="K678" s="144">
        <f>K679</f>
        <v>537763.31999999995</v>
      </c>
      <c r="L678" s="144">
        <f t="shared" si="2095"/>
        <v>0</v>
      </c>
      <c r="M678" s="144">
        <f t="shared" si="2095"/>
        <v>0</v>
      </c>
      <c r="N678" s="144">
        <f t="shared" si="2081"/>
        <v>537763.31999999995</v>
      </c>
      <c r="O678" s="144">
        <f t="shared" si="2082"/>
        <v>0</v>
      </c>
      <c r="P678" s="144">
        <f t="shared" si="2083"/>
        <v>0</v>
      </c>
      <c r="Q678" s="144">
        <f>Q679</f>
        <v>0</v>
      </c>
      <c r="R678" s="144">
        <f t="shared" si="2096"/>
        <v>0</v>
      </c>
      <c r="S678" s="144">
        <f t="shared" si="2096"/>
        <v>0</v>
      </c>
      <c r="T678" s="144">
        <f t="shared" si="2005"/>
        <v>537763.31999999995</v>
      </c>
      <c r="U678" s="144">
        <f t="shared" si="2006"/>
        <v>0</v>
      </c>
      <c r="V678" s="144">
        <f t="shared" si="2007"/>
        <v>0</v>
      </c>
      <c r="W678" s="144">
        <f>W679</f>
        <v>0</v>
      </c>
      <c r="X678" s="144">
        <f t="shared" si="2097"/>
        <v>0</v>
      </c>
      <c r="Y678" s="144">
        <f t="shared" si="2097"/>
        <v>0</v>
      </c>
      <c r="Z678" s="144">
        <f t="shared" si="2009"/>
        <v>537763.31999999995</v>
      </c>
      <c r="AA678" s="144">
        <f t="shared" si="2010"/>
        <v>0</v>
      </c>
      <c r="AB678" s="144">
        <f t="shared" si="2011"/>
        <v>0</v>
      </c>
      <c r="AC678" s="144">
        <f>AC679</f>
        <v>0</v>
      </c>
      <c r="AD678" s="144">
        <f t="shared" si="2098"/>
        <v>0</v>
      </c>
      <c r="AE678" s="144">
        <f t="shared" si="2098"/>
        <v>0</v>
      </c>
      <c r="AF678" s="144">
        <f t="shared" si="2013"/>
        <v>537763.31999999995</v>
      </c>
      <c r="AG678" s="144">
        <f t="shared" si="2014"/>
        <v>0</v>
      </c>
      <c r="AH678" s="144">
        <f t="shared" si="2015"/>
        <v>0</v>
      </c>
      <c r="AI678" s="144">
        <f>AI679</f>
        <v>0</v>
      </c>
      <c r="AJ678" s="144">
        <f t="shared" si="2099"/>
        <v>0</v>
      </c>
      <c r="AK678" s="144">
        <f t="shared" si="2099"/>
        <v>0</v>
      </c>
      <c r="AL678" s="144">
        <f t="shared" si="2017"/>
        <v>537763.31999999995</v>
      </c>
      <c r="AM678" s="144">
        <f t="shared" si="2018"/>
        <v>0</v>
      </c>
      <c r="AN678" s="144">
        <f t="shared" si="2019"/>
        <v>0</v>
      </c>
      <c r="AO678" s="144">
        <f>AO679</f>
        <v>0</v>
      </c>
      <c r="AP678" s="144">
        <f t="shared" si="2100"/>
        <v>0</v>
      </c>
      <c r="AQ678" s="144">
        <f t="shared" si="2100"/>
        <v>0</v>
      </c>
      <c r="AR678" s="144">
        <f t="shared" si="2021"/>
        <v>537763.31999999995</v>
      </c>
      <c r="AS678" s="144">
        <f t="shared" si="2022"/>
        <v>0</v>
      </c>
      <c r="AT678" s="144">
        <f t="shared" si="2023"/>
        <v>0</v>
      </c>
    </row>
    <row r="679" spans="1:46" s="42" customFormat="1" ht="26.4">
      <c r="A679" s="260"/>
      <c r="B679" s="198" t="s">
        <v>34</v>
      </c>
      <c r="C679" s="73" t="s">
        <v>310</v>
      </c>
      <c r="D679" s="73" t="s">
        <v>21</v>
      </c>
      <c r="E679" s="73" t="s">
        <v>100</v>
      </c>
      <c r="F679" s="73" t="s">
        <v>388</v>
      </c>
      <c r="G679" s="101" t="s">
        <v>33</v>
      </c>
      <c r="H679" s="144"/>
      <c r="I679" s="144"/>
      <c r="J679" s="144"/>
      <c r="K679" s="144">
        <v>537763.31999999995</v>
      </c>
      <c r="L679" s="144"/>
      <c r="M679" s="144"/>
      <c r="N679" s="144">
        <f t="shared" si="2081"/>
        <v>537763.31999999995</v>
      </c>
      <c r="O679" s="144">
        <f t="shared" si="2082"/>
        <v>0</v>
      </c>
      <c r="P679" s="144">
        <f t="shared" si="2083"/>
        <v>0</v>
      </c>
      <c r="Q679" s="144"/>
      <c r="R679" s="144"/>
      <c r="S679" s="144"/>
      <c r="T679" s="144">
        <f t="shared" si="2005"/>
        <v>537763.31999999995</v>
      </c>
      <c r="U679" s="144">
        <f t="shared" si="2006"/>
        <v>0</v>
      </c>
      <c r="V679" s="144">
        <f t="shared" si="2007"/>
        <v>0</v>
      </c>
      <c r="W679" s="144"/>
      <c r="X679" s="144"/>
      <c r="Y679" s="144"/>
      <c r="Z679" s="144">
        <f t="shared" si="2009"/>
        <v>537763.31999999995</v>
      </c>
      <c r="AA679" s="144">
        <f t="shared" si="2010"/>
        <v>0</v>
      </c>
      <c r="AB679" s="144">
        <f t="shared" si="2011"/>
        <v>0</v>
      </c>
      <c r="AC679" s="144"/>
      <c r="AD679" s="144"/>
      <c r="AE679" s="144"/>
      <c r="AF679" s="144">
        <f t="shared" si="2013"/>
        <v>537763.31999999995</v>
      </c>
      <c r="AG679" s="144">
        <f t="shared" si="2014"/>
        <v>0</v>
      </c>
      <c r="AH679" s="144">
        <f t="shared" si="2015"/>
        <v>0</v>
      </c>
      <c r="AI679" s="144"/>
      <c r="AJ679" s="144"/>
      <c r="AK679" s="144"/>
      <c r="AL679" s="144">
        <f t="shared" si="2017"/>
        <v>537763.31999999995</v>
      </c>
      <c r="AM679" s="144">
        <f t="shared" si="2018"/>
        <v>0</v>
      </c>
      <c r="AN679" s="144">
        <f t="shared" si="2019"/>
        <v>0</v>
      </c>
      <c r="AO679" s="144"/>
      <c r="AP679" s="144"/>
      <c r="AQ679" s="144"/>
      <c r="AR679" s="144">
        <f t="shared" si="2021"/>
        <v>537763.31999999995</v>
      </c>
      <c r="AS679" s="144">
        <f t="shared" si="2022"/>
        <v>0</v>
      </c>
      <c r="AT679" s="144">
        <f t="shared" si="2023"/>
        <v>0</v>
      </c>
    </row>
    <row r="680" spans="1:46" s="42" customFormat="1">
      <c r="A680" s="260"/>
      <c r="B680" s="198" t="s">
        <v>380</v>
      </c>
      <c r="C680" s="73" t="s">
        <v>310</v>
      </c>
      <c r="D680" s="73" t="s">
        <v>21</v>
      </c>
      <c r="E680" s="73" t="s">
        <v>100</v>
      </c>
      <c r="F680" s="73" t="s">
        <v>389</v>
      </c>
      <c r="G680" s="101"/>
      <c r="H680" s="144"/>
      <c r="I680" s="144"/>
      <c r="J680" s="144"/>
      <c r="K680" s="144">
        <f>K681</f>
        <v>1186200</v>
      </c>
      <c r="L680" s="144">
        <f t="shared" ref="L680:M681" si="2101">L681</f>
        <v>0</v>
      </c>
      <c r="M680" s="144">
        <f t="shared" si="2101"/>
        <v>0</v>
      </c>
      <c r="N680" s="144">
        <f t="shared" si="2081"/>
        <v>1186200</v>
      </c>
      <c r="O680" s="144">
        <f t="shared" si="2082"/>
        <v>0</v>
      </c>
      <c r="P680" s="144">
        <f t="shared" si="2083"/>
        <v>0</v>
      </c>
      <c r="Q680" s="144">
        <f>Q681</f>
        <v>0</v>
      </c>
      <c r="R680" s="144">
        <f t="shared" ref="R680:S681" si="2102">R681</f>
        <v>0</v>
      </c>
      <c r="S680" s="144">
        <f t="shared" si="2102"/>
        <v>0</v>
      </c>
      <c r="T680" s="144">
        <f t="shared" si="2005"/>
        <v>1186200</v>
      </c>
      <c r="U680" s="144">
        <f t="shared" si="2006"/>
        <v>0</v>
      </c>
      <c r="V680" s="144">
        <f t="shared" si="2007"/>
        <v>0</v>
      </c>
      <c r="W680" s="144">
        <f>W681</f>
        <v>0</v>
      </c>
      <c r="X680" s="144">
        <f t="shared" ref="X680:Y681" si="2103">X681</f>
        <v>0</v>
      </c>
      <c r="Y680" s="144">
        <f t="shared" si="2103"/>
        <v>0</v>
      </c>
      <c r="Z680" s="144">
        <f t="shared" si="2009"/>
        <v>1186200</v>
      </c>
      <c r="AA680" s="144">
        <f t="shared" si="2010"/>
        <v>0</v>
      </c>
      <c r="AB680" s="144">
        <f t="shared" si="2011"/>
        <v>0</v>
      </c>
      <c r="AC680" s="144">
        <f>AC681</f>
        <v>0</v>
      </c>
      <c r="AD680" s="144">
        <f t="shared" ref="AD680:AE681" si="2104">AD681</f>
        <v>0</v>
      </c>
      <c r="AE680" s="144">
        <f t="shared" si="2104"/>
        <v>0</v>
      </c>
      <c r="AF680" s="144">
        <f t="shared" si="2013"/>
        <v>1186200</v>
      </c>
      <c r="AG680" s="144">
        <f t="shared" si="2014"/>
        <v>0</v>
      </c>
      <c r="AH680" s="144">
        <f t="shared" si="2015"/>
        <v>0</v>
      </c>
      <c r="AI680" s="144">
        <f>AI681</f>
        <v>0</v>
      </c>
      <c r="AJ680" s="144">
        <f t="shared" ref="AJ680:AK681" si="2105">AJ681</f>
        <v>0</v>
      </c>
      <c r="AK680" s="144">
        <f t="shared" si="2105"/>
        <v>0</v>
      </c>
      <c r="AL680" s="144">
        <f t="shared" si="2017"/>
        <v>1186200</v>
      </c>
      <c r="AM680" s="144">
        <f t="shared" si="2018"/>
        <v>0</v>
      </c>
      <c r="AN680" s="144">
        <f t="shared" si="2019"/>
        <v>0</v>
      </c>
      <c r="AO680" s="144">
        <f>AO681</f>
        <v>0</v>
      </c>
      <c r="AP680" s="144">
        <f t="shared" ref="AP680:AQ681" si="2106">AP681</f>
        <v>0</v>
      </c>
      <c r="AQ680" s="144">
        <f t="shared" si="2106"/>
        <v>0</v>
      </c>
      <c r="AR680" s="144">
        <f t="shared" si="2021"/>
        <v>1186200</v>
      </c>
      <c r="AS680" s="144">
        <f t="shared" si="2022"/>
        <v>0</v>
      </c>
      <c r="AT680" s="144">
        <f t="shared" si="2023"/>
        <v>0</v>
      </c>
    </row>
    <row r="681" spans="1:46" s="42" customFormat="1" ht="26.4">
      <c r="A681" s="260"/>
      <c r="B681" s="198" t="s">
        <v>41</v>
      </c>
      <c r="C681" s="73" t="s">
        <v>310</v>
      </c>
      <c r="D681" s="73" t="s">
        <v>21</v>
      </c>
      <c r="E681" s="73" t="s">
        <v>100</v>
      </c>
      <c r="F681" s="73" t="s">
        <v>389</v>
      </c>
      <c r="G681" s="101" t="s">
        <v>39</v>
      </c>
      <c r="H681" s="144"/>
      <c r="I681" s="144"/>
      <c r="J681" s="144"/>
      <c r="K681" s="144">
        <f>K682</f>
        <v>1186200</v>
      </c>
      <c r="L681" s="144">
        <f t="shared" si="2101"/>
        <v>0</v>
      </c>
      <c r="M681" s="144">
        <f t="shared" si="2101"/>
        <v>0</v>
      </c>
      <c r="N681" s="144">
        <f t="shared" si="2081"/>
        <v>1186200</v>
      </c>
      <c r="O681" s="144">
        <f t="shared" si="2082"/>
        <v>0</v>
      </c>
      <c r="P681" s="144">
        <f t="shared" si="2083"/>
        <v>0</v>
      </c>
      <c r="Q681" s="144">
        <f>Q682</f>
        <v>0</v>
      </c>
      <c r="R681" s="144">
        <f t="shared" si="2102"/>
        <v>0</v>
      </c>
      <c r="S681" s="144">
        <f t="shared" si="2102"/>
        <v>0</v>
      </c>
      <c r="T681" s="144">
        <f t="shared" si="2005"/>
        <v>1186200</v>
      </c>
      <c r="U681" s="144">
        <f t="shared" si="2006"/>
        <v>0</v>
      </c>
      <c r="V681" s="144">
        <f t="shared" si="2007"/>
        <v>0</v>
      </c>
      <c r="W681" s="144">
        <f>W682</f>
        <v>0</v>
      </c>
      <c r="X681" s="144">
        <f t="shared" si="2103"/>
        <v>0</v>
      </c>
      <c r="Y681" s="144">
        <f t="shared" si="2103"/>
        <v>0</v>
      </c>
      <c r="Z681" s="144">
        <f t="shared" si="2009"/>
        <v>1186200</v>
      </c>
      <c r="AA681" s="144">
        <f t="shared" si="2010"/>
        <v>0</v>
      </c>
      <c r="AB681" s="144">
        <f t="shared" si="2011"/>
        <v>0</v>
      </c>
      <c r="AC681" s="144">
        <f>AC682</f>
        <v>0</v>
      </c>
      <c r="AD681" s="144">
        <f t="shared" si="2104"/>
        <v>0</v>
      </c>
      <c r="AE681" s="144">
        <f t="shared" si="2104"/>
        <v>0</v>
      </c>
      <c r="AF681" s="144">
        <f t="shared" si="2013"/>
        <v>1186200</v>
      </c>
      <c r="AG681" s="144">
        <f t="shared" si="2014"/>
        <v>0</v>
      </c>
      <c r="AH681" s="144">
        <f t="shared" si="2015"/>
        <v>0</v>
      </c>
      <c r="AI681" s="144">
        <f>AI682</f>
        <v>0</v>
      </c>
      <c r="AJ681" s="144">
        <f t="shared" si="2105"/>
        <v>0</v>
      </c>
      <c r="AK681" s="144">
        <f t="shared" si="2105"/>
        <v>0</v>
      </c>
      <c r="AL681" s="144">
        <f t="shared" si="2017"/>
        <v>1186200</v>
      </c>
      <c r="AM681" s="144">
        <f t="shared" si="2018"/>
        <v>0</v>
      </c>
      <c r="AN681" s="144">
        <f t="shared" si="2019"/>
        <v>0</v>
      </c>
      <c r="AO681" s="144">
        <f>AO682</f>
        <v>0</v>
      </c>
      <c r="AP681" s="144">
        <f t="shared" si="2106"/>
        <v>0</v>
      </c>
      <c r="AQ681" s="144">
        <f t="shared" si="2106"/>
        <v>0</v>
      </c>
      <c r="AR681" s="144">
        <f t="shared" si="2021"/>
        <v>1186200</v>
      </c>
      <c r="AS681" s="144">
        <f t="shared" si="2022"/>
        <v>0</v>
      </c>
      <c r="AT681" s="144">
        <f t="shared" si="2023"/>
        <v>0</v>
      </c>
    </row>
    <row r="682" spans="1:46" s="42" customFormat="1">
      <c r="A682" s="260"/>
      <c r="B682" s="198" t="s">
        <v>42</v>
      </c>
      <c r="C682" s="73" t="s">
        <v>310</v>
      </c>
      <c r="D682" s="73" t="s">
        <v>21</v>
      </c>
      <c r="E682" s="73" t="s">
        <v>100</v>
      </c>
      <c r="F682" s="73" t="s">
        <v>389</v>
      </c>
      <c r="G682" s="101" t="s">
        <v>40</v>
      </c>
      <c r="H682" s="144"/>
      <c r="I682" s="144"/>
      <c r="J682" s="144"/>
      <c r="K682" s="144">
        <v>1186200</v>
      </c>
      <c r="L682" s="144"/>
      <c r="M682" s="144"/>
      <c r="N682" s="144">
        <f t="shared" si="2081"/>
        <v>1186200</v>
      </c>
      <c r="O682" s="144">
        <f t="shared" si="2082"/>
        <v>0</v>
      </c>
      <c r="P682" s="144">
        <f t="shared" si="2083"/>
        <v>0</v>
      </c>
      <c r="Q682" s="144"/>
      <c r="R682" s="144"/>
      <c r="S682" s="144"/>
      <c r="T682" s="144">
        <f t="shared" si="2005"/>
        <v>1186200</v>
      </c>
      <c r="U682" s="144">
        <f t="shared" si="2006"/>
        <v>0</v>
      </c>
      <c r="V682" s="144">
        <f t="shared" si="2007"/>
        <v>0</v>
      </c>
      <c r="W682" s="144"/>
      <c r="X682" s="144"/>
      <c r="Y682" s="144"/>
      <c r="Z682" s="144">
        <f t="shared" si="2009"/>
        <v>1186200</v>
      </c>
      <c r="AA682" s="144">
        <f t="shared" si="2010"/>
        <v>0</v>
      </c>
      <c r="AB682" s="144">
        <f t="shared" si="2011"/>
        <v>0</v>
      </c>
      <c r="AC682" s="144"/>
      <c r="AD682" s="144"/>
      <c r="AE682" s="144"/>
      <c r="AF682" s="144">
        <f t="shared" si="2013"/>
        <v>1186200</v>
      </c>
      <c r="AG682" s="144">
        <f t="shared" si="2014"/>
        <v>0</v>
      </c>
      <c r="AH682" s="144">
        <f t="shared" si="2015"/>
        <v>0</v>
      </c>
      <c r="AI682" s="144"/>
      <c r="AJ682" s="144"/>
      <c r="AK682" s="144"/>
      <c r="AL682" s="144">
        <f t="shared" si="2017"/>
        <v>1186200</v>
      </c>
      <c r="AM682" s="144">
        <f t="shared" si="2018"/>
        <v>0</v>
      </c>
      <c r="AN682" s="144">
        <f t="shared" si="2019"/>
        <v>0</v>
      </c>
      <c r="AO682" s="144"/>
      <c r="AP682" s="144"/>
      <c r="AQ682" s="144"/>
      <c r="AR682" s="144">
        <f t="shared" si="2021"/>
        <v>1186200</v>
      </c>
      <c r="AS682" s="144">
        <f t="shared" si="2022"/>
        <v>0</v>
      </c>
      <c r="AT682" s="144">
        <f t="shared" si="2023"/>
        <v>0</v>
      </c>
    </row>
    <row r="683" spans="1:46" s="42" customFormat="1">
      <c r="A683" s="260"/>
      <c r="B683" s="198" t="s">
        <v>382</v>
      </c>
      <c r="C683" s="34" t="s">
        <v>310</v>
      </c>
      <c r="D683" s="34" t="s">
        <v>21</v>
      </c>
      <c r="E683" s="34" t="s">
        <v>100</v>
      </c>
      <c r="F683" s="34" t="s">
        <v>390</v>
      </c>
      <c r="G683" s="37"/>
      <c r="H683" s="144"/>
      <c r="I683" s="144"/>
      <c r="J683" s="144"/>
      <c r="K683" s="144">
        <f>K684</f>
        <v>845324.3</v>
      </c>
      <c r="L683" s="144">
        <f t="shared" ref="L683:M684" si="2107">L684</f>
        <v>0</v>
      </c>
      <c r="M683" s="144">
        <f t="shared" si="2107"/>
        <v>0</v>
      </c>
      <c r="N683" s="144">
        <f t="shared" si="2081"/>
        <v>845324.3</v>
      </c>
      <c r="O683" s="144">
        <f t="shared" si="2082"/>
        <v>0</v>
      </c>
      <c r="P683" s="144">
        <f t="shared" si="2083"/>
        <v>0</v>
      </c>
      <c r="Q683" s="144">
        <f>Q684</f>
        <v>0</v>
      </c>
      <c r="R683" s="144">
        <f t="shared" ref="R683:S684" si="2108">R684</f>
        <v>0</v>
      </c>
      <c r="S683" s="144">
        <f t="shared" si="2108"/>
        <v>0</v>
      </c>
      <c r="T683" s="144">
        <f t="shared" si="2005"/>
        <v>845324.3</v>
      </c>
      <c r="U683" s="144">
        <f t="shared" si="2006"/>
        <v>0</v>
      </c>
      <c r="V683" s="144">
        <f t="shared" si="2007"/>
        <v>0</v>
      </c>
      <c r="W683" s="144">
        <f>W684</f>
        <v>0</v>
      </c>
      <c r="X683" s="144">
        <f t="shared" ref="X683:Y684" si="2109">X684</f>
        <v>0</v>
      </c>
      <c r="Y683" s="144">
        <f t="shared" si="2109"/>
        <v>0</v>
      </c>
      <c r="Z683" s="144">
        <f t="shared" si="2009"/>
        <v>845324.3</v>
      </c>
      <c r="AA683" s="144">
        <f t="shared" si="2010"/>
        <v>0</v>
      </c>
      <c r="AB683" s="144">
        <f t="shared" si="2011"/>
        <v>0</v>
      </c>
      <c r="AC683" s="144">
        <f>AC684</f>
        <v>0</v>
      </c>
      <c r="AD683" s="144">
        <f t="shared" ref="AD683:AE684" si="2110">AD684</f>
        <v>0</v>
      </c>
      <c r="AE683" s="144">
        <f t="shared" si="2110"/>
        <v>0</v>
      </c>
      <c r="AF683" s="144">
        <f t="shared" si="2013"/>
        <v>845324.3</v>
      </c>
      <c r="AG683" s="144">
        <f t="shared" si="2014"/>
        <v>0</v>
      </c>
      <c r="AH683" s="144">
        <f t="shared" si="2015"/>
        <v>0</v>
      </c>
      <c r="AI683" s="144">
        <f>AI684</f>
        <v>0</v>
      </c>
      <c r="AJ683" s="144">
        <f t="shared" ref="AJ683:AK684" si="2111">AJ684</f>
        <v>0</v>
      </c>
      <c r="AK683" s="144">
        <f t="shared" si="2111"/>
        <v>0</v>
      </c>
      <c r="AL683" s="144">
        <f t="shared" si="2017"/>
        <v>845324.3</v>
      </c>
      <c r="AM683" s="144">
        <f t="shared" si="2018"/>
        <v>0</v>
      </c>
      <c r="AN683" s="144">
        <f t="shared" si="2019"/>
        <v>0</v>
      </c>
      <c r="AO683" s="144">
        <f>AO684</f>
        <v>0</v>
      </c>
      <c r="AP683" s="144">
        <f t="shared" ref="AP683:AQ684" si="2112">AP684</f>
        <v>0</v>
      </c>
      <c r="AQ683" s="144">
        <f t="shared" si="2112"/>
        <v>0</v>
      </c>
      <c r="AR683" s="144">
        <f t="shared" si="2021"/>
        <v>845324.3</v>
      </c>
      <c r="AS683" s="144">
        <f t="shared" si="2022"/>
        <v>0</v>
      </c>
      <c r="AT683" s="144">
        <f t="shared" si="2023"/>
        <v>0</v>
      </c>
    </row>
    <row r="684" spans="1:46" s="42" customFormat="1" ht="26.4">
      <c r="A684" s="260"/>
      <c r="B684" s="198" t="s">
        <v>41</v>
      </c>
      <c r="C684" s="34" t="s">
        <v>310</v>
      </c>
      <c r="D684" s="34" t="s">
        <v>21</v>
      </c>
      <c r="E684" s="34" t="s">
        <v>100</v>
      </c>
      <c r="F684" s="34" t="s">
        <v>390</v>
      </c>
      <c r="G684" s="37" t="s">
        <v>39</v>
      </c>
      <c r="H684" s="144"/>
      <c r="I684" s="144"/>
      <c r="J684" s="144"/>
      <c r="K684" s="144">
        <f>K685</f>
        <v>845324.3</v>
      </c>
      <c r="L684" s="144">
        <f t="shared" si="2107"/>
        <v>0</v>
      </c>
      <c r="M684" s="144">
        <f t="shared" si="2107"/>
        <v>0</v>
      </c>
      <c r="N684" s="144">
        <f t="shared" si="2081"/>
        <v>845324.3</v>
      </c>
      <c r="O684" s="144">
        <f t="shared" si="2082"/>
        <v>0</v>
      </c>
      <c r="P684" s="144">
        <f t="shared" si="2083"/>
        <v>0</v>
      </c>
      <c r="Q684" s="144">
        <f>Q685</f>
        <v>0</v>
      </c>
      <c r="R684" s="144">
        <f t="shared" si="2108"/>
        <v>0</v>
      </c>
      <c r="S684" s="144">
        <f t="shared" si="2108"/>
        <v>0</v>
      </c>
      <c r="T684" s="144">
        <f t="shared" si="2005"/>
        <v>845324.3</v>
      </c>
      <c r="U684" s="144">
        <f t="shared" si="2006"/>
        <v>0</v>
      </c>
      <c r="V684" s="144">
        <f t="shared" si="2007"/>
        <v>0</v>
      </c>
      <c r="W684" s="144">
        <f>W685</f>
        <v>0</v>
      </c>
      <c r="X684" s="144">
        <f t="shared" si="2109"/>
        <v>0</v>
      </c>
      <c r="Y684" s="144">
        <f t="shared" si="2109"/>
        <v>0</v>
      </c>
      <c r="Z684" s="144">
        <f t="shared" si="2009"/>
        <v>845324.3</v>
      </c>
      <c r="AA684" s="144">
        <f t="shared" si="2010"/>
        <v>0</v>
      </c>
      <c r="AB684" s="144">
        <f t="shared" si="2011"/>
        <v>0</v>
      </c>
      <c r="AC684" s="144">
        <f>AC685</f>
        <v>0</v>
      </c>
      <c r="AD684" s="144">
        <f t="shared" si="2110"/>
        <v>0</v>
      </c>
      <c r="AE684" s="144">
        <f t="shared" si="2110"/>
        <v>0</v>
      </c>
      <c r="AF684" s="144">
        <f t="shared" si="2013"/>
        <v>845324.3</v>
      </c>
      <c r="AG684" s="144">
        <f t="shared" si="2014"/>
        <v>0</v>
      </c>
      <c r="AH684" s="144">
        <f t="shared" si="2015"/>
        <v>0</v>
      </c>
      <c r="AI684" s="144">
        <f>AI685</f>
        <v>0</v>
      </c>
      <c r="AJ684" s="144">
        <f t="shared" si="2111"/>
        <v>0</v>
      </c>
      <c r="AK684" s="144">
        <f t="shared" si="2111"/>
        <v>0</v>
      </c>
      <c r="AL684" s="144">
        <f t="shared" si="2017"/>
        <v>845324.3</v>
      </c>
      <c r="AM684" s="144">
        <f t="shared" si="2018"/>
        <v>0</v>
      </c>
      <c r="AN684" s="144">
        <f t="shared" si="2019"/>
        <v>0</v>
      </c>
      <c r="AO684" s="144">
        <f>AO685</f>
        <v>0</v>
      </c>
      <c r="AP684" s="144">
        <f t="shared" si="2112"/>
        <v>0</v>
      </c>
      <c r="AQ684" s="144">
        <f t="shared" si="2112"/>
        <v>0</v>
      </c>
      <c r="AR684" s="144">
        <f t="shared" si="2021"/>
        <v>845324.3</v>
      </c>
      <c r="AS684" s="144">
        <f t="shared" si="2022"/>
        <v>0</v>
      </c>
      <c r="AT684" s="144">
        <f t="shared" si="2023"/>
        <v>0</v>
      </c>
    </row>
    <row r="685" spans="1:46" s="42" customFormat="1">
      <c r="A685" s="260"/>
      <c r="B685" s="198" t="s">
        <v>42</v>
      </c>
      <c r="C685" s="34" t="s">
        <v>310</v>
      </c>
      <c r="D685" s="34" t="s">
        <v>21</v>
      </c>
      <c r="E685" s="34" t="s">
        <v>100</v>
      </c>
      <c r="F685" s="34" t="s">
        <v>390</v>
      </c>
      <c r="G685" s="37" t="s">
        <v>40</v>
      </c>
      <c r="H685" s="144"/>
      <c r="I685" s="144"/>
      <c r="J685" s="144"/>
      <c r="K685" s="144">
        <v>845324.3</v>
      </c>
      <c r="L685" s="144"/>
      <c r="M685" s="144"/>
      <c r="N685" s="144">
        <f t="shared" si="2081"/>
        <v>845324.3</v>
      </c>
      <c r="O685" s="144">
        <f t="shared" si="2082"/>
        <v>0</v>
      </c>
      <c r="P685" s="144">
        <f t="shared" si="2083"/>
        <v>0</v>
      </c>
      <c r="Q685" s="144"/>
      <c r="R685" s="144"/>
      <c r="S685" s="144"/>
      <c r="T685" s="144">
        <f t="shared" si="2005"/>
        <v>845324.3</v>
      </c>
      <c r="U685" s="144">
        <f t="shared" si="2006"/>
        <v>0</v>
      </c>
      <c r="V685" s="144">
        <f t="shared" si="2007"/>
        <v>0</v>
      </c>
      <c r="W685" s="144"/>
      <c r="X685" s="144"/>
      <c r="Y685" s="144"/>
      <c r="Z685" s="144">
        <f t="shared" si="2009"/>
        <v>845324.3</v>
      </c>
      <c r="AA685" s="144">
        <f t="shared" si="2010"/>
        <v>0</v>
      </c>
      <c r="AB685" s="144">
        <f t="shared" si="2011"/>
        <v>0</v>
      </c>
      <c r="AC685" s="144"/>
      <c r="AD685" s="144"/>
      <c r="AE685" s="144"/>
      <c r="AF685" s="144">
        <f t="shared" si="2013"/>
        <v>845324.3</v>
      </c>
      <c r="AG685" s="144">
        <f t="shared" si="2014"/>
        <v>0</v>
      </c>
      <c r="AH685" s="144">
        <f t="shared" si="2015"/>
        <v>0</v>
      </c>
      <c r="AI685" s="144"/>
      <c r="AJ685" s="144"/>
      <c r="AK685" s="144"/>
      <c r="AL685" s="144">
        <f t="shared" si="2017"/>
        <v>845324.3</v>
      </c>
      <c r="AM685" s="144">
        <f t="shared" si="2018"/>
        <v>0</v>
      </c>
      <c r="AN685" s="144">
        <f t="shared" si="2019"/>
        <v>0</v>
      </c>
      <c r="AO685" s="144"/>
      <c r="AP685" s="144"/>
      <c r="AQ685" s="144"/>
      <c r="AR685" s="144">
        <f t="shared" si="2021"/>
        <v>845324.3</v>
      </c>
      <c r="AS685" s="144">
        <f t="shared" si="2022"/>
        <v>0</v>
      </c>
      <c r="AT685" s="144">
        <f t="shared" si="2023"/>
        <v>0</v>
      </c>
    </row>
    <row r="686" spans="1:46" s="42" customFormat="1">
      <c r="A686" s="260"/>
      <c r="B686" s="198" t="s">
        <v>384</v>
      </c>
      <c r="C686" s="73" t="s">
        <v>310</v>
      </c>
      <c r="D686" s="73" t="s">
        <v>21</v>
      </c>
      <c r="E686" s="73" t="s">
        <v>100</v>
      </c>
      <c r="F686" s="73" t="s">
        <v>391</v>
      </c>
      <c r="G686" s="101"/>
      <c r="H686" s="144"/>
      <c r="I686" s="144"/>
      <c r="J686" s="144"/>
      <c r="K686" s="144">
        <f>K687+K689</f>
        <v>1220637.24</v>
      </c>
      <c r="L686" s="144">
        <f t="shared" ref="L686:M686" si="2113">L687+L689</f>
        <v>0</v>
      </c>
      <c r="M686" s="144">
        <f t="shared" si="2113"/>
        <v>0</v>
      </c>
      <c r="N686" s="144">
        <f t="shared" si="2081"/>
        <v>1220637.24</v>
      </c>
      <c r="O686" s="144">
        <f t="shared" si="2082"/>
        <v>0</v>
      </c>
      <c r="P686" s="144">
        <f t="shared" si="2083"/>
        <v>0</v>
      </c>
      <c r="Q686" s="144">
        <f>Q687+Q689</f>
        <v>0</v>
      </c>
      <c r="R686" s="144">
        <f t="shared" ref="R686:S686" si="2114">R687+R689</f>
        <v>0</v>
      </c>
      <c r="S686" s="144">
        <f t="shared" si="2114"/>
        <v>0</v>
      </c>
      <c r="T686" s="144">
        <f t="shared" si="2005"/>
        <v>1220637.24</v>
      </c>
      <c r="U686" s="144">
        <f t="shared" si="2006"/>
        <v>0</v>
      </c>
      <c r="V686" s="144">
        <f t="shared" si="2007"/>
        <v>0</v>
      </c>
      <c r="W686" s="144">
        <f>W687+W689</f>
        <v>0</v>
      </c>
      <c r="X686" s="144">
        <f t="shared" ref="X686:Y686" si="2115">X687+X689</f>
        <v>0</v>
      </c>
      <c r="Y686" s="144">
        <f t="shared" si="2115"/>
        <v>0</v>
      </c>
      <c r="Z686" s="144">
        <f t="shared" si="2009"/>
        <v>1220637.24</v>
      </c>
      <c r="AA686" s="144">
        <f t="shared" si="2010"/>
        <v>0</v>
      </c>
      <c r="AB686" s="144">
        <f t="shared" si="2011"/>
        <v>0</v>
      </c>
      <c r="AC686" s="144">
        <f>AC687+AC689</f>
        <v>0</v>
      </c>
      <c r="AD686" s="144">
        <f t="shared" ref="AD686:AE686" si="2116">AD687+AD689</f>
        <v>0</v>
      </c>
      <c r="AE686" s="144">
        <f t="shared" si="2116"/>
        <v>0</v>
      </c>
      <c r="AF686" s="144">
        <f t="shared" si="2013"/>
        <v>1220637.24</v>
      </c>
      <c r="AG686" s="144">
        <f t="shared" si="2014"/>
        <v>0</v>
      </c>
      <c r="AH686" s="144">
        <f t="shared" si="2015"/>
        <v>0</v>
      </c>
      <c r="AI686" s="144">
        <f>AI687+AI689</f>
        <v>0</v>
      </c>
      <c r="AJ686" s="144">
        <f t="shared" ref="AJ686:AK686" si="2117">AJ687+AJ689</f>
        <v>0</v>
      </c>
      <c r="AK686" s="144">
        <f t="shared" si="2117"/>
        <v>0</v>
      </c>
      <c r="AL686" s="144">
        <f t="shared" si="2017"/>
        <v>1220637.24</v>
      </c>
      <c r="AM686" s="144">
        <f t="shared" si="2018"/>
        <v>0</v>
      </c>
      <c r="AN686" s="144">
        <f t="shared" si="2019"/>
        <v>0</v>
      </c>
      <c r="AO686" s="144">
        <f>AO687+AO689</f>
        <v>0</v>
      </c>
      <c r="AP686" s="144">
        <f t="shared" ref="AP686:AQ686" si="2118">AP687+AP689</f>
        <v>0</v>
      </c>
      <c r="AQ686" s="144">
        <f t="shared" si="2118"/>
        <v>0</v>
      </c>
      <c r="AR686" s="144">
        <f t="shared" si="2021"/>
        <v>1220637.24</v>
      </c>
      <c r="AS686" s="144">
        <f t="shared" si="2022"/>
        <v>0</v>
      </c>
      <c r="AT686" s="144">
        <f t="shared" si="2023"/>
        <v>0</v>
      </c>
    </row>
    <row r="687" spans="1:46" s="42" customFormat="1" ht="26.4">
      <c r="A687" s="260"/>
      <c r="B687" s="198" t="s">
        <v>186</v>
      </c>
      <c r="C687" s="73" t="s">
        <v>310</v>
      </c>
      <c r="D687" s="73" t="s">
        <v>21</v>
      </c>
      <c r="E687" s="73" t="s">
        <v>100</v>
      </c>
      <c r="F687" s="73" t="s">
        <v>391</v>
      </c>
      <c r="G687" s="101" t="s">
        <v>32</v>
      </c>
      <c r="H687" s="144"/>
      <c r="I687" s="144"/>
      <c r="J687" s="144"/>
      <c r="K687" s="144">
        <f>K688</f>
        <v>223247.57</v>
      </c>
      <c r="L687" s="144">
        <f t="shared" ref="L687:M687" si="2119">L688</f>
        <v>0</v>
      </c>
      <c r="M687" s="144">
        <f t="shared" si="2119"/>
        <v>0</v>
      </c>
      <c r="N687" s="144">
        <f t="shared" si="2081"/>
        <v>223247.57</v>
      </c>
      <c r="O687" s="144">
        <f t="shared" si="2082"/>
        <v>0</v>
      </c>
      <c r="P687" s="144">
        <f t="shared" si="2083"/>
        <v>0</v>
      </c>
      <c r="Q687" s="144">
        <f>Q688</f>
        <v>0</v>
      </c>
      <c r="R687" s="144">
        <f t="shared" ref="R687:S687" si="2120">R688</f>
        <v>0</v>
      </c>
      <c r="S687" s="144">
        <f t="shared" si="2120"/>
        <v>0</v>
      </c>
      <c r="T687" s="144">
        <f t="shared" si="2005"/>
        <v>223247.57</v>
      </c>
      <c r="U687" s="144">
        <f t="shared" si="2006"/>
        <v>0</v>
      </c>
      <c r="V687" s="144">
        <f t="shared" si="2007"/>
        <v>0</v>
      </c>
      <c r="W687" s="144">
        <f>W688</f>
        <v>0</v>
      </c>
      <c r="X687" s="144">
        <f t="shared" ref="X687:Y687" si="2121">X688</f>
        <v>0</v>
      </c>
      <c r="Y687" s="144">
        <f t="shared" si="2121"/>
        <v>0</v>
      </c>
      <c r="Z687" s="144">
        <f t="shared" si="2009"/>
        <v>223247.57</v>
      </c>
      <c r="AA687" s="144">
        <f t="shared" si="2010"/>
        <v>0</v>
      </c>
      <c r="AB687" s="144">
        <f t="shared" si="2011"/>
        <v>0</v>
      </c>
      <c r="AC687" s="144">
        <f>AC688</f>
        <v>0</v>
      </c>
      <c r="AD687" s="144">
        <f t="shared" ref="AD687:AE687" si="2122">AD688</f>
        <v>0</v>
      </c>
      <c r="AE687" s="144">
        <f t="shared" si="2122"/>
        <v>0</v>
      </c>
      <c r="AF687" s="144">
        <f t="shared" si="2013"/>
        <v>223247.57</v>
      </c>
      <c r="AG687" s="144">
        <f t="shared" si="2014"/>
        <v>0</v>
      </c>
      <c r="AH687" s="144">
        <f t="shared" si="2015"/>
        <v>0</v>
      </c>
      <c r="AI687" s="144">
        <f>AI688</f>
        <v>0</v>
      </c>
      <c r="AJ687" s="144">
        <f t="shared" ref="AJ687:AK687" si="2123">AJ688</f>
        <v>0</v>
      </c>
      <c r="AK687" s="144">
        <f t="shared" si="2123"/>
        <v>0</v>
      </c>
      <c r="AL687" s="144">
        <f t="shared" si="2017"/>
        <v>223247.57</v>
      </c>
      <c r="AM687" s="144">
        <f t="shared" si="2018"/>
        <v>0</v>
      </c>
      <c r="AN687" s="144">
        <f t="shared" si="2019"/>
        <v>0</v>
      </c>
      <c r="AO687" s="144">
        <f>AO688</f>
        <v>0</v>
      </c>
      <c r="AP687" s="144">
        <f t="shared" ref="AP687:AQ687" si="2124">AP688</f>
        <v>0</v>
      </c>
      <c r="AQ687" s="144">
        <f t="shared" si="2124"/>
        <v>0</v>
      </c>
      <c r="AR687" s="144">
        <f t="shared" si="2021"/>
        <v>223247.57</v>
      </c>
      <c r="AS687" s="144">
        <f t="shared" si="2022"/>
        <v>0</v>
      </c>
      <c r="AT687" s="144">
        <f t="shared" si="2023"/>
        <v>0</v>
      </c>
    </row>
    <row r="688" spans="1:46" s="42" customFormat="1" ht="26.4">
      <c r="A688" s="260"/>
      <c r="B688" s="198" t="s">
        <v>34</v>
      </c>
      <c r="C688" s="73" t="s">
        <v>310</v>
      </c>
      <c r="D688" s="73" t="s">
        <v>21</v>
      </c>
      <c r="E688" s="73" t="s">
        <v>100</v>
      </c>
      <c r="F688" s="73" t="s">
        <v>391</v>
      </c>
      <c r="G688" s="101" t="s">
        <v>33</v>
      </c>
      <c r="H688" s="144"/>
      <c r="I688" s="144"/>
      <c r="J688" s="144"/>
      <c r="K688" s="144">
        <v>223247.57</v>
      </c>
      <c r="L688" s="144"/>
      <c r="M688" s="144"/>
      <c r="N688" s="144">
        <f t="shared" si="2081"/>
        <v>223247.57</v>
      </c>
      <c r="O688" s="144">
        <f t="shared" si="2082"/>
        <v>0</v>
      </c>
      <c r="P688" s="144">
        <f t="shared" si="2083"/>
        <v>0</v>
      </c>
      <c r="Q688" s="144"/>
      <c r="R688" s="144"/>
      <c r="S688" s="144"/>
      <c r="T688" s="144">
        <f t="shared" si="2005"/>
        <v>223247.57</v>
      </c>
      <c r="U688" s="144">
        <f t="shared" si="2006"/>
        <v>0</v>
      </c>
      <c r="V688" s="144">
        <f t="shared" si="2007"/>
        <v>0</v>
      </c>
      <c r="W688" s="144"/>
      <c r="X688" s="144"/>
      <c r="Y688" s="144"/>
      <c r="Z688" s="144">
        <f t="shared" si="2009"/>
        <v>223247.57</v>
      </c>
      <c r="AA688" s="144">
        <f t="shared" si="2010"/>
        <v>0</v>
      </c>
      <c r="AB688" s="144">
        <f t="shared" si="2011"/>
        <v>0</v>
      </c>
      <c r="AC688" s="144"/>
      <c r="AD688" s="144"/>
      <c r="AE688" s="144"/>
      <c r="AF688" s="144">
        <f t="shared" si="2013"/>
        <v>223247.57</v>
      </c>
      <c r="AG688" s="144">
        <f t="shared" si="2014"/>
        <v>0</v>
      </c>
      <c r="AH688" s="144">
        <f t="shared" si="2015"/>
        <v>0</v>
      </c>
      <c r="AI688" s="144"/>
      <c r="AJ688" s="144"/>
      <c r="AK688" s="144"/>
      <c r="AL688" s="144">
        <f t="shared" si="2017"/>
        <v>223247.57</v>
      </c>
      <c r="AM688" s="144">
        <f t="shared" si="2018"/>
        <v>0</v>
      </c>
      <c r="AN688" s="144">
        <f t="shared" si="2019"/>
        <v>0</v>
      </c>
      <c r="AO688" s="144"/>
      <c r="AP688" s="144"/>
      <c r="AQ688" s="144"/>
      <c r="AR688" s="144">
        <f t="shared" si="2021"/>
        <v>223247.57</v>
      </c>
      <c r="AS688" s="144">
        <f t="shared" si="2022"/>
        <v>0</v>
      </c>
      <c r="AT688" s="144">
        <f t="shared" si="2023"/>
        <v>0</v>
      </c>
    </row>
    <row r="689" spans="1:46" s="42" customFormat="1" ht="26.4">
      <c r="A689" s="260"/>
      <c r="B689" s="198" t="s">
        <v>41</v>
      </c>
      <c r="C689" s="34" t="s">
        <v>310</v>
      </c>
      <c r="D689" s="34" t="s">
        <v>21</v>
      </c>
      <c r="E689" s="34" t="s">
        <v>100</v>
      </c>
      <c r="F689" s="34" t="s">
        <v>391</v>
      </c>
      <c r="G689" s="37" t="s">
        <v>39</v>
      </c>
      <c r="H689" s="144"/>
      <c r="I689" s="144"/>
      <c r="J689" s="144"/>
      <c r="K689" s="144">
        <f>K690</f>
        <v>997389.67</v>
      </c>
      <c r="L689" s="144">
        <f t="shared" ref="L689:M689" si="2125">L690</f>
        <v>0</v>
      </c>
      <c r="M689" s="144">
        <f t="shared" si="2125"/>
        <v>0</v>
      </c>
      <c r="N689" s="144">
        <f t="shared" si="2081"/>
        <v>997389.67</v>
      </c>
      <c r="O689" s="144">
        <f t="shared" si="2082"/>
        <v>0</v>
      </c>
      <c r="P689" s="144">
        <f t="shared" si="2083"/>
        <v>0</v>
      </c>
      <c r="Q689" s="144">
        <f>Q690</f>
        <v>0</v>
      </c>
      <c r="R689" s="144">
        <f t="shared" ref="R689:S689" si="2126">R690</f>
        <v>0</v>
      </c>
      <c r="S689" s="144">
        <f t="shared" si="2126"/>
        <v>0</v>
      </c>
      <c r="T689" s="144">
        <f t="shared" si="2005"/>
        <v>997389.67</v>
      </c>
      <c r="U689" s="144">
        <f t="shared" si="2006"/>
        <v>0</v>
      </c>
      <c r="V689" s="144">
        <f t="shared" si="2007"/>
        <v>0</v>
      </c>
      <c r="W689" s="144">
        <f>W690</f>
        <v>0</v>
      </c>
      <c r="X689" s="144">
        <f t="shared" ref="X689:Y689" si="2127">X690</f>
        <v>0</v>
      </c>
      <c r="Y689" s="144">
        <f t="shared" si="2127"/>
        <v>0</v>
      </c>
      <c r="Z689" s="144">
        <f t="shared" si="2009"/>
        <v>997389.67</v>
      </c>
      <c r="AA689" s="144">
        <f t="shared" si="2010"/>
        <v>0</v>
      </c>
      <c r="AB689" s="144">
        <f t="shared" si="2011"/>
        <v>0</v>
      </c>
      <c r="AC689" s="144">
        <f>AC690</f>
        <v>0</v>
      </c>
      <c r="AD689" s="144">
        <f t="shared" ref="AD689:AE689" si="2128">AD690</f>
        <v>0</v>
      </c>
      <c r="AE689" s="144">
        <f t="shared" si="2128"/>
        <v>0</v>
      </c>
      <c r="AF689" s="144">
        <f t="shared" si="2013"/>
        <v>997389.67</v>
      </c>
      <c r="AG689" s="144">
        <f t="shared" si="2014"/>
        <v>0</v>
      </c>
      <c r="AH689" s="144">
        <f t="shared" si="2015"/>
        <v>0</v>
      </c>
      <c r="AI689" s="144">
        <f>AI690</f>
        <v>0</v>
      </c>
      <c r="AJ689" s="144">
        <f t="shared" ref="AJ689:AK689" si="2129">AJ690</f>
        <v>0</v>
      </c>
      <c r="AK689" s="144">
        <f t="shared" si="2129"/>
        <v>0</v>
      </c>
      <c r="AL689" s="144">
        <f t="shared" si="2017"/>
        <v>997389.67</v>
      </c>
      <c r="AM689" s="144">
        <f t="shared" si="2018"/>
        <v>0</v>
      </c>
      <c r="AN689" s="144">
        <f t="shared" si="2019"/>
        <v>0</v>
      </c>
      <c r="AO689" s="144">
        <f>AO690</f>
        <v>0</v>
      </c>
      <c r="AP689" s="144">
        <f t="shared" ref="AP689:AQ689" si="2130">AP690</f>
        <v>0</v>
      </c>
      <c r="AQ689" s="144">
        <f t="shared" si="2130"/>
        <v>0</v>
      </c>
      <c r="AR689" s="144">
        <f t="shared" si="2021"/>
        <v>997389.67</v>
      </c>
      <c r="AS689" s="144">
        <f t="shared" si="2022"/>
        <v>0</v>
      </c>
      <c r="AT689" s="144">
        <f t="shared" si="2023"/>
        <v>0</v>
      </c>
    </row>
    <row r="690" spans="1:46" s="42" customFormat="1">
      <c r="A690" s="281"/>
      <c r="B690" s="198" t="s">
        <v>42</v>
      </c>
      <c r="C690" s="34" t="s">
        <v>310</v>
      </c>
      <c r="D690" s="34" t="s">
        <v>21</v>
      </c>
      <c r="E690" s="34" t="s">
        <v>100</v>
      </c>
      <c r="F690" s="34" t="s">
        <v>391</v>
      </c>
      <c r="G690" s="37" t="s">
        <v>40</v>
      </c>
      <c r="H690" s="144"/>
      <c r="I690" s="144"/>
      <c r="J690" s="144"/>
      <c r="K690" s="144">
        <v>997389.67</v>
      </c>
      <c r="L690" s="144"/>
      <c r="M690" s="144"/>
      <c r="N690" s="144">
        <f t="shared" si="2081"/>
        <v>997389.67</v>
      </c>
      <c r="O690" s="144">
        <f t="shared" si="2082"/>
        <v>0</v>
      </c>
      <c r="P690" s="144">
        <f t="shared" si="2083"/>
        <v>0</v>
      </c>
      <c r="Q690" s="144"/>
      <c r="R690" s="144"/>
      <c r="S690" s="144"/>
      <c r="T690" s="144">
        <f t="shared" si="2005"/>
        <v>997389.67</v>
      </c>
      <c r="U690" s="144">
        <f t="shared" si="2006"/>
        <v>0</v>
      </c>
      <c r="V690" s="144">
        <f t="shared" si="2007"/>
        <v>0</v>
      </c>
      <c r="W690" s="144"/>
      <c r="X690" s="144"/>
      <c r="Y690" s="144"/>
      <c r="Z690" s="144">
        <f t="shared" si="2009"/>
        <v>997389.67</v>
      </c>
      <c r="AA690" s="144">
        <f t="shared" si="2010"/>
        <v>0</v>
      </c>
      <c r="AB690" s="144">
        <f t="shared" si="2011"/>
        <v>0</v>
      </c>
      <c r="AC690" s="144"/>
      <c r="AD690" s="144"/>
      <c r="AE690" s="144"/>
      <c r="AF690" s="144">
        <f t="shared" si="2013"/>
        <v>997389.67</v>
      </c>
      <c r="AG690" s="144">
        <f t="shared" si="2014"/>
        <v>0</v>
      </c>
      <c r="AH690" s="144">
        <f t="shared" si="2015"/>
        <v>0</v>
      </c>
      <c r="AI690" s="144"/>
      <c r="AJ690" s="144"/>
      <c r="AK690" s="144"/>
      <c r="AL690" s="144">
        <f t="shared" si="2017"/>
        <v>997389.67</v>
      </c>
      <c r="AM690" s="144">
        <f t="shared" si="2018"/>
        <v>0</v>
      </c>
      <c r="AN690" s="144">
        <f t="shared" si="2019"/>
        <v>0</v>
      </c>
      <c r="AO690" s="144"/>
      <c r="AP690" s="144"/>
      <c r="AQ690" s="144"/>
      <c r="AR690" s="144">
        <f t="shared" si="2021"/>
        <v>997389.67</v>
      </c>
      <c r="AS690" s="144">
        <f t="shared" si="2022"/>
        <v>0</v>
      </c>
      <c r="AT690" s="144">
        <f t="shared" si="2023"/>
        <v>0</v>
      </c>
    </row>
    <row r="691" spans="1:46" s="42" customFormat="1">
      <c r="A691" s="176"/>
      <c r="B691" s="93"/>
      <c r="C691" s="34"/>
      <c r="D691" s="34"/>
      <c r="E691" s="34"/>
      <c r="F691" s="34"/>
      <c r="G691" s="37"/>
      <c r="H691" s="144"/>
      <c r="I691" s="144"/>
      <c r="J691" s="144"/>
      <c r="K691" s="144"/>
      <c r="L691" s="144"/>
      <c r="M691" s="144"/>
      <c r="N691" s="144"/>
      <c r="O691" s="144"/>
      <c r="P691" s="144"/>
      <c r="Q691" s="144"/>
      <c r="R691" s="144"/>
      <c r="S691" s="144"/>
      <c r="T691" s="144"/>
      <c r="U691" s="144"/>
      <c r="V691" s="144"/>
      <c r="W691" s="144"/>
      <c r="X691" s="144"/>
      <c r="Y691" s="144"/>
      <c r="Z691" s="144"/>
      <c r="AA691" s="144"/>
      <c r="AB691" s="144"/>
      <c r="AC691" s="144"/>
      <c r="AD691" s="144"/>
      <c r="AE691" s="144"/>
      <c r="AF691" s="144"/>
      <c r="AG691" s="144"/>
      <c r="AH691" s="144"/>
      <c r="AI691" s="144"/>
      <c r="AJ691" s="144"/>
      <c r="AK691" s="144"/>
      <c r="AL691" s="144"/>
      <c r="AM691" s="144"/>
      <c r="AN691" s="144"/>
      <c r="AO691" s="144"/>
      <c r="AP691" s="144"/>
      <c r="AQ691" s="144"/>
      <c r="AR691" s="144"/>
      <c r="AS691" s="144"/>
      <c r="AT691" s="144"/>
    </row>
    <row r="692" spans="1:46" s="133" customFormat="1" ht="27.6">
      <c r="A692" s="84">
        <v>24</v>
      </c>
      <c r="B692" s="172" t="s">
        <v>311</v>
      </c>
      <c r="C692" s="137" t="s">
        <v>312</v>
      </c>
      <c r="D692" s="137" t="s">
        <v>21</v>
      </c>
      <c r="E692" s="137" t="s">
        <v>100</v>
      </c>
      <c r="F692" s="137" t="s">
        <v>101</v>
      </c>
      <c r="G692" s="138"/>
      <c r="H692" s="173">
        <f>H693+H696</f>
        <v>580678.98</v>
      </c>
      <c r="I692" s="173">
        <f t="shared" ref="I692:J692" si="2131">I693+I696</f>
        <v>575935.77</v>
      </c>
      <c r="J692" s="173">
        <f t="shared" si="2131"/>
        <v>597173.19999999995</v>
      </c>
      <c r="K692" s="173">
        <f t="shared" ref="K692:M692" si="2132">K693+K696</f>
        <v>0</v>
      </c>
      <c r="L692" s="173">
        <f t="shared" si="2132"/>
        <v>0</v>
      </c>
      <c r="M692" s="173">
        <f t="shared" si="2132"/>
        <v>0</v>
      </c>
      <c r="N692" s="173">
        <f t="shared" si="1823"/>
        <v>580678.98</v>
      </c>
      <c r="O692" s="173">
        <f t="shared" si="1824"/>
        <v>575935.77</v>
      </c>
      <c r="P692" s="173">
        <f t="shared" si="1825"/>
        <v>597173.19999999995</v>
      </c>
      <c r="Q692" s="173">
        <f t="shared" ref="Q692:S692" si="2133">Q693+Q696</f>
        <v>0</v>
      </c>
      <c r="R692" s="173">
        <f t="shared" si="2133"/>
        <v>0</v>
      </c>
      <c r="S692" s="173">
        <f t="shared" si="2133"/>
        <v>0</v>
      </c>
      <c r="T692" s="173">
        <f t="shared" ref="T692:T700" si="2134">N692+Q692</f>
        <v>580678.98</v>
      </c>
      <c r="U692" s="173">
        <f t="shared" ref="U692:U700" si="2135">O692+R692</f>
        <v>575935.77</v>
      </c>
      <c r="V692" s="173">
        <f t="shared" ref="V692:V700" si="2136">P692+S692</f>
        <v>597173.19999999995</v>
      </c>
      <c r="W692" s="173">
        <f t="shared" ref="W692:Y692" si="2137">W693+W696</f>
        <v>0</v>
      </c>
      <c r="X692" s="173">
        <f t="shared" si="2137"/>
        <v>0</v>
      </c>
      <c r="Y692" s="173">
        <f t="shared" si="2137"/>
        <v>0</v>
      </c>
      <c r="Z692" s="173">
        <f t="shared" ref="Z692:Z700" si="2138">T692+W692</f>
        <v>580678.98</v>
      </c>
      <c r="AA692" s="173">
        <f t="shared" ref="AA692:AA700" si="2139">U692+X692</f>
        <v>575935.77</v>
      </c>
      <c r="AB692" s="173">
        <f t="shared" ref="AB692:AB700" si="2140">V692+Y692</f>
        <v>597173.19999999995</v>
      </c>
      <c r="AC692" s="173">
        <f t="shared" ref="AC692:AE692" si="2141">AC693+AC696</f>
        <v>0</v>
      </c>
      <c r="AD692" s="173">
        <f t="shared" si="2141"/>
        <v>0</v>
      </c>
      <c r="AE692" s="173">
        <f t="shared" si="2141"/>
        <v>0</v>
      </c>
      <c r="AF692" s="173">
        <f t="shared" ref="AF692:AF700" si="2142">Z692+AC692</f>
        <v>580678.98</v>
      </c>
      <c r="AG692" s="173">
        <f t="shared" ref="AG692:AG700" si="2143">AA692+AD692</f>
        <v>575935.77</v>
      </c>
      <c r="AH692" s="173">
        <f t="shared" ref="AH692:AH700" si="2144">AB692+AE692</f>
        <v>597173.19999999995</v>
      </c>
      <c r="AI692" s="173">
        <f t="shared" ref="AI692:AK692" si="2145">AI693+AI696</f>
        <v>0</v>
      </c>
      <c r="AJ692" s="173">
        <f t="shared" si="2145"/>
        <v>0</v>
      </c>
      <c r="AK692" s="173">
        <f t="shared" si="2145"/>
        <v>0</v>
      </c>
      <c r="AL692" s="173">
        <f t="shared" ref="AL692:AL700" si="2146">AF692+AI692</f>
        <v>580678.98</v>
      </c>
      <c r="AM692" s="173">
        <f t="shared" ref="AM692:AM700" si="2147">AG692+AJ692</f>
        <v>575935.77</v>
      </c>
      <c r="AN692" s="173">
        <f t="shared" ref="AN692:AN700" si="2148">AH692+AK692</f>
        <v>597173.19999999995</v>
      </c>
      <c r="AO692" s="173">
        <f t="shared" ref="AO692:AQ692" si="2149">AO693+AO696</f>
        <v>0</v>
      </c>
      <c r="AP692" s="173">
        <f t="shared" si="2149"/>
        <v>0</v>
      </c>
      <c r="AQ692" s="173">
        <f t="shared" si="2149"/>
        <v>0</v>
      </c>
      <c r="AR692" s="173">
        <f t="shared" ref="AR692:AR700" si="2150">AL692+AO692</f>
        <v>580678.98</v>
      </c>
      <c r="AS692" s="173">
        <f t="shared" ref="AS692:AS700" si="2151">AM692+AP692</f>
        <v>575935.77</v>
      </c>
      <c r="AT692" s="173">
        <f t="shared" ref="AT692:AT700" si="2152">AN692+AQ692</f>
        <v>597173.19999999995</v>
      </c>
    </row>
    <row r="693" spans="1:46" s="42" customFormat="1" ht="26.4">
      <c r="A693" s="280"/>
      <c r="B693" s="186" t="s">
        <v>334</v>
      </c>
      <c r="C693" s="35" t="s">
        <v>312</v>
      </c>
      <c r="D693" s="35" t="s">
        <v>21</v>
      </c>
      <c r="E693" s="35" t="s">
        <v>100</v>
      </c>
      <c r="F693" s="35" t="s">
        <v>335</v>
      </c>
      <c r="G693" s="36"/>
      <c r="H693" s="144">
        <f>H694</f>
        <v>10000</v>
      </c>
      <c r="I693" s="144">
        <f t="shared" ref="I693:M694" si="2153">I694</f>
        <v>0</v>
      </c>
      <c r="J693" s="144">
        <f t="shared" si="2153"/>
        <v>0</v>
      </c>
      <c r="K693" s="144">
        <f t="shared" si="2153"/>
        <v>0</v>
      </c>
      <c r="L693" s="144">
        <f t="shared" si="2153"/>
        <v>0</v>
      </c>
      <c r="M693" s="144">
        <f t="shared" si="2153"/>
        <v>0</v>
      </c>
      <c r="N693" s="144">
        <f t="shared" si="1823"/>
        <v>10000</v>
      </c>
      <c r="O693" s="144">
        <f t="shared" si="1824"/>
        <v>0</v>
      </c>
      <c r="P693" s="144">
        <f t="shared" si="1825"/>
        <v>0</v>
      </c>
      <c r="Q693" s="144">
        <f t="shared" ref="Q693:S694" si="2154">Q694</f>
        <v>0</v>
      </c>
      <c r="R693" s="144">
        <f t="shared" si="2154"/>
        <v>0</v>
      </c>
      <c r="S693" s="144">
        <f t="shared" si="2154"/>
        <v>0</v>
      </c>
      <c r="T693" s="144">
        <f t="shared" si="2134"/>
        <v>10000</v>
      </c>
      <c r="U693" s="144">
        <f t="shared" si="2135"/>
        <v>0</v>
      </c>
      <c r="V693" s="144">
        <f t="shared" si="2136"/>
        <v>0</v>
      </c>
      <c r="W693" s="144">
        <f t="shared" ref="W693:Y694" si="2155">W694</f>
        <v>0</v>
      </c>
      <c r="X693" s="144">
        <f t="shared" si="2155"/>
        <v>0</v>
      </c>
      <c r="Y693" s="144">
        <f t="shared" si="2155"/>
        <v>0</v>
      </c>
      <c r="Z693" s="144">
        <f t="shared" si="2138"/>
        <v>10000</v>
      </c>
      <c r="AA693" s="144">
        <f t="shared" si="2139"/>
        <v>0</v>
      </c>
      <c r="AB693" s="144">
        <f t="shared" si="2140"/>
        <v>0</v>
      </c>
      <c r="AC693" s="144">
        <f t="shared" ref="AC693:AE694" si="2156">AC694</f>
        <v>0</v>
      </c>
      <c r="AD693" s="144">
        <f t="shared" si="2156"/>
        <v>0</v>
      </c>
      <c r="AE693" s="144">
        <f t="shared" si="2156"/>
        <v>0</v>
      </c>
      <c r="AF693" s="144">
        <f t="shared" si="2142"/>
        <v>10000</v>
      </c>
      <c r="AG693" s="144">
        <f t="shared" si="2143"/>
        <v>0</v>
      </c>
      <c r="AH693" s="144">
        <f t="shared" si="2144"/>
        <v>0</v>
      </c>
      <c r="AI693" s="144">
        <f t="shared" ref="AI693:AK694" si="2157">AI694</f>
        <v>0</v>
      </c>
      <c r="AJ693" s="144">
        <f t="shared" si="2157"/>
        <v>0</v>
      </c>
      <c r="AK693" s="144">
        <f t="shared" si="2157"/>
        <v>0</v>
      </c>
      <c r="AL693" s="144">
        <f t="shared" si="2146"/>
        <v>10000</v>
      </c>
      <c r="AM693" s="144">
        <f t="shared" si="2147"/>
        <v>0</v>
      </c>
      <c r="AN693" s="144">
        <f t="shared" si="2148"/>
        <v>0</v>
      </c>
      <c r="AO693" s="144">
        <f t="shared" ref="AO693:AQ694" si="2158">AO694</f>
        <v>0</v>
      </c>
      <c r="AP693" s="144">
        <f t="shared" si="2158"/>
        <v>0</v>
      </c>
      <c r="AQ693" s="144">
        <f t="shared" si="2158"/>
        <v>0</v>
      </c>
      <c r="AR693" s="144">
        <f t="shared" si="2150"/>
        <v>10000</v>
      </c>
      <c r="AS693" s="144">
        <f t="shared" si="2151"/>
        <v>0</v>
      </c>
      <c r="AT693" s="144">
        <f t="shared" si="2152"/>
        <v>0</v>
      </c>
    </row>
    <row r="694" spans="1:46" s="42" customFormat="1" ht="26.4">
      <c r="A694" s="260"/>
      <c r="B694" s="185" t="s">
        <v>186</v>
      </c>
      <c r="C694" s="35" t="s">
        <v>312</v>
      </c>
      <c r="D694" s="35" t="s">
        <v>21</v>
      </c>
      <c r="E694" s="35" t="s">
        <v>100</v>
      </c>
      <c r="F694" s="35" t="s">
        <v>335</v>
      </c>
      <c r="G694" s="36" t="s">
        <v>32</v>
      </c>
      <c r="H694" s="144">
        <f>H695</f>
        <v>10000</v>
      </c>
      <c r="I694" s="144">
        <f t="shared" si="2153"/>
        <v>0</v>
      </c>
      <c r="J694" s="144">
        <f t="shared" si="2153"/>
        <v>0</v>
      </c>
      <c r="K694" s="144">
        <f t="shared" si="2153"/>
        <v>0</v>
      </c>
      <c r="L694" s="144">
        <f t="shared" si="2153"/>
        <v>0</v>
      </c>
      <c r="M694" s="144">
        <f t="shared" si="2153"/>
        <v>0</v>
      </c>
      <c r="N694" s="144">
        <f t="shared" si="1823"/>
        <v>10000</v>
      </c>
      <c r="O694" s="144">
        <f t="shared" si="1824"/>
        <v>0</v>
      </c>
      <c r="P694" s="144">
        <f t="shared" si="1825"/>
        <v>0</v>
      </c>
      <c r="Q694" s="144">
        <f t="shared" si="2154"/>
        <v>0</v>
      </c>
      <c r="R694" s="144">
        <f t="shared" si="2154"/>
        <v>0</v>
      </c>
      <c r="S694" s="144">
        <f t="shared" si="2154"/>
        <v>0</v>
      </c>
      <c r="T694" s="144">
        <f t="shared" si="2134"/>
        <v>10000</v>
      </c>
      <c r="U694" s="144">
        <f t="shared" si="2135"/>
        <v>0</v>
      </c>
      <c r="V694" s="144">
        <f t="shared" si="2136"/>
        <v>0</v>
      </c>
      <c r="W694" s="144">
        <f t="shared" si="2155"/>
        <v>0</v>
      </c>
      <c r="X694" s="144">
        <f t="shared" si="2155"/>
        <v>0</v>
      </c>
      <c r="Y694" s="144">
        <f t="shared" si="2155"/>
        <v>0</v>
      </c>
      <c r="Z694" s="144">
        <f t="shared" si="2138"/>
        <v>10000</v>
      </c>
      <c r="AA694" s="144">
        <f t="shared" si="2139"/>
        <v>0</v>
      </c>
      <c r="AB694" s="144">
        <f t="shared" si="2140"/>
        <v>0</v>
      </c>
      <c r="AC694" s="144">
        <f t="shared" si="2156"/>
        <v>0</v>
      </c>
      <c r="AD694" s="144">
        <f t="shared" si="2156"/>
        <v>0</v>
      </c>
      <c r="AE694" s="144">
        <f t="shared" si="2156"/>
        <v>0</v>
      </c>
      <c r="AF694" s="144">
        <f t="shared" si="2142"/>
        <v>10000</v>
      </c>
      <c r="AG694" s="144">
        <f t="shared" si="2143"/>
        <v>0</v>
      </c>
      <c r="AH694" s="144">
        <f t="shared" si="2144"/>
        <v>0</v>
      </c>
      <c r="AI694" s="144">
        <f t="shared" si="2157"/>
        <v>0</v>
      </c>
      <c r="AJ694" s="144">
        <f t="shared" si="2157"/>
        <v>0</v>
      </c>
      <c r="AK694" s="144">
        <f t="shared" si="2157"/>
        <v>0</v>
      </c>
      <c r="AL694" s="144">
        <f t="shared" si="2146"/>
        <v>10000</v>
      </c>
      <c r="AM694" s="144">
        <f t="shared" si="2147"/>
        <v>0</v>
      </c>
      <c r="AN694" s="144">
        <f t="shared" si="2148"/>
        <v>0</v>
      </c>
      <c r="AO694" s="144">
        <f t="shared" si="2158"/>
        <v>0</v>
      </c>
      <c r="AP694" s="144">
        <f t="shared" si="2158"/>
        <v>0</v>
      </c>
      <c r="AQ694" s="144">
        <f t="shared" si="2158"/>
        <v>0</v>
      </c>
      <c r="AR694" s="144">
        <f t="shared" si="2150"/>
        <v>10000</v>
      </c>
      <c r="AS694" s="144">
        <f t="shared" si="2151"/>
        <v>0</v>
      </c>
      <c r="AT694" s="144">
        <f t="shared" si="2152"/>
        <v>0</v>
      </c>
    </row>
    <row r="695" spans="1:46" s="42" customFormat="1" ht="26.4">
      <c r="A695" s="260"/>
      <c r="B695" s="182" t="s">
        <v>34</v>
      </c>
      <c r="C695" s="35" t="s">
        <v>312</v>
      </c>
      <c r="D695" s="35" t="s">
        <v>21</v>
      </c>
      <c r="E695" s="35" t="s">
        <v>100</v>
      </c>
      <c r="F695" s="35" t="s">
        <v>335</v>
      </c>
      <c r="G695" s="36" t="s">
        <v>33</v>
      </c>
      <c r="H695" s="144">
        <v>10000</v>
      </c>
      <c r="I695" s="144"/>
      <c r="J695" s="144"/>
      <c r="K695" s="144"/>
      <c r="L695" s="144"/>
      <c r="M695" s="144"/>
      <c r="N695" s="144">
        <f t="shared" si="1823"/>
        <v>10000</v>
      </c>
      <c r="O695" s="144">
        <f t="shared" si="1824"/>
        <v>0</v>
      </c>
      <c r="P695" s="144">
        <f t="shared" si="1825"/>
        <v>0</v>
      </c>
      <c r="Q695" s="144"/>
      <c r="R695" s="144"/>
      <c r="S695" s="144"/>
      <c r="T695" s="144">
        <f t="shared" si="2134"/>
        <v>10000</v>
      </c>
      <c r="U695" s="144">
        <f t="shared" si="2135"/>
        <v>0</v>
      </c>
      <c r="V695" s="144">
        <f t="shared" si="2136"/>
        <v>0</v>
      </c>
      <c r="W695" s="144"/>
      <c r="X695" s="144"/>
      <c r="Y695" s="144"/>
      <c r="Z695" s="144">
        <f t="shared" si="2138"/>
        <v>10000</v>
      </c>
      <c r="AA695" s="144">
        <f t="shared" si="2139"/>
        <v>0</v>
      </c>
      <c r="AB695" s="144">
        <f t="shared" si="2140"/>
        <v>0</v>
      </c>
      <c r="AC695" s="144"/>
      <c r="AD695" s="144"/>
      <c r="AE695" s="144"/>
      <c r="AF695" s="144">
        <f t="shared" si="2142"/>
        <v>10000</v>
      </c>
      <c r="AG695" s="144">
        <f t="shared" si="2143"/>
        <v>0</v>
      </c>
      <c r="AH695" s="144">
        <f t="shared" si="2144"/>
        <v>0</v>
      </c>
      <c r="AI695" s="144"/>
      <c r="AJ695" s="144"/>
      <c r="AK695" s="144"/>
      <c r="AL695" s="144">
        <f t="shared" si="2146"/>
        <v>10000</v>
      </c>
      <c r="AM695" s="144">
        <f t="shared" si="2147"/>
        <v>0</v>
      </c>
      <c r="AN695" s="144">
        <f t="shared" si="2148"/>
        <v>0</v>
      </c>
      <c r="AO695" s="144"/>
      <c r="AP695" s="144"/>
      <c r="AQ695" s="144"/>
      <c r="AR695" s="144">
        <f t="shared" si="2150"/>
        <v>10000</v>
      </c>
      <c r="AS695" s="144">
        <f t="shared" si="2151"/>
        <v>0</v>
      </c>
      <c r="AT695" s="144">
        <f t="shared" si="2152"/>
        <v>0</v>
      </c>
    </row>
    <row r="696" spans="1:46" s="42" customFormat="1">
      <c r="A696" s="260"/>
      <c r="B696" s="104" t="s">
        <v>60</v>
      </c>
      <c r="C696" s="35" t="s">
        <v>312</v>
      </c>
      <c r="D696" s="35" t="s">
        <v>21</v>
      </c>
      <c r="E696" s="35" t="s">
        <v>100</v>
      </c>
      <c r="F696" s="35" t="s">
        <v>336</v>
      </c>
      <c r="G696" s="36"/>
      <c r="H696" s="144">
        <f>H697+H699</f>
        <v>570678.98</v>
      </c>
      <c r="I696" s="144">
        <f t="shared" ref="I696:J696" si="2159">I697+I699</f>
        <v>575935.77</v>
      </c>
      <c r="J696" s="144">
        <f t="shared" si="2159"/>
        <v>597173.19999999995</v>
      </c>
      <c r="K696" s="144">
        <f t="shared" ref="K696:M696" si="2160">K697+K699</f>
        <v>0</v>
      </c>
      <c r="L696" s="144">
        <f t="shared" si="2160"/>
        <v>0</v>
      </c>
      <c r="M696" s="144">
        <f t="shared" si="2160"/>
        <v>0</v>
      </c>
      <c r="N696" s="144">
        <f t="shared" si="1823"/>
        <v>570678.98</v>
      </c>
      <c r="O696" s="144">
        <f t="shared" si="1824"/>
        <v>575935.77</v>
      </c>
      <c r="P696" s="144">
        <f t="shared" si="1825"/>
        <v>597173.19999999995</v>
      </c>
      <c r="Q696" s="144">
        <f t="shared" ref="Q696:S696" si="2161">Q697+Q699</f>
        <v>0</v>
      </c>
      <c r="R696" s="144">
        <f t="shared" si="2161"/>
        <v>0</v>
      </c>
      <c r="S696" s="144">
        <f t="shared" si="2161"/>
        <v>0</v>
      </c>
      <c r="T696" s="144">
        <f t="shared" si="2134"/>
        <v>570678.98</v>
      </c>
      <c r="U696" s="144">
        <f t="shared" si="2135"/>
        <v>575935.77</v>
      </c>
      <c r="V696" s="144">
        <f t="shared" si="2136"/>
        <v>597173.19999999995</v>
      </c>
      <c r="W696" s="144">
        <f t="shared" ref="W696:Y696" si="2162">W697+W699</f>
        <v>0</v>
      </c>
      <c r="X696" s="144">
        <f t="shared" si="2162"/>
        <v>0</v>
      </c>
      <c r="Y696" s="144">
        <f t="shared" si="2162"/>
        <v>0</v>
      </c>
      <c r="Z696" s="144">
        <f t="shared" si="2138"/>
        <v>570678.98</v>
      </c>
      <c r="AA696" s="144">
        <f t="shared" si="2139"/>
        <v>575935.77</v>
      </c>
      <c r="AB696" s="144">
        <f t="shared" si="2140"/>
        <v>597173.19999999995</v>
      </c>
      <c r="AC696" s="144">
        <f t="shared" ref="AC696:AE696" si="2163">AC697+AC699</f>
        <v>0</v>
      </c>
      <c r="AD696" s="144">
        <f t="shared" si="2163"/>
        <v>0</v>
      </c>
      <c r="AE696" s="144">
        <f t="shared" si="2163"/>
        <v>0</v>
      </c>
      <c r="AF696" s="144">
        <f t="shared" si="2142"/>
        <v>570678.98</v>
      </c>
      <c r="AG696" s="144">
        <f t="shared" si="2143"/>
        <v>575935.77</v>
      </c>
      <c r="AH696" s="144">
        <f t="shared" si="2144"/>
        <v>597173.19999999995</v>
      </c>
      <c r="AI696" s="144">
        <f t="shared" ref="AI696:AK696" si="2164">AI697+AI699</f>
        <v>0</v>
      </c>
      <c r="AJ696" s="144">
        <f t="shared" si="2164"/>
        <v>0</v>
      </c>
      <c r="AK696" s="144">
        <f t="shared" si="2164"/>
        <v>0</v>
      </c>
      <c r="AL696" s="144">
        <f t="shared" si="2146"/>
        <v>570678.98</v>
      </c>
      <c r="AM696" s="144">
        <f t="shared" si="2147"/>
        <v>575935.77</v>
      </c>
      <c r="AN696" s="144">
        <f t="shared" si="2148"/>
        <v>597173.19999999995</v>
      </c>
      <c r="AO696" s="144">
        <f t="shared" ref="AO696:AQ696" si="2165">AO697+AO699</f>
        <v>0</v>
      </c>
      <c r="AP696" s="144">
        <f t="shared" si="2165"/>
        <v>0</v>
      </c>
      <c r="AQ696" s="144">
        <f t="shared" si="2165"/>
        <v>0</v>
      </c>
      <c r="AR696" s="144">
        <f t="shared" si="2150"/>
        <v>570678.98</v>
      </c>
      <c r="AS696" s="144">
        <f t="shared" si="2151"/>
        <v>575935.77</v>
      </c>
      <c r="AT696" s="144">
        <f t="shared" si="2152"/>
        <v>597173.19999999995</v>
      </c>
    </row>
    <row r="697" spans="1:46" s="42" customFormat="1" ht="39.6">
      <c r="A697" s="260"/>
      <c r="B697" s="182" t="s">
        <v>51</v>
      </c>
      <c r="C697" s="35" t="s">
        <v>312</v>
      </c>
      <c r="D697" s="35" t="s">
        <v>21</v>
      </c>
      <c r="E697" s="35" t="s">
        <v>100</v>
      </c>
      <c r="F697" s="35" t="s">
        <v>336</v>
      </c>
      <c r="G697" s="36" t="s">
        <v>49</v>
      </c>
      <c r="H697" s="144">
        <f>H698</f>
        <v>535678.98</v>
      </c>
      <c r="I697" s="144">
        <f t="shared" ref="I697:M697" si="2166">I698</f>
        <v>540935.77</v>
      </c>
      <c r="J697" s="144">
        <f t="shared" si="2166"/>
        <v>562173.19999999995</v>
      </c>
      <c r="K697" s="144">
        <f t="shared" si="2166"/>
        <v>0</v>
      </c>
      <c r="L697" s="144">
        <f t="shared" si="2166"/>
        <v>0</v>
      </c>
      <c r="M697" s="144">
        <f t="shared" si="2166"/>
        <v>0</v>
      </c>
      <c r="N697" s="144">
        <f t="shared" si="1823"/>
        <v>535678.98</v>
      </c>
      <c r="O697" s="144">
        <f t="shared" si="1824"/>
        <v>540935.77</v>
      </c>
      <c r="P697" s="144">
        <f t="shared" si="1825"/>
        <v>562173.19999999995</v>
      </c>
      <c r="Q697" s="144">
        <f t="shared" ref="Q697:S697" si="2167">Q698</f>
        <v>0</v>
      </c>
      <c r="R697" s="144">
        <f t="shared" si="2167"/>
        <v>0</v>
      </c>
      <c r="S697" s="144">
        <f t="shared" si="2167"/>
        <v>0</v>
      </c>
      <c r="T697" s="144">
        <f t="shared" si="2134"/>
        <v>535678.98</v>
      </c>
      <c r="U697" s="144">
        <f t="shared" si="2135"/>
        <v>540935.77</v>
      </c>
      <c r="V697" s="144">
        <f t="shared" si="2136"/>
        <v>562173.19999999995</v>
      </c>
      <c r="W697" s="144">
        <f t="shared" ref="W697:Y697" si="2168">W698</f>
        <v>0</v>
      </c>
      <c r="X697" s="144">
        <f t="shared" si="2168"/>
        <v>0</v>
      </c>
      <c r="Y697" s="144">
        <f t="shared" si="2168"/>
        <v>0</v>
      </c>
      <c r="Z697" s="144">
        <f t="shared" si="2138"/>
        <v>535678.98</v>
      </c>
      <c r="AA697" s="144">
        <f t="shared" si="2139"/>
        <v>540935.77</v>
      </c>
      <c r="AB697" s="144">
        <f t="shared" si="2140"/>
        <v>562173.19999999995</v>
      </c>
      <c r="AC697" s="144">
        <f t="shared" ref="AC697:AE697" si="2169">AC698</f>
        <v>0</v>
      </c>
      <c r="AD697" s="144">
        <f t="shared" si="2169"/>
        <v>0</v>
      </c>
      <c r="AE697" s="144">
        <f t="shared" si="2169"/>
        <v>0</v>
      </c>
      <c r="AF697" s="144">
        <f t="shared" si="2142"/>
        <v>535678.98</v>
      </c>
      <c r="AG697" s="144">
        <f t="shared" si="2143"/>
        <v>540935.77</v>
      </c>
      <c r="AH697" s="144">
        <f t="shared" si="2144"/>
        <v>562173.19999999995</v>
      </c>
      <c r="AI697" s="144">
        <f t="shared" ref="AI697:AK697" si="2170">AI698</f>
        <v>-75000</v>
      </c>
      <c r="AJ697" s="144">
        <f t="shared" si="2170"/>
        <v>0</v>
      </c>
      <c r="AK697" s="144">
        <f t="shared" si="2170"/>
        <v>0</v>
      </c>
      <c r="AL697" s="144">
        <f t="shared" si="2146"/>
        <v>460678.98</v>
      </c>
      <c r="AM697" s="144">
        <f t="shared" si="2147"/>
        <v>540935.77</v>
      </c>
      <c r="AN697" s="144">
        <f t="shared" si="2148"/>
        <v>562173.19999999995</v>
      </c>
      <c r="AO697" s="144">
        <f t="shared" ref="AO697:AQ697" si="2171">AO698</f>
        <v>-18206.88</v>
      </c>
      <c r="AP697" s="144">
        <f t="shared" si="2171"/>
        <v>0</v>
      </c>
      <c r="AQ697" s="144">
        <f t="shared" si="2171"/>
        <v>0</v>
      </c>
      <c r="AR697" s="144">
        <f t="shared" si="2150"/>
        <v>442472.1</v>
      </c>
      <c r="AS697" s="144">
        <f t="shared" si="2151"/>
        <v>540935.77</v>
      </c>
      <c r="AT697" s="144">
        <f t="shared" si="2152"/>
        <v>562173.19999999995</v>
      </c>
    </row>
    <row r="698" spans="1:46" s="42" customFormat="1">
      <c r="A698" s="260"/>
      <c r="B698" s="182" t="s">
        <v>52</v>
      </c>
      <c r="C698" s="35" t="s">
        <v>312</v>
      </c>
      <c r="D698" s="35" t="s">
        <v>21</v>
      </c>
      <c r="E698" s="35" t="s">
        <v>100</v>
      </c>
      <c r="F698" s="35" t="s">
        <v>336</v>
      </c>
      <c r="G698" s="36" t="s">
        <v>50</v>
      </c>
      <c r="H698" s="144">
        <v>535678.98</v>
      </c>
      <c r="I698" s="144">
        <v>540935.77</v>
      </c>
      <c r="J698" s="144">
        <v>562173.19999999995</v>
      </c>
      <c r="K698" s="144"/>
      <c r="L698" s="144"/>
      <c r="M698" s="144"/>
      <c r="N698" s="144">
        <f t="shared" si="1823"/>
        <v>535678.98</v>
      </c>
      <c r="O698" s="144">
        <f t="shared" si="1824"/>
        <v>540935.77</v>
      </c>
      <c r="P698" s="144">
        <f t="shared" si="1825"/>
        <v>562173.19999999995</v>
      </c>
      <c r="Q698" s="144"/>
      <c r="R698" s="144"/>
      <c r="S698" s="144"/>
      <c r="T698" s="144">
        <f t="shared" si="2134"/>
        <v>535678.98</v>
      </c>
      <c r="U698" s="144">
        <f t="shared" si="2135"/>
        <v>540935.77</v>
      </c>
      <c r="V698" s="144">
        <f t="shared" si="2136"/>
        <v>562173.19999999995</v>
      </c>
      <c r="W698" s="144"/>
      <c r="X698" s="144"/>
      <c r="Y698" s="144"/>
      <c r="Z698" s="144">
        <f t="shared" si="2138"/>
        <v>535678.98</v>
      </c>
      <c r="AA698" s="144">
        <f t="shared" si="2139"/>
        <v>540935.77</v>
      </c>
      <c r="AB698" s="144">
        <f t="shared" si="2140"/>
        <v>562173.19999999995</v>
      </c>
      <c r="AC698" s="144"/>
      <c r="AD698" s="144"/>
      <c r="AE698" s="144"/>
      <c r="AF698" s="144">
        <f t="shared" si="2142"/>
        <v>535678.98</v>
      </c>
      <c r="AG698" s="144">
        <f t="shared" si="2143"/>
        <v>540935.77</v>
      </c>
      <c r="AH698" s="144">
        <f t="shared" si="2144"/>
        <v>562173.19999999995</v>
      </c>
      <c r="AI698" s="144">
        <v>-75000</v>
      </c>
      <c r="AJ698" s="144"/>
      <c r="AK698" s="144"/>
      <c r="AL698" s="144">
        <f t="shared" si="2146"/>
        <v>460678.98</v>
      </c>
      <c r="AM698" s="144">
        <f t="shared" si="2147"/>
        <v>540935.77</v>
      </c>
      <c r="AN698" s="144">
        <f t="shared" si="2148"/>
        <v>562173.19999999995</v>
      </c>
      <c r="AO698" s="144">
        <v>-18206.88</v>
      </c>
      <c r="AP698" s="144"/>
      <c r="AQ698" s="144"/>
      <c r="AR698" s="144">
        <f t="shared" si="2150"/>
        <v>442472.1</v>
      </c>
      <c r="AS698" s="144">
        <f t="shared" si="2151"/>
        <v>540935.77</v>
      </c>
      <c r="AT698" s="144">
        <f t="shared" si="2152"/>
        <v>562173.19999999995</v>
      </c>
    </row>
    <row r="699" spans="1:46" s="42" customFormat="1" ht="26.4">
      <c r="A699" s="260"/>
      <c r="B699" s="185" t="s">
        <v>186</v>
      </c>
      <c r="C699" s="35" t="s">
        <v>312</v>
      </c>
      <c r="D699" s="35" t="s">
        <v>21</v>
      </c>
      <c r="E699" s="35" t="s">
        <v>100</v>
      </c>
      <c r="F699" s="35" t="s">
        <v>336</v>
      </c>
      <c r="G699" s="36" t="s">
        <v>32</v>
      </c>
      <c r="H699" s="144">
        <f>H700</f>
        <v>35000</v>
      </c>
      <c r="I699" s="144">
        <f t="shared" ref="I699:M699" si="2172">I700</f>
        <v>35000</v>
      </c>
      <c r="J699" s="144">
        <f t="shared" si="2172"/>
        <v>35000</v>
      </c>
      <c r="K699" s="144">
        <f t="shared" si="2172"/>
        <v>0</v>
      </c>
      <c r="L699" s="144">
        <f t="shared" si="2172"/>
        <v>0</v>
      </c>
      <c r="M699" s="144">
        <f t="shared" si="2172"/>
        <v>0</v>
      </c>
      <c r="N699" s="144">
        <f t="shared" si="1823"/>
        <v>35000</v>
      </c>
      <c r="O699" s="144">
        <f t="shared" si="1824"/>
        <v>35000</v>
      </c>
      <c r="P699" s="144">
        <f t="shared" si="1825"/>
        <v>35000</v>
      </c>
      <c r="Q699" s="144">
        <f t="shared" ref="Q699:S699" si="2173">Q700</f>
        <v>0</v>
      </c>
      <c r="R699" s="144">
        <f t="shared" si="2173"/>
        <v>0</v>
      </c>
      <c r="S699" s="144">
        <f t="shared" si="2173"/>
        <v>0</v>
      </c>
      <c r="T699" s="144">
        <f t="shared" si="2134"/>
        <v>35000</v>
      </c>
      <c r="U699" s="144">
        <f t="shared" si="2135"/>
        <v>35000</v>
      </c>
      <c r="V699" s="144">
        <f t="shared" si="2136"/>
        <v>35000</v>
      </c>
      <c r="W699" s="144">
        <f t="shared" ref="W699:Y699" si="2174">W700</f>
        <v>0</v>
      </c>
      <c r="X699" s="144">
        <f t="shared" si="2174"/>
        <v>0</v>
      </c>
      <c r="Y699" s="144">
        <f t="shared" si="2174"/>
        <v>0</v>
      </c>
      <c r="Z699" s="144">
        <f t="shared" si="2138"/>
        <v>35000</v>
      </c>
      <c r="AA699" s="144">
        <f t="shared" si="2139"/>
        <v>35000</v>
      </c>
      <c r="AB699" s="144">
        <f t="shared" si="2140"/>
        <v>35000</v>
      </c>
      <c r="AC699" s="144">
        <f t="shared" ref="AC699:AE699" si="2175">AC700</f>
        <v>0</v>
      </c>
      <c r="AD699" s="144">
        <f t="shared" si="2175"/>
        <v>0</v>
      </c>
      <c r="AE699" s="144">
        <f t="shared" si="2175"/>
        <v>0</v>
      </c>
      <c r="AF699" s="144">
        <f t="shared" si="2142"/>
        <v>35000</v>
      </c>
      <c r="AG699" s="144">
        <f t="shared" si="2143"/>
        <v>35000</v>
      </c>
      <c r="AH699" s="144">
        <f t="shared" si="2144"/>
        <v>35000</v>
      </c>
      <c r="AI699" s="144">
        <f t="shared" ref="AI699:AK699" si="2176">AI700</f>
        <v>75000</v>
      </c>
      <c r="AJ699" s="144">
        <f t="shared" si="2176"/>
        <v>0</v>
      </c>
      <c r="AK699" s="144">
        <f t="shared" si="2176"/>
        <v>0</v>
      </c>
      <c r="AL699" s="144">
        <f t="shared" si="2146"/>
        <v>110000</v>
      </c>
      <c r="AM699" s="144">
        <f t="shared" si="2147"/>
        <v>35000</v>
      </c>
      <c r="AN699" s="144">
        <f t="shared" si="2148"/>
        <v>35000</v>
      </c>
      <c r="AO699" s="144">
        <f t="shared" ref="AO699:AQ699" si="2177">AO700</f>
        <v>18206.88</v>
      </c>
      <c r="AP699" s="144">
        <f t="shared" si="2177"/>
        <v>0</v>
      </c>
      <c r="AQ699" s="144">
        <f t="shared" si="2177"/>
        <v>0</v>
      </c>
      <c r="AR699" s="144">
        <f t="shared" si="2150"/>
        <v>128206.88</v>
      </c>
      <c r="AS699" s="144">
        <f t="shared" si="2151"/>
        <v>35000</v>
      </c>
      <c r="AT699" s="144">
        <f t="shared" si="2152"/>
        <v>35000</v>
      </c>
    </row>
    <row r="700" spans="1:46" s="42" customFormat="1" ht="26.4">
      <c r="A700" s="281"/>
      <c r="B700" s="182" t="s">
        <v>34</v>
      </c>
      <c r="C700" s="35" t="s">
        <v>312</v>
      </c>
      <c r="D700" s="35" t="s">
        <v>21</v>
      </c>
      <c r="E700" s="35" t="s">
        <v>100</v>
      </c>
      <c r="F700" s="35" t="s">
        <v>336</v>
      </c>
      <c r="G700" s="36" t="s">
        <v>33</v>
      </c>
      <c r="H700" s="144">
        <v>35000</v>
      </c>
      <c r="I700" s="144">
        <v>35000</v>
      </c>
      <c r="J700" s="144">
        <v>35000</v>
      </c>
      <c r="K700" s="144"/>
      <c r="L700" s="144"/>
      <c r="M700" s="144"/>
      <c r="N700" s="144">
        <f t="shared" si="1823"/>
        <v>35000</v>
      </c>
      <c r="O700" s="144">
        <f t="shared" si="1824"/>
        <v>35000</v>
      </c>
      <c r="P700" s="144">
        <f t="shared" si="1825"/>
        <v>35000</v>
      </c>
      <c r="Q700" s="144"/>
      <c r="R700" s="144"/>
      <c r="S700" s="144"/>
      <c r="T700" s="144">
        <f t="shared" si="2134"/>
        <v>35000</v>
      </c>
      <c r="U700" s="144">
        <f t="shared" si="2135"/>
        <v>35000</v>
      </c>
      <c r="V700" s="144">
        <f t="shared" si="2136"/>
        <v>35000</v>
      </c>
      <c r="W700" s="144"/>
      <c r="X700" s="144"/>
      <c r="Y700" s="144"/>
      <c r="Z700" s="144">
        <f t="shared" si="2138"/>
        <v>35000</v>
      </c>
      <c r="AA700" s="144">
        <f t="shared" si="2139"/>
        <v>35000</v>
      </c>
      <c r="AB700" s="144">
        <f t="shared" si="2140"/>
        <v>35000</v>
      </c>
      <c r="AC700" s="144"/>
      <c r="AD700" s="144"/>
      <c r="AE700" s="144"/>
      <c r="AF700" s="144">
        <f t="shared" si="2142"/>
        <v>35000</v>
      </c>
      <c r="AG700" s="144">
        <f t="shared" si="2143"/>
        <v>35000</v>
      </c>
      <c r="AH700" s="144">
        <f t="shared" si="2144"/>
        <v>35000</v>
      </c>
      <c r="AI700" s="144">
        <v>75000</v>
      </c>
      <c r="AJ700" s="144"/>
      <c r="AK700" s="144"/>
      <c r="AL700" s="144">
        <f t="shared" si="2146"/>
        <v>110000</v>
      </c>
      <c r="AM700" s="144">
        <f t="shared" si="2147"/>
        <v>35000</v>
      </c>
      <c r="AN700" s="144">
        <f t="shared" si="2148"/>
        <v>35000</v>
      </c>
      <c r="AO700" s="144">
        <v>18206.88</v>
      </c>
      <c r="AP700" s="144"/>
      <c r="AQ700" s="144"/>
      <c r="AR700" s="144">
        <f t="shared" si="2150"/>
        <v>128206.88</v>
      </c>
      <c r="AS700" s="144">
        <f t="shared" si="2151"/>
        <v>35000</v>
      </c>
      <c r="AT700" s="144">
        <f t="shared" si="2152"/>
        <v>35000</v>
      </c>
    </row>
    <row r="701" spans="1:46" s="42" customFormat="1">
      <c r="A701" s="176"/>
      <c r="B701" s="93"/>
      <c r="C701" s="34"/>
      <c r="D701" s="34"/>
      <c r="E701" s="34"/>
      <c r="F701" s="34"/>
      <c r="G701" s="37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65"/>
      <c r="S701" s="65"/>
      <c r="T701" s="65"/>
      <c r="U701" s="65"/>
      <c r="V701" s="65"/>
      <c r="W701" s="65"/>
      <c r="X701" s="65"/>
      <c r="Y701" s="65"/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65"/>
      <c r="AS701" s="65"/>
      <c r="AT701" s="65"/>
    </row>
    <row r="702" spans="1:46" s="42" customFormat="1" ht="17.399999999999999">
      <c r="A702" s="99" t="s">
        <v>75</v>
      </c>
      <c r="B702" s="155" t="s">
        <v>76</v>
      </c>
      <c r="C702" s="34"/>
      <c r="D702" s="34"/>
      <c r="E702" s="34"/>
      <c r="F702" s="34"/>
      <c r="G702" s="37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65"/>
      <c r="S702" s="65"/>
      <c r="T702" s="65"/>
      <c r="U702" s="65"/>
      <c r="V702" s="65"/>
      <c r="W702" s="65"/>
      <c r="X702" s="65"/>
      <c r="Y702" s="65"/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65"/>
      <c r="AS702" s="65"/>
      <c r="AT702" s="65"/>
    </row>
    <row r="703" spans="1:46" s="42" customFormat="1" ht="17.399999999999999">
      <c r="A703" s="114"/>
      <c r="B703" s="96" t="s">
        <v>202</v>
      </c>
      <c r="C703" s="90" t="s">
        <v>53</v>
      </c>
      <c r="D703" s="90" t="s">
        <v>21</v>
      </c>
      <c r="E703" s="90" t="s">
        <v>100</v>
      </c>
      <c r="F703" s="90" t="s">
        <v>101</v>
      </c>
      <c r="G703" s="91"/>
      <c r="H703" s="92">
        <f t="shared" ref="H703:AB703" si="2178">H704+H707+H710+H726+H749+H794+H736+H743+H762+H768+H778+H788+H791+H799+H802+H813+H818+H821+H826+H733+H759+H765+H720+H746+H785+H756+H807+H775+H831</f>
        <v>302326660.16000003</v>
      </c>
      <c r="I703" s="92">
        <f t="shared" si="2178"/>
        <v>300092383.52999997</v>
      </c>
      <c r="J703" s="92">
        <f t="shared" si="2178"/>
        <v>291798246.45000005</v>
      </c>
      <c r="K703" s="92">
        <f t="shared" si="2178"/>
        <v>11030365.629999999</v>
      </c>
      <c r="L703" s="92">
        <f t="shared" si="2178"/>
        <v>66758.69</v>
      </c>
      <c r="M703" s="92">
        <f t="shared" si="2178"/>
        <v>186908.68</v>
      </c>
      <c r="N703" s="92">
        <f t="shared" si="2178"/>
        <v>313357025.78999996</v>
      </c>
      <c r="O703" s="92">
        <f t="shared" si="2178"/>
        <v>300159142.21999997</v>
      </c>
      <c r="P703" s="92">
        <f t="shared" si="2178"/>
        <v>291985155.13000005</v>
      </c>
      <c r="Q703" s="92">
        <f t="shared" si="2178"/>
        <v>2190035.1100000003</v>
      </c>
      <c r="R703" s="92">
        <f t="shared" si="2178"/>
        <v>-199104</v>
      </c>
      <c r="S703" s="92">
        <f t="shared" si="2178"/>
        <v>0</v>
      </c>
      <c r="T703" s="92">
        <f t="shared" si="2178"/>
        <v>315547060.89999998</v>
      </c>
      <c r="U703" s="92">
        <f t="shared" si="2178"/>
        <v>299960038.21999997</v>
      </c>
      <c r="V703" s="92">
        <f t="shared" si="2178"/>
        <v>291985155.13000005</v>
      </c>
      <c r="W703" s="92">
        <f t="shared" si="2178"/>
        <v>-1114264.23</v>
      </c>
      <c r="X703" s="92">
        <f t="shared" si="2178"/>
        <v>0</v>
      </c>
      <c r="Y703" s="92">
        <f t="shared" si="2178"/>
        <v>0</v>
      </c>
      <c r="Z703" s="92">
        <f t="shared" si="2178"/>
        <v>314432796.67000002</v>
      </c>
      <c r="AA703" s="92">
        <f t="shared" si="2178"/>
        <v>299960038.21999997</v>
      </c>
      <c r="AB703" s="92">
        <f t="shared" si="2178"/>
        <v>291985155.13000005</v>
      </c>
      <c r="AC703" s="92">
        <f>AC704+AC707+AC710+AC726+AC749+AC794+AC736+AC743+AC762+AC768+AC778+AC788+AC791+AC799+AC802+AC813+AC818+AC821+AC826+AC733+AC759+AC765+AC720+AC746+AC785+AC756+AC807+AC775+AC831</f>
        <v>-540618.6399999999</v>
      </c>
      <c r="AD703" s="92">
        <f t="shared" ref="AD703:AE703" si="2179">AD704+AD707+AD710+AD726+AD749+AD794+AD736+AD743+AD762+AD768+AD778+AD788+AD791+AD799+AD802+AD813+AD818+AD821+AD826+AD733+AD759+AD765+AD720+AD746+AD785+AD756+AD807+AD775+AD831</f>
        <v>-3400896</v>
      </c>
      <c r="AE703" s="92">
        <f t="shared" si="2179"/>
        <v>0</v>
      </c>
      <c r="AF703" s="92">
        <f t="shared" ref="AF703:AF713" si="2180">Z703+AC703</f>
        <v>313892178.03000003</v>
      </c>
      <c r="AG703" s="92">
        <f t="shared" ref="AG703:AG713" si="2181">AA703+AD703</f>
        <v>296559142.21999997</v>
      </c>
      <c r="AH703" s="92">
        <f t="shared" ref="AH703:AH713" si="2182">AB703+AE703</f>
        <v>291985155.13000005</v>
      </c>
      <c r="AI703" s="92">
        <f>AI704+AI707+AI710+AI726+AI749+AI794+AI736+AI743+AI762+AI768+AI778+AI788+AI791+AI799+AI802+AI813+AI818+AI821+AI826+AI733+AI759+AI765+AI720+AI746+AI785+AI756+AI807+AI775+AI831</f>
        <v>-89272.979999999981</v>
      </c>
      <c r="AJ703" s="92">
        <f t="shared" ref="AJ703:AK703" si="2183">AJ704+AJ707+AJ710+AJ726+AJ749+AJ794+AJ736+AJ743+AJ762+AJ768+AJ778+AJ788+AJ791+AJ799+AJ802+AJ813+AJ818+AJ821+AJ826+AJ733+AJ759+AJ765+AJ720+AJ746+AJ785+AJ756+AJ807+AJ775+AJ831</f>
        <v>0</v>
      </c>
      <c r="AK703" s="92">
        <f t="shared" si="2183"/>
        <v>0</v>
      </c>
      <c r="AL703" s="92">
        <f t="shared" ref="AL703:AL713" si="2184">AF703+AI703</f>
        <v>313802905.05000001</v>
      </c>
      <c r="AM703" s="92">
        <f t="shared" ref="AM703:AM713" si="2185">AG703+AJ703</f>
        <v>296559142.21999997</v>
      </c>
      <c r="AN703" s="92">
        <f t="shared" ref="AN703:AN713" si="2186">AH703+AK703</f>
        <v>291985155.13000005</v>
      </c>
      <c r="AO703" s="92">
        <f>AO704+AO707+AO710+AO726+AO749+AO794+AO736+AO743+AO762+AO768+AO778+AO788+AO791+AO799+AO802+AO813+AO818+AO821+AO826+AO733+AO759+AO765+AO720+AO746+AO785+AO756+AO807+AO775+AO831</f>
        <v>-16637294.739999998</v>
      </c>
      <c r="AP703" s="92">
        <f t="shared" ref="AP703:AQ703" si="2187">AP704+AP707+AP710+AP726+AP749+AP794+AP736+AP743+AP762+AP768+AP778+AP788+AP791+AP799+AP802+AP813+AP818+AP821+AP826+AP733+AP759+AP765+AP720+AP746+AP785+AP756+AP807+AP775+AP831</f>
        <v>-176360.53</v>
      </c>
      <c r="AQ703" s="92">
        <f t="shared" si="2187"/>
        <v>0</v>
      </c>
      <c r="AR703" s="92">
        <f t="shared" ref="AR703:AR713" si="2188">AL703+AO703</f>
        <v>297165610.31</v>
      </c>
      <c r="AS703" s="92">
        <f t="shared" ref="AS703:AS713" si="2189">AM703+AP703</f>
        <v>296382781.69</v>
      </c>
      <c r="AT703" s="92">
        <f t="shared" ref="AT703:AT713" si="2190">AN703+AQ703</f>
        <v>291985155.13000005</v>
      </c>
    </row>
    <row r="704" spans="1:46" s="42" customFormat="1">
      <c r="A704" s="299"/>
      <c r="B704" s="102" t="s">
        <v>264</v>
      </c>
      <c r="C704" s="35" t="s">
        <v>53</v>
      </c>
      <c r="D704" s="35" t="s">
        <v>21</v>
      </c>
      <c r="E704" s="35" t="s">
        <v>100</v>
      </c>
      <c r="F704" s="69" t="s">
        <v>159</v>
      </c>
      <c r="G704" s="95"/>
      <c r="H704" s="98">
        <f>H705</f>
        <v>4134017</v>
      </c>
      <c r="I704" s="98">
        <f t="shared" ref="I704:M705" si="2191">I705</f>
        <v>4134017</v>
      </c>
      <c r="J704" s="98">
        <f t="shared" si="2191"/>
        <v>4134017</v>
      </c>
      <c r="K704" s="98">
        <f t="shared" si="2191"/>
        <v>0</v>
      </c>
      <c r="L704" s="98">
        <f t="shared" si="2191"/>
        <v>0</v>
      </c>
      <c r="M704" s="98">
        <f t="shared" si="2191"/>
        <v>0</v>
      </c>
      <c r="N704" s="98">
        <f t="shared" si="1823"/>
        <v>4134017</v>
      </c>
      <c r="O704" s="98">
        <f t="shared" si="1824"/>
        <v>4134017</v>
      </c>
      <c r="P704" s="98">
        <f t="shared" si="1825"/>
        <v>4134017</v>
      </c>
      <c r="Q704" s="98">
        <f t="shared" ref="Q704:S705" si="2192">Q705</f>
        <v>0</v>
      </c>
      <c r="R704" s="98">
        <f t="shared" si="2192"/>
        <v>0</v>
      </c>
      <c r="S704" s="98">
        <f t="shared" si="2192"/>
        <v>0</v>
      </c>
      <c r="T704" s="98">
        <f t="shared" ref="T704:T816" si="2193">N704+Q704</f>
        <v>4134017</v>
      </c>
      <c r="U704" s="98">
        <f t="shared" ref="U704:U816" si="2194">O704+R704</f>
        <v>4134017</v>
      </c>
      <c r="V704" s="98">
        <f t="shared" ref="V704:V816" si="2195">P704+S704</f>
        <v>4134017</v>
      </c>
      <c r="W704" s="98">
        <f t="shared" ref="W704:Y705" si="2196">W705</f>
        <v>0</v>
      </c>
      <c r="X704" s="98">
        <f t="shared" si="2196"/>
        <v>0</v>
      </c>
      <c r="Y704" s="98">
        <f t="shared" si="2196"/>
        <v>0</v>
      </c>
      <c r="Z704" s="98">
        <f t="shared" ref="Z704:Z713" si="2197">T704+W704</f>
        <v>4134017</v>
      </c>
      <c r="AA704" s="98">
        <f t="shared" ref="AA704:AA713" si="2198">U704+X704</f>
        <v>4134017</v>
      </c>
      <c r="AB704" s="98">
        <f t="shared" ref="AB704:AB713" si="2199">V704+Y704</f>
        <v>4134017</v>
      </c>
      <c r="AC704" s="98">
        <f t="shared" ref="AC704:AE705" si="2200">AC705</f>
        <v>0</v>
      </c>
      <c r="AD704" s="98">
        <f t="shared" si="2200"/>
        <v>0</v>
      </c>
      <c r="AE704" s="98">
        <f t="shared" si="2200"/>
        <v>0</v>
      </c>
      <c r="AF704" s="98">
        <f t="shared" si="2180"/>
        <v>4134017</v>
      </c>
      <c r="AG704" s="98">
        <f t="shared" si="2181"/>
        <v>4134017</v>
      </c>
      <c r="AH704" s="98">
        <f t="shared" si="2182"/>
        <v>4134017</v>
      </c>
      <c r="AI704" s="98">
        <f t="shared" ref="AI704:AK705" si="2201">AI705</f>
        <v>0</v>
      </c>
      <c r="AJ704" s="98">
        <f t="shared" si="2201"/>
        <v>0</v>
      </c>
      <c r="AK704" s="98">
        <f t="shared" si="2201"/>
        <v>0</v>
      </c>
      <c r="AL704" s="98">
        <f t="shared" si="2184"/>
        <v>4134017</v>
      </c>
      <c r="AM704" s="98">
        <f t="shared" si="2185"/>
        <v>4134017</v>
      </c>
      <c r="AN704" s="98">
        <f t="shared" si="2186"/>
        <v>4134017</v>
      </c>
      <c r="AO704" s="98">
        <f t="shared" ref="AO704:AQ705" si="2202">AO705</f>
        <v>288000</v>
      </c>
      <c r="AP704" s="98">
        <f t="shared" si="2202"/>
        <v>0</v>
      </c>
      <c r="AQ704" s="98">
        <f t="shared" si="2202"/>
        <v>0</v>
      </c>
      <c r="AR704" s="98">
        <f t="shared" si="2188"/>
        <v>4422017</v>
      </c>
      <c r="AS704" s="98">
        <f t="shared" si="2189"/>
        <v>4134017</v>
      </c>
      <c r="AT704" s="98">
        <f t="shared" si="2190"/>
        <v>4134017</v>
      </c>
    </row>
    <row r="705" spans="1:46" customFormat="1" ht="39.6">
      <c r="A705" s="300"/>
      <c r="B705" s="71" t="s">
        <v>51</v>
      </c>
      <c r="C705" s="35" t="s">
        <v>53</v>
      </c>
      <c r="D705" s="35" t="s">
        <v>21</v>
      </c>
      <c r="E705" s="35" t="s">
        <v>100</v>
      </c>
      <c r="F705" s="69" t="s">
        <v>159</v>
      </c>
      <c r="G705" s="95" t="s">
        <v>49</v>
      </c>
      <c r="H705" s="98">
        <f>H706</f>
        <v>4134017</v>
      </c>
      <c r="I705" s="98">
        <f t="shared" si="2191"/>
        <v>4134017</v>
      </c>
      <c r="J705" s="98">
        <f t="shared" si="2191"/>
        <v>4134017</v>
      </c>
      <c r="K705" s="98">
        <f t="shared" si="2191"/>
        <v>0</v>
      </c>
      <c r="L705" s="98">
        <f t="shared" si="2191"/>
        <v>0</v>
      </c>
      <c r="M705" s="98">
        <f t="shared" si="2191"/>
        <v>0</v>
      </c>
      <c r="N705" s="98">
        <f t="shared" si="1823"/>
        <v>4134017</v>
      </c>
      <c r="O705" s="98">
        <f t="shared" si="1824"/>
        <v>4134017</v>
      </c>
      <c r="P705" s="98">
        <f t="shared" si="1825"/>
        <v>4134017</v>
      </c>
      <c r="Q705" s="98">
        <f t="shared" si="2192"/>
        <v>0</v>
      </c>
      <c r="R705" s="98">
        <f t="shared" si="2192"/>
        <v>0</v>
      </c>
      <c r="S705" s="98">
        <f t="shared" si="2192"/>
        <v>0</v>
      </c>
      <c r="T705" s="98">
        <f t="shared" si="2193"/>
        <v>4134017</v>
      </c>
      <c r="U705" s="98">
        <f t="shared" si="2194"/>
        <v>4134017</v>
      </c>
      <c r="V705" s="98">
        <f t="shared" si="2195"/>
        <v>4134017</v>
      </c>
      <c r="W705" s="98">
        <f t="shared" si="2196"/>
        <v>0</v>
      </c>
      <c r="X705" s="98">
        <f t="shared" si="2196"/>
        <v>0</v>
      </c>
      <c r="Y705" s="98">
        <f t="shared" si="2196"/>
        <v>0</v>
      </c>
      <c r="Z705" s="98">
        <f t="shared" si="2197"/>
        <v>4134017</v>
      </c>
      <c r="AA705" s="98">
        <f t="shared" si="2198"/>
        <v>4134017</v>
      </c>
      <c r="AB705" s="98">
        <f t="shared" si="2199"/>
        <v>4134017</v>
      </c>
      <c r="AC705" s="98">
        <f t="shared" si="2200"/>
        <v>0</v>
      </c>
      <c r="AD705" s="98">
        <f t="shared" si="2200"/>
        <v>0</v>
      </c>
      <c r="AE705" s="98">
        <f t="shared" si="2200"/>
        <v>0</v>
      </c>
      <c r="AF705" s="98">
        <f t="shared" si="2180"/>
        <v>4134017</v>
      </c>
      <c r="AG705" s="98">
        <f t="shared" si="2181"/>
        <v>4134017</v>
      </c>
      <c r="AH705" s="98">
        <f t="shared" si="2182"/>
        <v>4134017</v>
      </c>
      <c r="AI705" s="98">
        <f t="shared" si="2201"/>
        <v>0</v>
      </c>
      <c r="AJ705" s="98">
        <f t="shared" si="2201"/>
        <v>0</v>
      </c>
      <c r="AK705" s="98">
        <f t="shared" si="2201"/>
        <v>0</v>
      </c>
      <c r="AL705" s="98">
        <f t="shared" si="2184"/>
        <v>4134017</v>
      </c>
      <c r="AM705" s="98">
        <f t="shared" si="2185"/>
        <v>4134017</v>
      </c>
      <c r="AN705" s="98">
        <f t="shared" si="2186"/>
        <v>4134017</v>
      </c>
      <c r="AO705" s="98">
        <f t="shared" si="2202"/>
        <v>288000</v>
      </c>
      <c r="AP705" s="98">
        <f t="shared" si="2202"/>
        <v>0</v>
      </c>
      <c r="AQ705" s="98">
        <f t="shared" si="2202"/>
        <v>0</v>
      </c>
      <c r="AR705" s="98">
        <f t="shared" si="2188"/>
        <v>4422017</v>
      </c>
      <c r="AS705" s="98">
        <f t="shared" si="2189"/>
        <v>4134017</v>
      </c>
      <c r="AT705" s="98">
        <f t="shared" si="2190"/>
        <v>4134017</v>
      </c>
    </row>
    <row r="706" spans="1:46" customFormat="1">
      <c r="A706" s="300"/>
      <c r="B706" s="71" t="s">
        <v>52</v>
      </c>
      <c r="C706" s="35" t="s">
        <v>53</v>
      </c>
      <c r="D706" s="35" t="s">
        <v>21</v>
      </c>
      <c r="E706" s="35" t="s">
        <v>100</v>
      </c>
      <c r="F706" s="69" t="s">
        <v>159</v>
      </c>
      <c r="G706" s="95" t="s">
        <v>50</v>
      </c>
      <c r="H706" s="60">
        <v>4134017</v>
      </c>
      <c r="I706" s="60">
        <v>4134017</v>
      </c>
      <c r="J706" s="60">
        <v>4134017</v>
      </c>
      <c r="K706" s="60"/>
      <c r="L706" s="60"/>
      <c r="M706" s="60"/>
      <c r="N706" s="60">
        <f t="shared" si="1823"/>
        <v>4134017</v>
      </c>
      <c r="O706" s="60">
        <f t="shared" si="1824"/>
        <v>4134017</v>
      </c>
      <c r="P706" s="60">
        <f t="shared" si="1825"/>
        <v>4134017</v>
      </c>
      <c r="Q706" s="60"/>
      <c r="R706" s="60"/>
      <c r="S706" s="60"/>
      <c r="T706" s="60">
        <f t="shared" si="2193"/>
        <v>4134017</v>
      </c>
      <c r="U706" s="60">
        <f t="shared" si="2194"/>
        <v>4134017</v>
      </c>
      <c r="V706" s="60">
        <f t="shared" si="2195"/>
        <v>4134017</v>
      </c>
      <c r="W706" s="60"/>
      <c r="X706" s="60"/>
      <c r="Y706" s="60"/>
      <c r="Z706" s="60">
        <f t="shared" si="2197"/>
        <v>4134017</v>
      </c>
      <c r="AA706" s="60">
        <f t="shared" si="2198"/>
        <v>4134017</v>
      </c>
      <c r="AB706" s="60">
        <f t="shared" si="2199"/>
        <v>4134017</v>
      </c>
      <c r="AC706" s="60"/>
      <c r="AD706" s="60"/>
      <c r="AE706" s="60"/>
      <c r="AF706" s="60">
        <f t="shared" si="2180"/>
        <v>4134017</v>
      </c>
      <c r="AG706" s="60">
        <f t="shared" si="2181"/>
        <v>4134017</v>
      </c>
      <c r="AH706" s="60">
        <f t="shared" si="2182"/>
        <v>4134017</v>
      </c>
      <c r="AI706" s="60"/>
      <c r="AJ706" s="60"/>
      <c r="AK706" s="60"/>
      <c r="AL706" s="60">
        <f t="shared" si="2184"/>
        <v>4134017</v>
      </c>
      <c r="AM706" s="60">
        <f t="shared" si="2185"/>
        <v>4134017</v>
      </c>
      <c r="AN706" s="60">
        <f t="shared" si="2186"/>
        <v>4134017</v>
      </c>
      <c r="AO706" s="60">
        <v>288000</v>
      </c>
      <c r="AP706" s="60"/>
      <c r="AQ706" s="60"/>
      <c r="AR706" s="60">
        <f t="shared" si="2188"/>
        <v>4422017</v>
      </c>
      <c r="AS706" s="60">
        <f t="shared" si="2189"/>
        <v>4134017</v>
      </c>
      <c r="AT706" s="60">
        <f t="shared" si="2190"/>
        <v>4134017</v>
      </c>
    </row>
    <row r="707" spans="1:46" customFormat="1">
      <c r="A707" s="300"/>
      <c r="B707" s="156" t="s">
        <v>265</v>
      </c>
      <c r="C707" s="35" t="s">
        <v>53</v>
      </c>
      <c r="D707" s="35" t="s">
        <v>21</v>
      </c>
      <c r="E707" s="35" t="s">
        <v>100</v>
      </c>
      <c r="F707" s="35" t="s">
        <v>121</v>
      </c>
      <c r="G707" s="35"/>
      <c r="H707" s="60">
        <f>H708</f>
        <v>2284588</v>
      </c>
      <c r="I707" s="60">
        <f t="shared" ref="I707:M708" si="2203">I708</f>
        <v>2284588</v>
      </c>
      <c r="J707" s="60">
        <f t="shared" si="2203"/>
        <v>2284588</v>
      </c>
      <c r="K707" s="60">
        <f t="shared" si="2203"/>
        <v>0</v>
      </c>
      <c r="L707" s="60">
        <f t="shared" si="2203"/>
        <v>0</v>
      </c>
      <c r="M707" s="60">
        <f t="shared" si="2203"/>
        <v>0</v>
      </c>
      <c r="N707" s="60">
        <f t="shared" si="1823"/>
        <v>2284588</v>
      </c>
      <c r="O707" s="60">
        <f t="shared" si="1824"/>
        <v>2284588</v>
      </c>
      <c r="P707" s="60">
        <f t="shared" si="1825"/>
        <v>2284588</v>
      </c>
      <c r="Q707" s="60">
        <f t="shared" ref="Q707:S708" si="2204">Q708</f>
        <v>0</v>
      </c>
      <c r="R707" s="60">
        <f t="shared" si="2204"/>
        <v>0</v>
      </c>
      <c r="S707" s="60">
        <f t="shared" si="2204"/>
        <v>0</v>
      </c>
      <c r="T707" s="60">
        <f t="shared" si="2193"/>
        <v>2284588</v>
      </c>
      <c r="U707" s="60">
        <f t="shared" si="2194"/>
        <v>2284588</v>
      </c>
      <c r="V707" s="60">
        <f t="shared" si="2195"/>
        <v>2284588</v>
      </c>
      <c r="W707" s="60">
        <f t="shared" ref="W707:Y708" si="2205">W708</f>
        <v>0</v>
      </c>
      <c r="X707" s="60">
        <f t="shared" si="2205"/>
        <v>0</v>
      </c>
      <c r="Y707" s="60">
        <f t="shared" si="2205"/>
        <v>0</v>
      </c>
      <c r="Z707" s="60">
        <f t="shared" si="2197"/>
        <v>2284588</v>
      </c>
      <c r="AA707" s="60">
        <f t="shared" si="2198"/>
        <v>2284588</v>
      </c>
      <c r="AB707" s="60">
        <f t="shared" si="2199"/>
        <v>2284588</v>
      </c>
      <c r="AC707" s="60">
        <f t="shared" ref="AC707:AE708" si="2206">AC708</f>
        <v>0</v>
      </c>
      <c r="AD707" s="60">
        <f t="shared" si="2206"/>
        <v>0</v>
      </c>
      <c r="AE707" s="60">
        <f t="shared" si="2206"/>
        <v>0</v>
      </c>
      <c r="AF707" s="60">
        <f t="shared" si="2180"/>
        <v>2284588</v>
      </c>
      <c r="AG707" s="60">
        <f t="shared" si="2181"/>
        <v>2284588</v>
      </c>
      <c r="AH707" s="60">
        <f t="shared" si="2182"/>
        <v>2284588</v>
      </c>
      <c r="AI707" s="60">
        <f t="shared" ref="AI707:AK708" si="2207">AI708</f>
        <v>0</v>
      </c>
      <c r="AJ707" s="60">
        <f t="shared" si="2207"/>
        <v>0</v>
      </c>
      <c r="AK707" s="60">
        <f t="shared" si="2207"/>
        <v>0</v>
      </c>
      <c r="AL707" s="60">
        <f t="shared" si="2184"/>
        <v>2284588</v>
      </c>
      <c r="AM707" s="60">
        <f t="shared" si="2185"/>
        <v>2284588</v>
      </c>
      <c r="AN707" s="60">
        <f t="shared" si="2186"/>
        <v>2284588</v>
      </c>
      <c r="AO707" s="60">
        <f t="shared" ref="AO707:AQ708" si="2208">AO708</f>
        <v>0</v>
      </c>
      <c r="AP707" s="60">
        <f t="shared" si="2208"/>
        <v>0</v>
      </c>
      <c r="AQ707" s="60">
        <f t="shared" si="2208"/>
        <v>0</v>
      </c>
      <c r="AR707" s="60">
        <f t="shared" si="2188"/>
        <v>2284588</v>
      </c>
      <c r="AS707" s="60">
        <f t="shared" si="2189"/>
        <v>2284588</v>
      </c>
      <c r="AT707" s="60">
        <f t="shared" si="2190"/>
        <v>2284588</v>
      </c>
    </row>
    <row r="708" spans="1:46" customFormat="1" ht="45" customHeight="1">
      <c r="A708" s="300"/>
      <c r="B708" s="71" t="s">
        <v>51</v>
      </c>
      <c r="C708" s="35" t="s">
        <v>53</v>
      </c>
      <c r="D708" s="35" t="s">
        <v>21</v>
      </c>
      <c r="E708" s="35" t="s">
        <v>100</v>
      </c>
      <c r="F708" s="35" t="s">
        <v>121</v>
      </c>
      <c r="G708" s="36" t="s">
        <v>49</v>
      </c>
      <c r="H708" s="60">
        <f>H709</f>
        <v>2284588</v>
      </c>
      <c r="I708" s="60">
        <f t="shared" si="2203"/>
        <v>2284588</v>
      </c>
      <c r="J708" s="60">
        <f t="shared" si="2203"/>
        <v>2284588</v>
      </c>
      <c r="K708" s="60">
        <f t="shared" si="2203"/>
        <v>0</v>
      </c>
      <c r="L708" s="60">
        <f t="shared" si="2203"/>
        <v>0</v>
      </c>
      <c r="M708" s="60">
        <f t="shared" si="2203"/>
        <v>0</v>
      </c>
      <c r="N708" s="60">
        <f t="shared" si="1823"/>
        <v>2284588</v>
      </c>
      <c r="O708" s="60">
        <f t="shared" si="1824"/>
        <v>2284588</v>
      </c>
      <c r="P708" s="60">
        <f t="shared" si="1825"/>
        <v>2284588</v>
      </c>
      <c r="Q708" s="60">
        <f t="shared" si="2204"/>
        <v>0</v>
      </c>
      <c r="R708" s="60">
        <f t="shared" si="2204"/>
        <v>0</v>
      </c>
      <c r="S708" s="60">
        <f t="shared" si="2204"/>
        <v>0</v>
      </c>
      <c r="T708" s="60">
        <f t="shared" si="2193"/>
        <v>2284588</v>
      </c>
      <c r="U708" s="60">
        <f t="shared" si="2194"/>
        <v>2284588</v>
      </c>
      <c r="V708" s="60">
        <f t="shared" si="2195"/>
        <v>2284588</v>
      </c>
      <c r="W708" s="60">
        <f t="shared" si="2205"/>
        <v>0</v>
      </c>
      <c r="X708" s="60">
        <f t="shared" si="2205"/>
        <v>0</v>
      </c>
      <c r="Y708" s="60">
        <f t="shared" si="2205"/>
        <v>0</v>
      </c>
      <c r="Z708" s="60">
        <f t="shared" si="2197"/>
        <v>2284588</v>
      </c>
      <c r="AA708" s="60">
        <f t="shared" si="2198"/>
        <v>2284588</v>
      </c>
      <c r="AB708" s="60">
        <f t="shared" si="2199"/>
        <v>2284588</v>
      </c>
      <c r="AC708" s="60">
        <f t="shared" si="2206"/>
        <v>0</v>
      </c>
      <c r="AD708" s="60">
        <f t="shared" si="2206"/>
        <v>0</v>
      </c>
      <c r="AE708" s="60">
        <f t="shared" si="2206"/>
        <v>0</v>
      </c>
      <c r="AF708" s="60">
        <f t="shared" si="2180"/>
        <v>2284588</v>
      </c>
      <c r="AG708" s="60">
        <f t="shared" si="2181"/>
        <v>2284588</v>
      </c>
      <c r="AH708" s="60">
        <f t="shared" si="2182"/>
        <v>2284588</v>
      </c>
      <c r="AI708" s="60">
        <f t="shared" si="2207"/>
        <v>0</v>
      </c>
      <c r="AJ708" s="60">
        <f t="shared" si="2207"/>
        <v>0</v>
      </c>
      <c r="AK708" s="60">
        <f t="shared" si="2207"/>
        <v>0</v>
      </c>
      <c r="AL708" s="60">
        <f t="shared" si="2184"/>
        <v>2284588</v>
      </c>
      <c r="AM708" s="60">
        <f t="shared" si="2185"/>
        <v>2284588</v>
      </c>
      <c r="AN708" s="60">
        <f t="shared" si="2186"/>
        <v>2284588</v>
      </c>
      <c r="AO708" s="60">
        <f t="shared" si="2208"/>
        <v>0</v>
      </c>
      <c r="AP708" s="60">
        <f t="shared" si="2208"/>
        <v>0</v>
      </c>
      <c r="AQ708" s="60">
        <f t="shared" si="2208"/>
        <v>0</v>
      </c>
      <c r="AR708" s="60">
        <f t="shared" si="2188"/>
        <v>2284588</v>
      </c>
      <c r="AS708" s="60">
        <f t="shared" si="2189"/>
        <v>2284588</v>
      </c>
      <c r="AT708" s="60">
        <f t="shared" si="2190"/>
        <v>2284588</v>
      </c>
    </row>
    <row r="709" spans="1:46" customFormat="1">
      <c r="A709" s="300"/>
      <c r="B709" s="71" t="s">
        <v>52</v>
      </c>
      <c r="C709" s="35" t="s">
        <v>53</v>
      </c>
      <c r="D709" s="35" t="s">
        <v>21</v>
      </c>
      <c r="E709" s="35" t="s">
        <v>100</v>
      </c>
      <c r="F709" s="35" t="s">
        <v>121</v>
      </c>
      <c r="G709" s="36" t="s">
        <v>50</v>
      </c>
      <c r="H709" s="60">
        <v>2284588</v>
      </c>
      <c r="I709" s="60">
        <v>2284588</v>
      </c>
      <c r="J709" s="60">
        <v>2284588</v>
      </c>
      <c r="K709" s="60"/>
      <c r="L709" s="60"/>
      <c r="M709" s="60"/>
      <c r="N709" s="60">
        <f t="shared" si="1823"/>
        <v>2284588</v>
      </c>
      <c r="O709" s="60">
        <f t="shared" si="1824"/>
        <v>2284588</v>
      </c>
      <c r="P709" s="60">
        <f t="shared" si="1825"/>
        <v>2284588</v>
      </c>
      <c r="Q709" s="60"/>
      <c r="R709" s="60"/>
      <c r="S709" s="60"/>
      <c r="T709" s="60">
        <f t="shared" si="2193"/>
        <v>2284588</v>
      </c>
      <c r="U709" s="60">
        <f t="shared" si="2194"/>
        <v>2284588</v>
      </c>
      <c r="V709" s="60">
        <f t="shared" si="2195"/>
        <v>2284588</v>
      </c>
      <c r="W709" s="60"/>
      <c r="X709" s="60"/>
      <c r="Y709" s="60"/>
      <c r="Z709" s="60">
        <f t="shared" si="2197"/>
        <v>2284588</v>
      </c>
      <c r="AA709" s="60">
        <f t="shared" si="2198"/>
        <v>2284588</v>
      </c>
      <c r="AB709" s="60">
        <f t="shared" si="2199"/>
        <v>2284588</v>
      </c>
      <c r="AC709" s="60"/>
      <c r="AD709" s="60"/>
      <c r="AE709" s="60"/>
      <c r="AF709" s="60">
        <f t="shared" si="2180"/>
        <v>2284588</v>
      </c>
      <c r="AG709" s="60">
        <f t="shared" si="2181"/>
        <v>2284588</v>
      </c>
      <c r="AH709" s="60">
        <f t="shared" si="2182"/>
        <v>2284588</v>
      </c>
      <c r="AI709" s="60"/>
      <c r="AJ709" s="60"/>
      <c r="AK709" s="60"/>
      <c r="AL709" s="60">
        <f t="shared" si="2184"/>
        <v>2284588</v>
      </c>
      <c r="AM709" s="60">
        <f t="shared" si="2185"/>
        <v>2284588</v>
      </c>
      <c r="AN709" s="60">
        <f t="shared" si="2186"/>
        <v>2284588</v>
      </c>
      <c r="AO709" s="60"/>
      <c r="AP709" s="60"/>
      <c r="AQ709" s="60"/>
      <c r="AR709" s="60">
        <f t="shared" si="2188"/>
        <v>2284588</v>
      </c>
      <c r="AS709" s="60">
        <f t="shared" si="2189"/>
        <v>2284588</v>
      </c>
      <c r="AT709" s="60">
        <f t="shared" si="2190"/>
        <v>2284588</v>
      </c>
    </row>
    <row r="710" spans="1:46" customFormat="1" ht="26.4">
      <c r="A710" s="300"/>
      <c r="B710" s="82" t="s">
        <v>55</v>
      </c>
      <c r="C710" s="35" t="s">
        <v>53</v>
      </c>
      <c r="D710" s="35" t="s">
        <v>21</v>
      </c>
      <c r="E710" s="35" t="s">
        <v>100</v>
      </c>
      <c r="F710" s="35" t="s">
        <v>122</v>
      </c>
      <c r="G710" s="36"/>
      <c r="H710" s="60">
        <f>H711+H713+H717</f>
        <v>126114565</v>
      </c>
      <c r="I710" s="60">
        <f t="shared" ref="I710:J710" si="2209">I711+I713+I717</f>
        <v>125624078.92</v>
      </c>
      <c r="J710" s="60">
        <f t="shared" si="2209"/>
        <v>125128669.40000001</v>
      </c>
      <c r="K710" s="60">
        <f t="shared" ref="K710:M710" si="2210">K711+K713+K717</f>
        <v>0</v>
      </c>
      <c r="L710" s="60">
        <f t="shared" si="2210"/>
        <v>0</v>
      </c>
      <c r="M710" s="60">
        <f t="shared" si="2210"/>
        <v>0</v>
      </c>
      <c r="N710" s="60">
        <f t="shared" si="1823"/>
        <v>126114565</v>
      </c>
      <c r="O710" s="60">
        <f t="shared" si="1824"/>
        <v>125624078.92</v>
      </c>
      <c r="P710" s="60">
        <f t="shared" si="1825"/>
        <v>125128669.40000001</v>
      </c>
      <c r="Q710" s="60">
        <f>Q711+Q713+Q717+Q715</f>
        <v>1837308</v>
      </c>
      <c r="R710" s="60">
        <f t="shared" ref="R710:S710" si="2211">R711+R713+R717+R715</f>
        <v>0</v>
      </c>
      <c r="S710" s="60">
        <f t="shared" si="2211"/>
        <v>0</v>
      </c>
      <c r="T710" s="60">
        <f t="shared" si="2193"/>
        <v>127951873</v>
      </c>
      <c r="U710" s="60">
        <f t="shared" si="2194"/>
        <v>125624078.92</v>
      </c>
      <c r="V710" s="60">
        <f t="shared" si="2195"/>
        <v>125128669.40000001</v>
      </c>
      <c r="W710" s="60">
        <f>W711+W713+W717+W715</f>
        <v>296563.49999999988</v>
      </c>
      <c r="X710" s="60">
        <f t="shared" ref="X710:Y710" si="2212">X711+X713+X717+X715</f>
        <v>0</v>
      </c>
      <c r="Y710" s="60">
        <f t="shared" si="2212"/>
        <v>0</v>
      </c>
      <c r="Z710" s="60">
        <f t="shared" si="2197"/>
        <v>128248436.5</v>
      </c>
      <c r="AA710" s="60">
        <f t="shared" si="2198"/>
        <v>125624078.92</v>
      </c>
      <c r="AB710" s="60">
        <f t="shared" si="2199"/>
        <v>125128669.40000001</v>
      </c>
      <c r="AC710" s="60">
        <f>AC711+AC713+AC717+AC715</f>
        <v>1108962.2</v>
      </c>
      <c r="AD710" s="60">
        <f t="shared" ref="AD710:AE710" si="2213">AD711+AD713+AD717+AD715</f>
        <v>0</v>
      </c>
      <c r="AE710" s="60">
        <f t="shared" si="2213"/>
        <v>0</v>
      </c>
      <c r="AF710" s="60">
        <f t="shared" si="2180"/>
        <v>129357398.7</v>
      </c>
      <c r="AG710" s="60">
        <f t="shared" si="2181"/>
        <v>125624078.92</v>
      </c>
      <c r="AH710" s="60">
        <f t="shared" si="2182"/>
        <v>125128669.40000001</v>
      </c>
      <c r="AI710" s="60">
        <f>AI711+AI713+AI717+AI715</f>
        <v>50727.02</v>
      </c>
      <c r="AJ710" s="60">
        <f t="shared" ref="AJ710:AK710" si="2214">AJ711+AJ713+AJ717+AJ715</f>
        <v>0</v>
      </c>
      <c r="AK710" s="60">
        <f t="shared" si="2214"/>
        <v>0</v>
      </c>
      <c r="AL710" s="60">
        <f t="shared" si="2184"/>
        <v>129408125.72</v>
      </c>
      <c r="AM710" s="60">
        <f t="shared" si="2185"/>
        <v>125624078.92</v>
      </c>
      <c r="AN710" s="60">
        <f t="shared" si="2186"/>
        <v>125128669.40000001</v>
      </c>
      <c r="AO710" s="60">
        <f>AO711+AO713+AO717+AO715</f>
        <v>757799.79999999993</v>
      </c>
      <c r="AP710" s="60">
        <f t="shared" ref="AP710:AQ710" si="2215">AP711+AP713+AP717+AP715</f>
        <v>0</v>
      </c>
      <c r="AQ710" s="60">
        <f t="shared" si="2215"/>
        <v>0</v>
      </c>
      <c r="AR710" s="60">
        <f t="shared" si="2188"/>
        <v>130165925.52</v>
      </c>
      <c r="AS710" s="60">
        <f t="shared" si="2189"/>
        <v>125624078.92</v>
      </c>
      <c r="AT710" s="60">
        <f t="shared" si="2190"/>
        <v>125128669.40000001</v>
      </c>
    </row>
    <row r="711" spans="1:46" customFormat="1" ht="39.6">
      <c r="A711" s="300"/>
      <c r="B711" s="86" t="s">
        <v>51</v>
      </c>
      <c r="C711" s="35" t="s">
        <v>53</v>
      </c>
      <c r="D711" s="35" t="s">
        <v>21</v>
      </c>
      <c r="E711" s="35" t="s">
        <v>100</v>
      </c>
      <c r="F711" s="35" t="s">
        <v>122</v>
      </c>
      <c r="G711" s="36" t="s">
        <v>49</v>
      </c>
      <c r="H711" s="60">
        <f>H712</f>
        <v>116485867</v>
      </c>
      <c r="I711" s="60">
        <f t="shared" ref="I711:M711" si="2216">I712</f>
        <v>115833467</v>
      </c>
      <c r="J711" s="60">
        <f t="shared" si="2216"/>
        <v>115080267</v>
      </c>
      <c r="K711" s="60">
        <f t="shared" si="2216"/>
        <v>0</v>
      </c>
      <c r="L711" s="60">
        <f t="shared" si="2216"/>
        <v>0</v>
      </c>
      <c r="M711" s="60">
        <f t="shared" si="2216"/>
        <v>0</v>
      </c>
      <c r="N711" s="60">
        <f t="shared" si="1823"/>
        <v>116485867</v>
      </c>
      <c r="O711" s="60">
        <f t="shared" si="1824"/>
        <v>115833467</v>
      </c>
      <c r="P711" s="60">
        <f t="shared" si="1825"/>
        <v>115080267</v>
      </c>
      <c r="Q711" s="60">
        <f t="shared" ref="Q711:S711" si="2217">Q712</f>
        <v>-515690.23999999999</v>
      </c>
      <c r="R711" s="60">
        <f t="shared" si="2217"/>
        <v>0</v>
      </c>
      <c r="S711" s="60">
        <f t="shared" si="2217"/>
        <v>0</v>
      </c>
      <c r="T711" s="60">
        <f t="shared" si="2193"/>
        <v>115970176.76000001</v>
      </c>
      <c r="U711" s="60">
        <f t="shared" si="2194"/>
        <v>115833467</v>
      </c>
      <c r="V711" s="60">
        <f t="shared" si="2195"/>
        <v>115080267</v>
      </c>
      <c r="W711" s="60">
        <f t="shared" ref="W711:Y711" si="2218">W712</f>
        <v>830896.29999999993</v>
      </c>
      <c r="X711" s="60">
        <f t="shared" si="2218"/>
        <v>0</v>
      </c>
      <c r="Y711" s="60">
        <f t="shared" si="2218"/>
        <v>0</v>
      </c>
      <c r="Z711" s="60">
        <f t="shared" si="2197"/>
        <v>116801073.06</v>
      </c>
      <c r="AA711" s="60">
        <f t="shared" si="2198"/>
        <v>115833467</v>
      </c>
      <c r="AB711" s="60">
        <f t="shared" si="2199"/>
        <v>115080267</v>
      </c>
      <c r="AC711" s="60">
        <f t="shared" ref="AC711:AE711" si="2219">AC712</f>
        <v>-85888.9</v>
      </c>
      <c r="AD711" s="60">
        <f t="shared" si="2219"/>
        <v>0</v>
      </c>
      <c r="AE711" s="60">
        <f t="shared" si="2219"/>
        <v>0</v>
      </c>
      <c r="AF711" s="60">
        <f t="shared" si="2180"/>
        <v>116715184.16</v>
      </c>
      <c r="AG711" s="60">
        <f t="shared" si="2181"/>
        <v>115833467</v>
      </c>
      <c r="AH711" s="60">
        <f t="shared" si="2182"/>
        <v>115080267</v>
      </c>
      <c r="AI711" s="60">
        <f t="shared" ref="AI711:AK711" si="2220">AI712</f>
        <v>-9687.82</v>
      </c>
      <c r="AJ711" s="60">
        <f t="shared" si="2220"/>
        <v>0</v>
      </c>
      <c r="AK711" s="60">
        <f t="shared" si="2220"/>
        <v>0</v>
      </c>
      <c r="AL711" s="60">
        <f t="shared" si="2184"/>
        <v>116705496.34</v>
      </c>
      <c r="AM711" s="60">
        <f t="shared" si="2185"/>
        <v>115833467</v>
      </c>
      <c r="AN711" s="60">
        <f t="shared" si="2186"/>
        <v>115080267</v>
      </c>
      <c r="AO711" s="60">
        <f t="shared" ref="AO711:AQ711" si="2221">AO712</f>
        <v>-262147.6100000001</v>
      </c>
      <c r="AP711" s="60">
        <f t="shared" si="2221"/>
        <v>0</v>
      </c>
      <c r="AQ711" s="60">
        <f t="shared" si="2221"/>
        <v>0</v>
      </c>
      <c r="AR711" s="60">
        <f t="shared" si="2188"/>
        <v>116443348.73</v>
      </c>
      <c r="AS711" s="60">
        <f t="shared" si="2189"/>
        <v>115833467</v>
      </c>
      <c r="AT711" s="60">
        <f t="shared" si="2190"/>
        <v>115080267</v>
      </c>
    </row>
    <row r="712" spans="1:46" customFormat="1">
      <c r="A712" s="300"/>
      <c r="B712" s="86" t="s">
        <v>52</v>
      </c>
      <c r="C712" s="35" t="s">
        <v>53</v>
      </c>
      <c r="D712" s="35" t="s">
        <v>21</v>
      </c>
      <c r="E712" s="35" t="s">
        <v>100</v>
      </c>
      <c r="F712" s="35" t="s">
        <v>122</v>
      </c>
      <c r="G712" s="36" t="s">
        <v>50</v>
      </c>
      <c r="H712" s="60">
        <v>116485867</v>
      </c>
      <c r="I712" s="60">
        <v>115833467</v>
      </c>
      <c r="J712" s="60">
        <v>115080267</v>
      </c>
      <c r="K712" s="60"/>
      <c r="L712" s="60"/>
      <c r="M712" s="60"/>
      <c r="N712" s="60">
        <f t="shared" si="1823"/>
        <v>116485867</v>
      </c>
      <c r="O712" s="60">
        <f t="shared" si="1824"/>
        <v>115833467</v>
      </c>
      <c r="P712" s="60">
        <f t="shared" si="1825"/>
        <v>115080267</v>
      </c>
      <c r="Q712" s="60">
        <v>-515690.23999999999</v>
      </c>
      <c r="R712" s="60"/>
      <c r="S712" s="60"/>
      <c r="T712" s="60">
        <f t="shared" si="2193"/>
        <v>115970176.76000001</v>
      </c>
      <c r="U712" s="60">
        <f t="shared" si="2194"/>
        <v>115833467</v>
      </c>
      <c r="V712" s="60">
        <f t="shared" si="2195"/>
        <v>115080267</v>
      </c>
      <c r="W712" s="60">
        <v>830896.29999999993</v>
      </c>
      <c r="X712" s="60"/>
      <c r="Y712" s="60"/>
      <c r="Z712" s="60">
        <f t="shared" si="2197"/>
        <v>116801073.06</v>
      </c>
      <c r="AA712" s="60">
        <f t="shared" si="2198"/>
        <v>115833467</v>
      </c>
      <c r="AB712" s="60">
        <f t="shared" si="2199"/>
        <v>115080267</v>
      </c>
      <c r="AC712" s="60">
        <v>-85888.9</v>
      </c>
      <c r="AD712" s="60"/>
      <c r="AE712" s="60"/>
      <c r="AF712" s="60">
        <f t="shared" si="2180"/>
        <v>116715184.16</v>
      </c>
      <c r="AG712" s="60">
        <f t="shared" si="2181"/>
        <v>115833467</v>
      </c>
      <c r="AH712" s="60">
        <f t="shared" si="2182"/>
        <v>115080267</v>
      </c>
      <c r="AI712" s="60">
        <v>-9687.82</v>
      </c>
      <c r="AJ712" s="60"/>
      <c r="AK712" s="60"/>
      <c r="AL712" s="60">
        <f t="shared" si="2184"/>
        <v>116705496.34</v>
      </c>
      <c r="AM712" s="60">
        <f t="shared" si="2185"/>
        <v>115833467</v>
      </c>
      <c r="AN712" s="60">
        <f t="shared" si="2186"/>
        <v>115080267</v>
      </c>
      <c r="AO712" s="60">
        <v>-262147.6100000001</v>
      </c>
      <c r="AP712" s="60"/>
      <c r="AQ712" s="60"/>
      <c r="AR712" s="60">
        <f t="shared" si="2188"/>
        <v>116443348.73</v>
      </c>
      <c r="AS712" s="60">
        <f t="shared" si="2189"/>
        <v>115833467</v>
      </c>
      <c r="AT712" s="60">
        <f t="shared" si="2190"/>
        <v>115080267</v>
      </c>
    </row>
    <row r="713" spans="1:46" customFormat="1" ht="26.4">
      <c r="A713" s="300"/>
      <c r="B713" s="82" t="s">
        <v>186</v>
      </c>
      <c r="C713" s="35" t="s">
        <v>53</v>
      </c>
      <c r="D713" s="35" t="s">
        <v>21</v>
      </c>
      <c r="E713" s="35" t="s">
        <v>100</v>
      </c>
      <c r="F713" s="35" t="s">
        <v>122</v>
      </c>
      <c r="G713" s="36" t="s">
        <v>32</v>
      </c>
      <c r="H713" s="60">
        <f>H714</f>
        <v>9394698</v>
      </c>
      <c r="I713" s="60">
        <f t="shared" ref="I713:M713" si="2222">I714</f>
        <v>9556611.9199999999</v>
      </c>
      <c r="J713" s="60">
        <f t="shared" si="2222"/>
        <v>9814402.4000000004</v>
      </c>
      <c r="K713" s="60">
        <f t="shared" si="2222"/>
        <v>0</v>
      </c>
      <c r="L713" s="60">
        <f t="shared" si="2222"/>
        <v>0</v>
      </c>
      <c r="M713" s="60">
        <f t="shared" si="2222"/>
        <v>0</v>
      </c>
      <c r="N713" s="60">
        <f t="shared" si="1823"/>
        <v>9394698</v>
      </c>
      <c r="O713" s="60">
        <f t="shared" si="1824"/>
        <v>9556611.9199999999</v>
      </c>
      <c r="P713" s="60">
        <f t="shared" si="1825"/>
        <v>9814402.4000000004</v>
      </c>
      <c r="Q713" s="60">
        <f t="shared" ref="Q713:S713" si="2223">Q714</f>
        <v>1411566.93</v>
      </c>
      <c r="R713" s="60">
        <f t="shared" si="2223"/>
        <v>0</v>
      </c>
      <c r="S713" s="60">
        <f t="shared" si="2223"/>
        <v>0</v>
      </c>
      <c r="T713" s="60">
        <f t="shared" si="2193"/>
        <v>10806264.93</v>
      </c>
      <c r="U713" s="60">
        <f t="shared" si="2194"/>
        <v>9556611.9199999999</v>
      </c>
      <c r="V713" s="60">
        <f t="shared" si="2195"/>
        <v>9814402.4000000004</v>
      </c>
      <c r="W713" s="60">
        <f t="shared" ref="W713:Y713" si="2224">W714</f>
        <v>9000</v>
      </c>
      <c r="X713" s="60">
        <f t="shared" si="2224"/>
        <v>0</v>
      </c>
      <c r="Y713" s="60">
        <f t="shared" si="2224"/>
        <v>0</v>
      </c>
      <c r="Z713" s="60">
        <f t="shared" si="2197"/>
        <v>10815264.93</v>
      </c>
      <c r="AA713" s="60">
        <f t="shared" si="2198"/>
        <v>9556611.9199999999</v>
      </c>
      <c r="AB713" s="60">
        <f t="shared" si="2199"/>
        <v>9814402.4000000004</v>
      </c>
      <c r="AC713" s="60">
        <f t="shared" ref="AC713:AE713" si="2225">AC714</f>
        <v>1098886.44</v>
      </c>
      <c r="AD713" s="60">
        <f t="shared" si="2225"/>
        <v>0</v>
      </c>
      <c r="AE713" s="60">
        <f t="shared" si="2225"/>
        <v>0</v>
      </c>
      <c r="AF713" s="60">
        <f t="shared" si="2180"/>
        <v>11914151.369999999</v>
      </c>
      <c r="AG713" s="60">
        <f t="shared" si="2181"/>
        <v>9556611.9199999999</v>
      </c>
      <c r="AH713" s="60">
        <f t="shared" si="2182"/>
        <v>9814402.4000000004</v>
      </c>
      <c r="AI713" s="60">
        <f t="shared" ref="AI713:AK713" si="2226">AI714</f>
        <v>60414.84</v>
      </c>
      <c r="AJ713" s="60">
        <f t="shared" si="2226"/>
        <v>0</v>
      </c>
      <c r="AK713" s="60">
        <f t="shared" si="2226"/>
        <v>0</v>
      </c>
      <c r="AL713" s="60">
        <f t="shared" si="2184"/>
        <v>11974566.209999999</v>
      </c>
      <c r="AM713" s="60">
        <f t="shared" si="2185"/>
        <v>9556611.9199999999</v>
      </c>
      <c r="AN713" s="60">
        <f t="shared" si="2186"/>
        <v>9814402.4000000004</v>
      </c>
      <c r="AO713" s="60">
        <f t="shared" ref="AO713:AQ713" si="2227">AO714</f>
        <v>1019497.99</v>
      </c>
      <c r="AP713" s="60">
        <f t="shared" si="2227"/>
        <v>0</v>
      </c>
      <c r="AQ713" s="60">
        <f t="shared" si="2227"/>
        <v>0</v>
      </c>
      <c r="AR713" s="60">
        <f t="shared" si="2188"/>
        <v>12994064.199999999</v>
      </c>
      <c r="AS713" s="60">
        <f t="shared" si="2189"/>
        <v>9556611.9199999999</v>
      </c>
      <c r="AT713" s="60">
        <f t="shared" si="2190"/>
        <v>9814402.4000000004</v>
      </c>
    </row>
    <row r="714" spans="1:46" customFormat="1" ht="26.4">
      <c r="A714" s="300"/>
      <c r="B714" s="86" t="s">
        <v>34</v>
      </c>
      <c r="C714" s="35" t="s">
        <v>53</v>
      </c>
      <c r="D714" s="35" t="s">
        <v>21</v>
      </c>
      <c r="E714" s="35" t="s">
        <v>100</v>
      </c>
      <c r="F714" s="35" t="s">
        <v>122</v>
      </c>
      <c r="G714" s="36" t="s">
        <v>33</v>
      </c>
      <c r="H714" s="60">
        <v>9394698</v>
      </c>
      <c r="I714" s="60">
        <v>9556611.9199999999</v>
      </c>
      <c r="J714" s="60">
        <v>9814402.4000000004</v>
      </c>
      <c r="K714" s="60"/>
      <c r="L714" s="60"/>
      <c r="M714" s="60"/>
      <c r="N714" s="60">
        <f t="shared" ref="N714:N794" si="2228">H714+K714</f>
        <v>9394698</v>
      </c>
      <c r="O714" s="60">
        <f t="shared" ref="O714:O794" si="2229">I714+L714</f>
        <v>9556611.9199999999</v>
      </c>
      <c r="P714" s="60">
        <f t="shared" ref="P714:P794" si="2230">J714+M714</f>
        <v>9814402.4000000004</v>
      </c>
      <c r="Q714" s="60">
        <v>1411566.93</v>
      </c>
      <c r="R714" s="60"/>
      <c r="S714" s="60"/>
      <c r="T714" s="60">
        <f>N714+Q714</f>
        <v>10806264.93</v>
      </c>
      <c r="U714" s="60">
        <f>O714+R714</f>
        <v>9556611.9199999999</v>
      </c>
      <c r="V714" s="60">
        <f>P714+S714</f>
        <v>9814402.4000000004</v>
      </c>
      <c r="W714" s="60">
        <v>9000</v>
      </c>
      <c r="X714" s="60"/>
      <c r="Y714" s="60"/>
      <c r="Z714" s="60">
        <f>T714+W714</f>
        <v>10815264.93</v>
      </c>
      <c r="AA714" s="60">
        <f>U714+X714</f>
        <v>9556611.9199999999</v>
      </c>
      <c r="AB714" s="60">
        <f>V714+Y714</f>
        <v>9814402.4000000004</v>
      </c>
      <c r="AC714" s="60">
        <v>1098886.44</v>
      </c>
      <c r="AD714" s="60"/>
      <c r="AE714" s="60"/>
      <c r="AF714" s="60">
        <f>Z714+AC714</f>
        <v>11914151.369999999</v>
      </c>
      <c r="AG714" s="60">
        <f>AA714+AD714</f>
        <v>9556611.9199999999</v>
      </c>
      <c r="AH714" s="60">
        <f>AB714+AE714</f>
        <v>9814402.4000000004</v>
      </c>
      <c r="AI714" s="60">
        <f>50727.02+9687.82</f>
        <v>60414.84</v>
      </c>
      <c r="AJ714" s="60"/>
      <c r="AK714" s="60"/>
      <c r="AL714" s="60">
        <f>AF714+AI714</f>
        <v>11974566.209999999</v>
      </c>
      <c r="AM714" s="60">
        <f>AG714+AJ714</f>
        <v>9556611.9199999999</v>
      </c>
      <c r="AN714" s="60">
        <f>AH714+AK714</f>
        <v>9814402.4000000004</v>
      </c>
      <c r="AO714" s="60">
        <v>1019497.99</v>
      </c>
      <c r="AP714" s="60"/>
      <c r="AQ714" s="60"/>
      <c r="AR714" s="60">
        <f>AL714+AO714</f>
        <v>12994064.199999999</v>
      </c>
      <c r="AS714" s="60">
        <f>AM714+AP714</f>
        <v>9556611.9199999999</v>
      </c>
      <c r="AT714" s="60">
        <f>AN714+AQ714</f>
        <v>9814402.4000000004</v>
      </c>
    </row>
    <row r="715" spans="1:46" customFormat="1">
      <c r="A715" s="300"/>
      <c r="B715" s="86" t="s">
        <v>35</v>
      </c>
      <c r="C715" s="35" t="s">
        <v>53</v>
      </c>
      <c r="D715" s="35" t="s">
        <v>21</v>
      </c>
      <c r="E715" s="35" t="s">
        <v>100</v>
      </c>
      <c r="F715" s="35" t="s">
        <v>122</v>
      </c>
      <c r="G715" s="36" t="s">
        <v>36</v>
      </c>
      <c r="H715" s="60"/>
      <c r="I715" s="60"/>
      <c r="J715" s="60"/>
      <c r="K715" s="60"/>
      <c r="L715" s="60"/>
      <c r="M715" s="60"/>
      <c r="N715" s="60"/>
      <c r="O715" s="60"/>
      <c r="P715" s="60"/>
      <c r="Q715" s="60">
        <f>Q716</f>
        <v>930882.24</v>
      </c>
      <c r="R715" s="60">
        <f t="shared" ref="R715:S715" si="2231">R716</f>
        <v>0</v>
      </c>
      <c r="S715" s="60">
        <f t="shared" si="2231"/>
        <v>0</v>
      </c>
      <c r="T715" s="60">
        <f t="shared" ref="T715:T716" si="2232">N715+Q715</f>
        <v>930882.24</v>
      </c>
      <c r="U715" s="60">
        <f t="shared" ref="U715:U716" si="2233">O715+R715</f>
        <v>0</v>
      </c>
      <c r="V715" s="60">
        <f t="shared" ref="V715:V716" si="2234">P715+S715</f>
        <v>0</v>
      </c>
      <c r="W715" s="60">
        <f>W716</f>
        <v>-544332.80000000005</v>
      </c>
      <c r="X715" s="60">
        <f t="shared" ref="X715:Y715" si="2235">X716</f>
        <v>0</v>
      </c>
      <c r="Y715" s="60">
        <f t="shared" si="2235"/>
        <v>0</v>
      </c>
      <c r="Z715" s="60">
        <f t="shared" ref="Z715:Z784" si="2236">T715+W715</f>
        <v>386549.43999999994</v>
      </c>
      <c r="AA715" s="60">
        <f t="shared" ref="AA715:AA784" si="2237">U715+X715</f>
        <v>0</v>
      </c>
      <c r="AB715" s="60">
        <f t="shared" ref="AB715:AB784" si="2238">V715+Y715</f>
        <v>0</v>
      </c>
      <c r="AC715" s="60">
        <f>AC716</f>
        <v>90896.299999999988</v>
      </c>
      <c r="AD715" s="60">
        <f t="shared" ref="AD715:AE715" si="2239">AD716</f>
        <v>0</v>
      </c>
      <c r="AE715" s="60">
        <f t="shared" si="2239"/>
        <v>0</v>
      </c>
      <c r="AF715" s="60">
        <f t="shared" ref="AF715:AF784" si="2240">Z715+AC715</f>
        <v>477445.73999999993</v>
      </c>
      <c r="AG715" s="60">
        <f t="shared" ref="AG715:AG784" si="2241">AA715+AD715</f>
        <v>0</v>
      </c>
      <c r="AH715" s="60">
        <f t="shared" ref="AH715:AH784" si="2242">AB715+AE715</f>
        <v>0</v>
      </c>
      <c r="AI715" s="60">
        <f>AI716</f>
        <v>0</v>
      </c>
      <c r="AJ715" s="60">
        <f t="shared" ref="AJ715:AK715" si="2243">AJ716</f>
        <v>0</v>
      </c>
      <c r="AK715" s="60">
        <f t="shared" si="2243"/>
        <v>0</v>
      </c>
      <c r="AL715" s="60">
        <f t="shared" ref="AL715:AL784" si="2244">AF715+AI715</f>
        <v>477445.73999999993</v>
      </c>
      <c r="AM715" s="60">
        <f t="shared" ref="AM715:AM784" si="2245">AG715+AJ715</f>
        <v>0</v>
      </c>
      <c r="AN715" s="60">
        <f t="shared" ref="AN715:AN784" si="2246">AH715+AK715</f>
        <v>0</v>
      </c>
      <c r="AO715" s="60">
        <f>AO716</f>
        <v>0</v>
      </c>
      <c r="AP715" s="60">
        <f t="shared" ref="AP715:AQ715" si="2247">AP716</f>
        <v>0</v>
      </c>
      <c r="AQ715" s="60">
        <f t="shared" si="2247"/>
        <v>0</v>
      </c>
      <c r="AR715" s="60">
        <f t="shared" ref="AR715:AR784" si="2248">AL715+AO715</f>
        <v>477445.73999999993</v>
      </c>
      <c r="AS715" s="60">
        <f t="shared" ref="AS715:AS784" si="2249">AM715+AP715</f>
        <v>0</v>
      </c>
      <c r="AT715" s="60">
        <f t="shared" ref="AT715:AT784" si="2250">AN715+AQ715</f>
        <v>0</v>
      </c>
    </row>
    <row r="716" spans="1:46" customFormat="1" ht="26.4">
      <c r="A716" s="300"/>
      <c r="B716" s="86" t="s">
        <v>38</v>
      </c>
      <c r="C716" s="35" t="s">
        <v>53</v>
      </c>
      <c r="D716" s="35" t="s">
        <v>21</v>
      </c>
      <c r="E716" s="35" t="s">
        <v>100</v>
      </c>
      <c r="F716" s="35" t="s">
        <v>122</v>
      </c>
      <c r="G716" s="36" t="s">
        <v>37</v>
      </c>
      <c r="H716" s="60"/>
      <c r="I716" s="60"/>
      <c r="J716" s="60"/>
      <c r="K716" s="60"/>
      <c r="L716" s="60"/>
      <c r="M716" s="60"/>
      <c r="N716" s="60"/>
      <c r="O716" s="60"/>
      <c r="P716" s="60"/>
      <c r="Q716" s="60">
        <v>930882.24</v>
      </c>
      <c r="R716" s="60"/>
      <c r="S716" s="60"/>
      <c r="T716" s="60">
        <f t="shared" si="2232"/>
        <v>930882.24</v>
      </c>
      <c r="U716" s="60">
        <f t="shared" si="2233"/>
        <v>0</v>
      </c>
      <c r="V716" s="60">
        <f t="shared" si="2234"/>
        <v>0</v>
      </c>
      <c r="W716" s="60">
        <v>-544332.80000000005</v>
      </c>
      <c r="X716" s="60"/>
      <c r="Y716" s="60"/>
      <c r="Z716" s="60">
        <f t="shared" si="2236"/>
        <v>386549.43999999994</v>
      </c>
      <c r="AA716" s="60">
        <f t="shared" si="2237"/>
        <v>0</v>
      </c>
      <c r="AB716" s="60">
        <f t="shared" si="2238"/>
        <v>0</v>
      </c>
      <c r="AC716" s="60">
        <v>90896.299999999988</v>
      </c>
      <c r="AD716" s="60"/>
      <c r="AE716" s="60"/>
      <c r="AF716" s="60">
        <f t="shared" si="2240"/>
        <v>477445.73999999993</v>
      </c>
      <c r="AG716" s="60">
        <f t="shared" si="2241"/>
        <v>0</v>
      </c>
      <c r="AH716" s="60">
        <f t="shared" si="2242"/>
        <v>0</v>
      </c>
      <c r="AI716" s="60"/>
      <c r="AJ716" s="60"/>
      <c r="AK716" s="60"/>
      <c r="AL716" s="60">
        <f t="shared" si="2244"/>
        <v>477445.73999999993</v>
      </c>
      <c r="AM716" s="60">
        <f t="shared" si="2245"/>
        <v>0</v>
      </c>
      <c r="AN716" s="60">
        <f t="shared" si="2246"/>
        <v>0</v>
      </c>
      <c r="AO716" s="60"/>
      <c r="AP716" s="60"/>
      <c r="AQ716" s="60"/>
      <c r="AR716" s="60">
        <f t="shared" si="2248"/>
        <v>477445.73999999993</v>
      </c>
      <c r="AS716" s="60">
        <f t="shared" si="2249"/>
        <v>0</v>
      </c>
      <c r="AT716" s="60">
        <f t="shared" si="2250"/>
        <v>0</v>
      </c>
    </row>
    <row r="717" spans="1:46" customFormat="1">
      <c r="A717" s="300"/>
      <c r="B717" s="86" t="s">
        <v>47</v>
      </c>
      <c r="C717" s="35" t="s">
        <v>53</v>
      </c>
      <c r="D717" s="35" t="s">
        <v>21</v>
      </c>
      <c r="E717" s="35" t="s">
        <v>100</v>
      </c>
      <c r="F717" s="35" t="s">
        <v>122</v>
      </c>
      <c r="G717" s="36" t="s">
        <v>45</v>
      </c>
      <c r="H717" s="60">
        <f>H719</f>
        <v>234000</v>
      </c>
      <c r="I717" s="60">
        <f t="shared" ref="I717:M717" si="2251">I719</f>
        <v>234000</v>
      </c>
      <c r="J717" s="60">
        <f t="shared" si="2251"/>
        <v>234000</v>
      </c>
      <c r="K717" s="60">
        <f t="shared" si="2251"/>
        <v>0</v>
      </c>
      <c r="L717" s="60">
        <f t="shared" si="2251"/>
        <v>0</v>
      </c>
      <c r="M717" s="60">
        <f t="shared" si="2251"/>
        <v>0</v>
      </c>
      <c r="N717" s="60">
        <f t="shared" si="2228"/>
        <v>234000</v>
      </c>
      <c r="O717" s="60">
        <f t="shared" si="2229"/>
        <v>234000</v>
      </c>
      <c r="P717" s="60">
        <f t="shared" si="2230"/>
        <v>234000</v>
      </c>
      <c r="Q717" s="60">
        <f>Q718+Q719</f>
        <v>10549.07</v>
      </c>
      <c r="R717" s="60">
        <f t="shared" ref="R717:S717" si="2252">R718+R719</f>
        <v>0</v>
      </c>
      <c r="S717" s="60">
        <f t="shared" si="2252"/>
        <v>0</v>
      </c>
      <c r="T717" s="60">
        <f t="shared" si="2193"/>
        <v>244549.07</v>
      </c>
      <c r="U717" s="60">
        <f t="shared" si="2194"/>
        <v>234000</v>
      </c>
      <c r="V717" s="60">
        <f t="shared" si="2195"/>
        <v>234000</v>
      </c>
      <c r="W717" s="60">
        <f>W718+W719</f>
        <v>1000</v>
      </c>
      <c r="X717" s="60">
        <f t="shared" ref="X717:Y717" si="2253">X718+X719</f>
        <v>0</v>
      </c>
      <c r="Y717" s="60">
        <f t="shared" si="2253"/>
        <v>0</v>
      </c>
      <c r="Z717" s="60">
        <f t="shared" si="2236"/>
        <v>245549.07</v>
      </c>
      <c r="AA717" s="60">
        <f t="shared" si="2237"/>
        <v>234000</v>
      </c>
      <c r="AB717" s="60">
        <f t="shared" si="2238"/>
        <v>234000</v>
      </c>
      <c r="AC717" s="60">
        <f>AC718+AC719</f>
        <v>5068.3599999999997</v>
      </c>
      <c r="AD717" s="60">
        <f t="shared" ref="AD717:AE717" si="2254">AD718+AD719</f>
        <v>0</v>
      </c>
      <c r="AE717" s="60">
        <f t="shared" si="2254"/>
        <v>0</v>
      </c>
      <c r="AF717" s="60">
        <f t="shared" si="2240"/>
        <v>250617.43</v>
      </c>
      <c r="AG717" s="60">
        <f t="shared" si="2241"/>
        <v>234000</v>
      </c>
      <c r="AH717" s="60">
        <f t="shared" si="2242"/>
        <v>234000</v>
      </c>
      <c r="AI717" s="60">
        <f>AI718+AI719</f>
        <v>0</v>
      </c>
      <c r="AJ717" s="60">
        <f t="shared" ref="AJ717:AK717" si="2255">AJ718+AJ719</f>
        <v>0</v>
      </c>
      <c r="AK717" s="60">
        <f t="shared" si="2255"/>
        <v>0</v>
      </c>
      <c r="AL717" s="60">
        <f t="shared" si="2244"/>
        <v>250617.43</v>
      </c>
      <c r="AM717" s="60">
        <f t="shared" si="2245"/>
        <v>234000</v>
      </c>
      <c r="AN717" s="60">
        <f t="shared" si="2246"/>
        <v>234000</v>
      </c>
      <c r="AO717" s="60">
        <f>AO718+AO719</f>
        <v>449.42000000000007</v>
      </c>
      <c r="AP717" s="60">
        <f t="shared" ref="AP717:AQ717" si="2256">AP718+AP719</f>
        <v>0</v>
      </c>
      <c r="AQ717" s="60">
        <f t="shared" si="2256"/>
        <v>0</v>
      </c>
      <c r="AR717" s="60">
        <f t="shared" si="2248"/>
        <v>251066.85</v>
      </c>
      <c r="AS717" s="60">
        <f t="shared" si="2249"/>
        <v>234000</v>
      </c>
      <c r="AT717" s="60">
        <f t="shared" si="2250"/>
        <v>234000</v>
      </c>
    </row>
    <row r="718" spans="1:46" customFormat="1">
      <c r="A718" s="300"/>
      <c r="B718" s="86" t="s">
        <v>393</v>
      </c>
      <c r="C718" s="35" t="s">
        <v>53</v>
      </c>
      <c r="D718" s="35" t="s">
        <v>21</v>
      </c>
      <c r="E718" s="35" t="s">
        <v>100</v>
      </c>
      <c r="F718" s="35" t="s">
        <v>122</v>
      </c>
      <c r="G718" s="36" t="s">
        <v>392</v>
      </c>
      <c r="H718" s="60"/>
      <c r="I718" s="60"/>
      <c r="J718" s="60"/>
      <c r="K718" s="60"/>
      <c r="L718" s="60"/>
      <c r="M718" s="60"/>
      <c r="N718" s="60"/>
      <c r="O718" s="60"/>
      <c r="P718" s="60"/>
      <c r="Q718" s="60">
        <v>10549.07</v>
      </c>
      <c r="R718" s="60"/>
      <c r="S718" s="60"/>
      <c r="T718" s="60">
        <f t="shared" ref="T718" si="2257">N718+Q718</f>
        <v>10549.07</v>
      </c>
      <c r="U718" s="60">
        <f t="shared" ref="U718" si="2258">O718+R718</f>
        <v>0</v>
      </c>
      <c r="V718" s="60">
        <f t="shared" ref="V718" si="2259">P718+S718</f>
        <v>0</v>
      </c>
      <c r="W718" s="60"/>
      <c r="X718" s="60"/>
      <c r="Y718" s="60"/>
      <c r="Z718" s="60">
        <f t="shared" si="2236"/>
        <v>10549.07</v>
      </c>
      <c r="AA718" s="60">
        <f t="shared" si="2237"/>
        <v>0</v>
      </c>
      <c r="AB718" s="60">
        <f t="shared" si="2238"/>
        <v>0</v>
      </c>
      <c r="AC718" s="60"/>
      <c r="AD718" s="60"/>
      <c r="AE718" s="60"/>
      <c r="AF718" s="60">
        <f t="shared" si="2240"/>
        <v>10549.07</v>
      </c>
      <c r="AG718" s="60">
        <f t="shared" si="2241"/>
        <v>0</v>
      </c>
      <c r="AH718" s="60">
        <f t="shared" si="2242"/>
        <v>0</v>
      </c>
      <c r="AI718" s="60"/>
      <c r="AJ718" s="60"/>
      <c r="AK718" s="60"/>
      <c r="AL718" s="60">
        <f t="shared" si="2244"/>
        <v>10549.07</v>
      </c>
      <c r="AM718" s="60">
        <f t="shared" si="2245"/>
        <v>0</v>
      </c>
      <c r="AN718" s="60">
        <f t="shared" si="2246"/>
        <v>0</v>
      </c>
      <c r="AO718" s="60"/>
      <c r="AP718" s="60"/>
      <c r="AQ718" s="60"/>
      <c r="AR718" s="60">
        <f t="shared" si="2248"/>
        <v>10549.07</v>
      </c>
      <c r="AS718" s="60">
        <f t="shared" si="2249"/>
        <v>0</v>
      </c>
      <c r="AT718" s="60">
        <f t="shared" si="2250"/>
        <v>0</v>
      </c>
    </row>
    <row r="719" spans="1:46" customFormat="1">
      <c r="A719" s="300"/>
      <c r="B719" s="86" t="s">
        <v>56</v>
      </c>
      <c r="C719" s="35" t="s">
        <v>53</v>
      </c>
      <c r="D719" s="35" t="s">
        <v>21</v>
      </c>
      <c r="E719" s="35" t="s">
        <v>100</v>
      </c>
      <c r="F719" s="35" t="s">
        <v>122</v>
      </c>
      <c r="G719" s="36" t="s">
        <v>57</v>
      </c>
      <c r="H719" s="60">
        <v>234000</v>
      </c>
      <c r="I719" s="60">
        <v>234000</v>
      </c>
      <c r="J719" s="60">
        <v>234000</v>
      </c>
      <c r="K719" s="60"/>
      <c r="L719" s="60"/>
      <c r="M719" s="60"/>
      <c r="N719" s="60">
        <f t="shared" si="2228"/>
        <v>234000</v>
      </c>
      <c r="O719" s="60">
        <f t="shared" si="2229"/>
        <v>234000</v>
      </c>
      <c r="P719" s="60">
        <f t="shared" si="2230"/>
        <v>234000</v>
      </c>
      <c r="Q719" s="60"/>
      <c r="R719" s="60"/>
      <c r="S719" s="60"/>
      <c r="T719" s="60">
        <f t="shared" si="2193"/>
        <v>234000</v>
      </c>
      <c r="U719" s="60">
        <f t="shared" si="2194"/>
        <v>234000</v>
      </c>
      <c r="V719" s="60">
        <f t="shared" si="2195"/>
        <v>234000</v>
      </c>
      <c r="W719" s="60">
        <v>1000</v>
      </c>
      <c r="X719" s="60"/>
      <c r="Y719" s="60"/>
      <c r="Z719" s="60">
        <f t="shared" si="2236"/>
        <v>235000</v>
      </c>
      <c r="AA719" s="60">
        <f t="shared" si="2237"/>
        <v>234000</v>
      </c>
      <c r="AB719" s="60">
        <f t="shared" si="2238"/>
        <v>234000</v>
      </c>
      <c r="AC719" s="60">
        <v>5068.3599999999997</v>
      </c>
      <c r="AD719" s="60"/>
      <c r="AE719" s="60"/>
      <c r="AF719" s="60">
        <f t="shared" si="2240"/>
        <v>240068.36</v>
      </c>
      <c r="AG719" s="60">
        <f t="shared" si="2241"/>
        <v>234000</v>
      </c>
      <c r="AH719" s="60">
        <f t="shared" si="2242"/>
        <v>234000</v>
      </c>
      <c r="AI719" s="60"/>
      <c r="AJ719" s="60"/>
      <c r="AK719" s="60"/>
      <c r="AL719" s="60">
        <f t="shared" si="2244"/>
        <v>240068.36</v>
      </c>
      <c r="AM719" s="60">
        <f t="shared" si="2245"/>
        <v>234000</v>
      </c>
      <c r="AN719" s="60">
        <f t="shared" si="2246"/>
        <v>234000</v>
      </c>
      <c r="AO719" s="60">
        <v>449.42000000000007</v>
      </c>
      <c r="AP719" s="60"/>
      <c r="AQ719" s="60"/>
      <c r="AR719" s="60">
        <f t="shared" si="2248"/>
        <v>240517.78</v>
      </c>
      <c r="AS719" s="60">
        <f t="shared" si="2249"/>
        <v>234000</v>
      </c>
      <c r="AT719" s="60">
        <f t="shared" si="2250"/>
        <v>234000</v>
      </c>
    </row>
    <row r="720" spans="1:46" customFormat="1">
      <c r="A720" s="300"/>
      <c r="B720" s="186" t="s">
        <v>337</v>
      </c>
      <c r="C720" s="73" t="s">
        <v>53</v>
      </c>
      <c r="D720" s="73" t="s">
        <v>21</v>
      </c>
      <c r="E720" s="73" t="s">
        <v>100</v>
      </c>
      <c r="F720" s="35" t="s">
        <v>338</v>
      </c>
      <c r="G720" s="36"/>
      <c r="H720" s="60">
        <f>H723</f>
        <v>75000</v>
      </c>
      <c r="I720" s="60">
        <f t="shared" ref="I720:M720" si="2260">I723</f>
        <v>75000</v>
      </c>
      <c r="J720" s="60">
        <f t="shared" si="2260"/>
        <v>75000</v>
      </c>
      <c r="K720" s="60">
        <f t="shared" si="2260"/>
        <v>1008983.64</v>
      </c>
      <c r="L720" s="60">
        <f t="shared" si="2260"/>
        <v>0</v>
      </c>
      <c r="M720" s="60">
        <f t="shared" si="2260"/>
        <v>0</v>
      </c>
      <c r="N720" s="60">
        <f t="shared" si="2228"/>
        <v>1083983.6400000001</v>
      </c>
      <c r="O720" s="60">
        <f t="shared" si="2229"/>
        <v>75000</v>
      </c>
      <c r="P720" s="60">
        <f t="shared" si="2230"/>
        <v>75000</v>
      </c>
      <c r="Q720" s="60">
        <f t="shared" ref="Q720:S720" si="2261">Q723</f>
        <v>0</v>
      </c>
      <c r="R720" s="60">
        <f t="shared" si="2261"/>
        <v>0</v>
      </c>
      <c r="S720" s="60">
        <f t="shared" si="2261"/>
        <v>0</v>
      </c>
      <c r="T720" s="60">
        <f t="shared" si="2193"/>
        <v>1083983.6400000001</v>
      </c>
      <c r="U720" s="60">
        <f t="shared" si="2194"/>
        <v>75000</v>
      </c>
      <c r="V720" s="60">
        <f t="shared" si="2195"/>
        <v>75000</v>
      </c>
      <c r="W720" s="60">
        <f t="shared" ref="W720:Y720" si="2262">W723</f>
        <v>0</v>
      </c>
      <c r="X720" s="60">
        <f t="shared" si="2262"/>
        <v>0</v>
      </c>
      <c r="Y720" s="60">
        <f t="shared" si="2262"/>
        <v>0</v>
      </c>
      <c r="Z720" s="60">
        <f t="shared" si="2236"/>
        <v>1083983.6400000001</v>
      </c>
      <c r="AA720" s="60">
        <f t="shared" si="2237"/>
        <v>75000</v>
      </c>
      <c r="AB720" s="60">
        <f t="shared" si="2238"/>
        <v>75000</v>
      </c>
      <c r="AC720" s="60">
        <f t="shared" ref="AC720:AE720" si="2263">AC723</f>
        <v>300000</v>
      </c>
      <c r="AD720" s="60">
        <f t="shared" si="2263"/>
        <v>0</v>
      </c>
      <c r="AE720" s="60">
        <f t="shared" si="2263"/>
        <v>0</v>
      </c>
      <c r="AF720" s="60">
        <f t="shared" si="2240"/>
        <v>1383983.6400000001</v>
      </c>
      <c r="AG720" s="60">
        <f t="shared" si="2241"/>
        <v>75000</v>
      </c>
      <c r="AH720" s="60">
        <f t="shared" si="2242"/>
        <v>75000</v>
      </c>
      <c r="AI720" s="60">
        <f>AI723+AI721</f>
        <v>2961160</v>
      </c>
      <c r="AJ720" s="60">
        <f t="shared" ref="AJ720:AK720" si="2264">AJ723</f>
        <v>0</v>
      </c>
      <c r="AK720" s="60">
        <f t="shared" si="2264"/>
        <v>0</v>
      </c>
      <c r="AL720" s="60">
        <f t="shared" si="2244"/>
        <v>4345143.6400000006</v>
      </c>
      <c r="AM720" s="60">
        <f t="shared" si="2245"/>
        <v>75000</v>
      </c>
      <c r="AN720" s="60">
        <f t="shared" si="2246"/>
        <v>75000</v>
      </c>
      <c r="AO720" s="60">
        <f>AO723+AO721</f>
        <v>185000</v>
      </c>
      <c r="AP720" s="60">
        <f t="shared" ref="AP720:AQ720" si="2265">AP723</f>
        <v>0</v>
      </c>
      <c r="AQ720" s="60">
        <f t="shared" si="2265"/>
        <v>0</v>
      </c>
      <c r="AR720" s="60">
        <f t="shared" si="2248"/>
        <v>4530143.6400000006</v>
      </c>
      <c r="AS720" s="60">
        <f t="shared" si="2249"/>
        <v>75000</v>
      </c>
      <c r="AT720" s="60">
        <f t="shared" si="2250"/>
        <v>75000</v>
      </c>
    </row>
    <row r="721" spans="1:46" customFormat="1" ht="26.4">
      <c r="A721" s="300"/>
      <c r="B721" s="234" t="s">
        <v>186</v>
      </c>
      <c r="C721" s="211" t="s">
        <v>53</v>
      </c>
      <c r="D721" s="211" t="s">
        <v>21</v>
      </c>
      <c r="E721" s="211" t="s">
        <v>100</v>
      </c>
      <c r="F721" s="211" t="s">
        <v>338</v>
      </c>
      <c r="G721" s="212" t="s">
        <v>32</v>
      </c>
      <c r="H721" s="60"/>
      <c r="I721" s="60"/>
      <c r="J721" s="60"/>
      <c r="K721" s="60"/>
      <c r="L721" s="60"/>
      <c r="M721" s="60"/>
      <c r="N721" s="60"/>
      <c r="O721" s="60"/>
      <c r="P721" s="60"/>
      <c r="Q721" s="60"/>
      <c r="R721" s="60"/>
      <c r="S721" s="60"/>
      <c r="T721" s="60"/>
      <c r="U721" s="60"/>
      <c r="V721" s="60"/>
      <c r="W721" s="60"/>
      <c r="X721" s="60"/>
      <c r="Y721" s="60"/>
      <c r="Z721" s="60"/>
      <c r="AA721" s="60"/>
      <c r="AB721" s="60"/>
      <c r="AC721" s="60"/>
      <c r="AD721" s="60"/>
      <c r="AE721" s="60"/>
      <c r="AF721" s="60"/>
      <c r="AG721" s="60"/>
      <c r="AH721" s="60"/>
      <c r="AI721" s="60">
        <f>AI722</f>
        <v>2961160</v>
      </c>
      <c r="AJ721" s="60"/>
      <c r="AK721" s="60"/>
      <c r="AL721" s="60">
        <f t="shared" si="2244"/>
        <v>2961160</v>
      </c>
      <c r="AM721" s="60">
        <f t="shared" si="2245"/>
        <v>0</v>
      </c>
      <c r="AN721" s="60">
        <f t="shared" si="2246"/>
        <v>0</v>
      </c>
      <c r="AO721" s="60">
        <f>AO722</f>
        <v>125000</v>
      </c>
      <c r="AP721" s="60"/>
      <c r="AQ721" s="60"/>
      <c r="AR721" s="60">
        <f t="shared" si="2248"/>
        <v>3086160</v>
      </c>
      <c r="AS721" s="60">
        <f t="shared" si="2249"/>
        <v>0</v>
      </c>
      <c r="AT721" s="60">
        <f t="shared" si="2250"/>
        <v>0</v>
      </c>
    </row>
    <row r="722" spans="1:46" customFormat="1" ht="26.4">
      <c r="A722" s="300"/>
      <c r="B722" s="235" t="s">
        <v>34</v>
      </c>
      <c r="C722" s="211" t="s">
        <v>53</v>
      </c>
      <c r="D722" s="211" t="s">
        <v>21</v>
      </c>
      <c r="E722" s="211" t="s">
        <v>100</v>
      </c>
      <c r="F722" s="211" t="s">
        <v>338</v>
      </c>
      <c r="G722" s="212" t="s">
        <v>33</v>
      </c>
      <c r="H722" s="60"/>
      <c r="I722" s="60"/>
      <c r="J722" s="60"/>
      <c r="K722" s="60"/>
      <c r="L722" s="60"/>
      <c r="M722" s="60"/>
      <c r="N722" s="60"/>
      <c r="O722" s="60"/>
      <c r="P722" s="60"/>
      <c r="Q722" s="60"/>
      <c r="R722" s="60"/>
      <c r="S722" s="60"/>
      <c r="T722" s="60"/>
      <c r="U722" s="60"/>
      <c r="V722" s="60"/>
      <c r="W722" s="60"/>
      <c r="X722" s="60"/>
      <c r="Y722" s="60"/>
      <c r="Z722" s="60"/>
      <c r="AA722" s="60"/>
      <c r="AB722" s="60"/>
      <c r="AC722" s="60"/>
      <c r="AD722" s="60"/>
      <c r="AE722" s="60"/>
      <c r="AF722" s="60"/>
      <c r="AG722" s="60"/>
      <c r="AH722" s="60"/>
      <c r="AI722" s="60">
        <v>2961160</v>
      </c>
      <c r="AJ722" s="60"/>
      <c r="AK722" s="60"/>
      <c r="AL722" s="60">
        <f t="shared" si="2244"/>
        <v>2961160</v>
      </c>
      <c r="AM722" s="60">
        <f t="shared" si="2245"/>
        <v>0</v>
      </c>
      <c r="AN722" s="60">
        <f t="shared" si="2246"/>
        <v>0</v>
      </c>
      <c r="AO722" s="60">
        <v>125000</v>
      </c>
      <c r="AP722" s="60"/>
      <c r="AQ722" s="60"/>
      <c r="AR722" s="60">
        <f t="shared" si="2248"/>
        <v>3086160</v>
      </c>
      <c r="AS722" s="60">
        <f t="shared" si="2249"/>
        <v>0</v>
      </c>
      <c r="AT722" s="60">
        <f t="shared" si="2250"/>
        <v>0</v>
      </c>
    </row>
    <row r="723" spans="1:46" customFormat="1">
      <c r="A723" s="300"/>
      <c r="B723" s="182" t="s">
        <v>47</v>
      </c>
      <c r="C723" s="73" t="s">
        <v>53</v>
      </c>
      <c r="D723" s="73" t="s">
        <v>21</v>
      </c>
      <c r="E723" s="73" t="s">
        <v>100</v>
      </c>
      <c r="F723" s="35" t="s">
        <v>338</v>
      </c>
      <c r="G723" s="36" t="s">
        <v>45</v>
      </c>
      <c r="H723" s="60">
        <f>H725</f>
        <v>75000</v>
      </c>
      <c r="I723" s="60">
        <f>I725</f>
        <v>75000</v>
      </c>
      <c r="J723" s="60">
        <f>J725</f>
        <v>75000</v>
      </c>
      <c r="K723" s="60">
        <f>K724+K725</f>
        <v>1008983.64</v>
      </c>
      <c r="L723" s="60">
        <f t="shared" ref="L723:M723" si="2266">L724+L725</f>
        <v>0</v>
      </c>
      <c r="M723" s="60">
        <f t="shared" si="2266"/>
        <v>0</v>
      </c>
      <c r="N723" s="60">
        <f t="shared" si="2228"/>
        <v>1083983.6400000001</v>
      </c>
      <c r="O723" s="60">
        <f t="shared" si="2229"/>
        <v>75000</v>
      </c>
      <c r="P723" s="60">
        <f t="shared" si="2230"/>
        <v>75000</v>
      </c>
      <c r="Q723" s="60">
        <f>Q724+Q725</f>
        <v>0</v>
      </c>
      <c r="R723" s="60">
        <f t="shared" ref="R723:S723" si="2267">R724+R725</f>
        <v>0</v>
      </c>
      <c r="S723" s="60">
        <f t="shared" si="2267"/>
        <v>0</v>
      </c>
      <c r="T723" s="60">
        <f t="shared" si="2193"/>
        <v>1083983.6400000001</v>
      </c>
      <c r="U723" s="60">
        <f t="shared" si="2194"/>
        <v>75000</v>
      </c>
      <c r="V723" s="60">
        <f t="shared" si="2195"/>
        <v>75000</v>
      </c>
      <c r="W723" s="60">
        <f>W724+W725</f>
        <v>0</v>
      </c>
      <c r="X723" s="60">
        <f t="shared" ref="X723:Y723" si="2268">X724+X725</f>
        <v>0</v>
      </c>
      <c r="Y723" s="60">
        <f t="shared" si="2268"/>
        <v>0</v>
      </c>
      <c r="Z723" s="60">
        <f t="shared" si="2236"/>
        <v>1083983.6400000001</v>
      </c>
      <c r="AA723" s="60">
        <f t="shared" si="2237"/>
        <v>75000</v>
      </c>
      <c r="AB723" s="60">
        <f t="shared" si="2238"/>
        <v>75000</v>
      </c>
      <c r="AC723" s="60">
        <f>AC724+AC725</f>
        <v>300000</v>
      </c>
      <c r="AD723" s="60">
        <f t="shared" ref="AD723:AE723" si="2269">AD724+AD725</f>
        <v>0</v>
      </c>
      <c r="AE723" s="60">
        <f t="shared" si="2269"/>
        <v>0</v>
      </c>
      <c r="AF723" s="60">
        <f t="shared" si="2240"/>
        <v>1383983.6400000001</v>
      </c>
      <c r="AG723" s="60">
        <f t="shared" si="2241"/>
        <v>75000</v>
      </c>
      <c r="AH723" s="60">
        <f t="shared" si="2242"/>
        <v>75000</v>
      </c>
      <c r="AI723" s="60">
        <f>AI724+AI725</f>
        <v>0</v>
      </c>
      <c r="AJ723" s="60">
        <f t="shared" ref="AJ723:AK723" si="2270">AJ724+AJ725</f>
        <v>0</v>
      </c>
      <c r="AK723" s="60">
        <f t="shared" si="2270"/>
        <v>0</v>
      </c>
      <c r="AL723" s="60">
        <f t="shared" si="2244"/>
        <v>1383983.6400000001</v>
      </c>
      <c r="AM723" s="60">
        <f t="shared" si="2245"/>
        <v>75000</v>
      </c>
      <c r="AN723" s="60">
        <f t="shared" si="2246"/>
        <v>75000</v>
      </c>
      <c r="AO723" s="60">
        <f>AO724+AO725</f>
        <v>60000</v>
      </c>
      <c r="AP723" s="60">
        <f t="shared" ref="AP723:AQ723" si="2271">AP724+AP725</f>
        <v>0</v>
      </c>
      <c r="AQ723" s="60">
        <f t="shared" si="2271"/>
        <v>0</v>
      </c>
      <c r="AR723" s="60">
        <f t="shared" si="2248"/>
        <v>1443983.6400000001</v>
      </c>
      <c r="AS723" s="60">
        <f t="shared" si="2249"/>
        <v>75000</v>
      </c>
      <c r="AT723" s="60">
        <f t="shared" si="2250"/>
        <v>75000</v>
      </c>
    </row>
    <row r="724" spans="1:46" customFormat="1">
      <c r="A724" s="300"/>
      <c r="B724" s="200" t="s">
        <v>393</v>
      </c>
      <c r="C724" s="73" t="s">
        <v>53</v>
      </c>
      <c r="D724" s="73" t="s">
        <v>21</v>
      </c>
      <c r="E724" s="73" t="s">
        <v>100</v>
      </c>
      <c r="F724" s="35" t="s">
        <v>338</v>
      </c>
      <c r="G724" s="36" t="s">
        <v>392</v>
      </c>
      <c r="H724" s="60"/>
      <c r="I724" s="60"/>
      <c r="J724" s="60"/>
      <c r="K724" s="60">
        <v>8983.64</v>
      </c>
      <c r="L724" s="60"/>
      <c r="M724" s="60"/>
      <c r="N724" s="60">
        <f t="shared" ref="N724" si="2272">H724+K724</f>
        <v>8983.64</v>
      </c>
      <c r="O724" s="60">
        <f t="shared" ref="O724" si="2273">I724+L724</f>
        <v>0</v>
      </c>
      <c r="P724" s="60">
        <f t="shared" ref="P724" si="2274">J724+M724</f>
        <v>0</v>
      </c>
      <c r="Q724" s="60"/>
      <c r="R724" s="60"/>
      <c r="S724" s="60"/>
      <c r="T724" s="60">
        <f t="shared" si="2193"/>
        <v>8983.64</v>
      </c>
      <c r="U724" s="60">
        <f t="shared" si="2194"/>
        <v>0</v>
      </c>
      <c r="V724" s="60">
        <f t="shared" si="2195"/>
        <v>0</v>
      </c>
      <c r="W724" s="60"/>
      <c r="X724" s="60"/>
      <c r="Y724" s="60"/>
      <c r="Z724" s="60">
        <f t="shared" si="2236"/>
        <v>8983.64</v>
      </c>
      <c r="AA724" s="60">
        <f t="shared" si="2237"/>
        <v>0</v>
      </c>
      <c r="AB724" s="60">
        <f t="shared" si="2238"/>
        <v>0</v>
      </c>
      <c r="AC724" s="60"/>
      <c r="AD724" s="60"/>
      <c r="AE724" s="60"/>
      <c r="AF724" s="60">
        <f t="shared" si="2240"/>
        <v>8983.64</v>
      </c>
      <c r="AG724" s="60">
        <f t="shared" si="2241"/>
        <v>0</v>
      </c>
      <c r="AH724" s="60">
        <f t="shared" si="2242"/>
        <v>0</v>
      </c>
      <c r="AI724" s="60">
        <v>6000</v>
      </c>
      <c r="AJ724" s="60"/>
      <c r="AK724" s="60"/>
      <c r="AL724" s="60">
        <f t="shared" si="2244"/>
        <v>14983.64</v>
      </c>
      <c r="AM724" s="60">
        <f t="shared" si="2245"/>
        <v>0</v>
      </c>
      <c r="AN724" s="60">
        <f t="shared" si="2246"/>
        <v>0</v>
      </c>
      <c r="AO724" s="60"/>
      <c r="AP724" s="60"/>
      <c r="AQ724" s="60"/>
      <c r="AR724" s="60">
        <f t="shared" si="2248"/>
        <v>14983.64</v>
      </c>
      <c r="AS724" s="60">
        <f t="shared" si="2249"/>
        <v>0</v>
      </c>
      <c r="AT724" s="60">
        <f t="shared" si="2250"/>
        <v>0</v>
      </c>
    </row>
    <row r="725" spans="1:46" customFormat="1">
      <c r="A725" s="300"/>
      <c r="B725" s="187" t="s">
        <v>56</v>
      </c>
      <c r="C725" s="73" t="s">
        <v>53</v>
      </c>
      <c r="D725" s="73" t="s">
        <v>21</v>
      </c>
      <c r="E725" s="73" t="s">
        <v>100</v>
      </c>
      <c r="F725" s="35" t="s">
        <v>338</v>
      </c>
      <c r="G725" s="36" t="s">
        <v>57</v>
      </c>
      <c r="H725" s="60">
        <v>75000</v>
      </c>
      <c r="I725" s="60">
        <v>75000</v>
      </c>
      <c r="J725" s="60">
        <v>75000</v>
      </c>
      <c r="K725" s="60">
        <v>1000000</v>
      </c>
      <c r="L725" s="60"/>
      <c r="M725" s="60"/>
      <c r="N725" s="60">
        <f t="shared" si="2228"/>
        <v>1075000</v>
      </c>
      <c r="O725" s="60">
        <f t="shared" si="2229"/>
        <v>75000</v>
      </c>
      <c r="P725" s="60">
        <f t="shared" si="2230"/>
        <v>75000</v>
      </c>
      <c r="Q725" s="60"/>
      <c r="R725" s="60"/>
      <c r="S725" s="60"/>
      <c r="T725" s="60">
        <f t="shared" si="2193"/>
        <v>1075000</v>
      </c>
      <c r="U725" s="60">
        <f t="shared" si="2194"/>
        <v>75000</v>
      </c>
      <c r="V725" s="60">
        <f t="shared" si="2195"/>
        <v>75000</v>
      </c>
      <c r="W725" s="60"/>
      <c r="X725" s="60"/>
      <c r="Y725" s="60"/>
      <c r="Z725" s="60">
        <f t="shared" si="2236"/>
        <v>1075000</v>
      </c>
      <c r="AA725" s="60">
        <f t="shared" si="2237"/>
        <v>75000</v>
      </c>
      <c r="AB725" s="60">
        <f t="shared" si="2238"/>
        <v>75000</v>
      </c>
      <c r="AC725" s="60">
        <v>300000</v>
      </c>
      <c r="AD725" s="60"/>
      <c r="AE725" s="60"/>
      <c r="AF725" s="60">
        <f t="shared" si="2240"/>
        <v>1375000</v>
      </c>
      <c r="AG725" s="60">
        <f t="shared" si="2241"/>
        <v>75000</v>
      </c>
      <c r="AH725" s="60">
        <f t="shared" si="2242"/>
        <v>75000</v>
      </c>
      <c r="AI725" s="60">
        <v>-6000</v>
      </c>
      <c r="AJ725" s="60"/>
      <c r="AK725" s="60"/>
      <c r="AL725" s="60">
        <f t="shared" si="2244"/>
        <v>1369000</v>
      </c>
      <c r="AM725" s="60">
        <f t="shared" si="2245"/>
        <v>75000</v>
      </c>
      <c r="AN725" s="60">
        <f t="shared" si="2246"/>
        <v>75000</v>
      </c>
      <c r="AO725" s="60">
        <v>60000</v>
      </c>
      <c r="AP725" s="60"/>
      <c r="AQ725" s="60"/>
      <c r="AR725" s="60">
        <f t="shared" si="2248"/>
        <v>1429000</v>
      </c>
      <c r="AS725" s="60">
        <f t="shared" si="2249"/>
        <v>75000</v>
      </c>
      <c r="AT725" s="60">
        <f t="shared" si="2250"/>
        <v>75000</v>
      </c>
    </row>
    <row r="726" spans="1:46" customFormat="1" ht="26.4">
      <c r="A726" s="300"/>
      <c r="B726" s="156" t="s">
        <v>266</v>
      </c>
      <c r="C726" s="35" t="s">
        <v>53</v>
      </c>
      <c r="D726" s="35" t="s">
        <v>21</v>
      </c>
      <c r="E726" s="35" t="s">
        <v>100</v>
      </c>
      <c r="F726" s="35" t="s">
        <v>123</v>
      </c>
      <c r="G726" s="36"/>
      <c r="H726" s="60">
        <f>H729+H727</f>
        <v>271000</v>
      </c>
      <c r="I726" s="60">
        <f t="shared" ref="I726:J726" si="2275">I729+I727</f>
        <v>221000</v>
      </c>
      <c r="J726" s="60">
        <f t="shared" si="2275"/>
        <v>221000</v>
      </c>
      <c r="K726" s="60">
        <f t="shared" ref="K726:M726" si="2276">K729+K727</f>
        <v>0</v>
      </c>
      <c r="L726" s="60">
        <f t="shared" si="2276"/>
        <v>0</v>
      </c>
      <c r="M726" s="60">
        <f t="shared" si="2276"/>
        <v>0</v>
      </c>
      <c r="N726" s="60">
        <f t="shared" si="2228"/>
        <v>271000</v>
      </c>
      <c r="O726" s="60">
        <f t="shared" si="2229"/>
        <v>221000</v>
      </c>
      <c r="P726" s="60">
        <f t="shared" si="2230"/>
        <v>221000</v>
      </c>
      <c r="Q726" s="60">
        <f t="shared" ref="Q726:S726" si="2277">Q729+Q727</f>
        <v>0</v>
      </c>
      <c r="R726" s="60">
        <f t="shared" si="2277"/>
        <v>0</v>
      </c>
      <c r="S726" s="60">
        <f t="shared" si="2277"/>
        <v>0</v>
      </c>
      <c r="T726" s="60">
        <f t="shared" si="2193"/>
        <v>271000</v>
      </c>
      <c r="U726" s="60">
        <f t="shared" si="2194"/>
        <v>221000</v>
      </c>
      <c r="V726" s="60">
        <f t="shared" si="2195"/>
        <v>221000</v>
      </c>
      <c r="W726" s="60">
        <f t="shared" ref="W726:Y726" si="2278">W729+W727</f>
        <v>0</v>
      </c>
      <c r="X726" s="60">
        <f t="shared" si="2278"/>
        <v>0</v>
      </c>
      <c r="Y726" s="60">
        <f t="shared" si="2278"/>
        <v>0</v>
      </c>
      <c r="Z726" s="60">
        <f t="shared" si="2236"/>
        <v>271000</v>
      </c>
      <c r="AA726" s="60">
        <f t="shared" si="2237"/>
        <v>221000</v>
      </c>
      <c r="AB726" s="60">
        <f t="shared" si="2238"/>
        <v>221000</v>
      </c>
      <c r="AC726" s="60">
        <f t="shared" ref="AC726:AE726" si="2279">AC729+AC727</f>
        <v>0</v>
      </c>
      <c r="AD726" s="60">
        <f t="shared" si="2279"/>
        <v>0</v>
      </c>
      <c r="AE726" s="60">
        <f t="shared" si="2279"/>
        <v>0</v>
      </c>
      <c r="AF726" s="60">
        <f t="shared" si="2240"/>
        <v>271000</v>
      </c>
      <c r="AG726" s="60">
        <f t="shared" si="2241"/>
        <v>221000</v>
      </c>
      <c r="AH726" s="60">
        <f t="shared" si="2242"/>
        <v>221000</v>
      </c>
      <c r="AI726" s="60">
        <f>AI729+AI727+AI731</f>
        <v>0</v>
      </c>
      <c r="AJ726" s="60">
        <f t="shared" ref="AJ726:AK726" si="2280">AJ729+AJ727</f>
        <v>0</v>
      </c>
      <c r="AK726" s="60">
        <f t="shared" si="2280"/>
        <v>0</v>
      </c>
      <c r="AL726" s="60">
        <f t="shared" si="2244"/>
        <v>271000</v>
      </c>
      <c r="AM726" s="60">
        <f t="shared" si="2245"/>
        <v>221000</v>
      </c>
      <c r="AN726" s="60">
        <f t="shared" si="2246"/>
        <v>221000</v>
      </c>
      <c r="AO726" s="60">
        <f>AO729+AO727+AO731</f>
        <v>0</v>
      </c>
      <c r="AP726" s="60">
        <f t="shared" ref="AP726:AQ726" si="2281">AP729+AP727</f>
        <v>0</v>
      </c>
      <c r="AQ726" s="60">
        <f t="shared" si="2281"/>
        <v>0</v>
      </c>
      <c r="AR726" s="60">
        <f t="shared" si="2248"/>
        <v>271000</v>
      </c>
      <c r="AS726" s="60">
        <f t="shared" si="2249"/>
        <v>221000</v>
      </c>
      <c r="AT726" s="60">
        <f t="shared" si="2250"/>
        <v>221000</v>
      </c>
    </row>
    <row r="727" spans="1:46" customFormat="1" ht="39.6">
      <c r="A727" s="300"/>
      <c r="B727" s="71" t="s">
        <v>51</v>
      </c>
      <c r="C727" s="35" t="s">
        <v>53</v>
      </c>
      <c r="D727" s="35" t="s">
        <v>21</v>
      </c>
      <c r="E727" s="35" t="s">
        <v>100</v>
      </c>
      <c r="F727" s="35" t="s">
        <v>123</v>
      </c>
      <c r="G727" s="36" t="s">
        <v>49</v>
      </c>
      <c r="H727" s="60">
        <f>H728</f>
        <v>125000</v>
      </c>
      <c r="I727" s="60">
        <f t="shared" ref="I727:M727" si="2282">I728</f>
        <v>75000</v>
      </c>
      <c r="J727" s="60">
        <f t="shared" si="2282"/>
        <v>75000</v>
      </c>
      <c r="K727" s="60">
        <f t="shared" si="2282"/>
        <v>70000</v>
      </c>
      <c r="L727" s="60">
        <f t="shared" si="2282"/>
        <v>0</v>
      </c>
      <c r="M727" s="60">
        <f t="shared" si="2282"/>
        <v>0</v>
      </c>
      <c r="N727" s="60">
        <f t="shared" si="2228"/>
        <v>195000</v>
      </c>
      <c r="O727" s="60">
        <f t="shared" si="2229"/>
        <v>75000</v>
      </c>
      <c r="P727" s="60">
        <f t="shared" si="2230"/>
        <v>75000</v>
      </c>
      <c r="Q727" s="60">
        <f t="shared" ref="Q727:S727" si="2283">Q728</f>
        <v>0</v>
      </c>
      <c r="R727" s="60">
        <f t="shared" si="2283"/>
        <v>0</v>
      </c>
      <c r="S727" s="60">
        <f t="shared" si="2283"/>
        <v>0</v>
      </c>
      <c r="T727" s="60">
        <f t="shared" si="2193"/>
        <v>195000</v>
      </c>
      <c r="U727" s="60">
        <f t="shared" si="2194"/>
        <v>75000</v>
      </c>
      <c r="V727" s="60">
        <f t="shared" si="2195"/>
        <v>75000</v>
      </c>
      <c r="W727" s="60">
        <f t="shared" ref="W727:Y727" si="2284">W728</f>
        <v>0</v>
      </c>
      <c r="X727" s="60">
        <f t="shared" si="2284"/>
        <v>0</v>
      </c>
      <c r="Y727" s="60">
        <f t="shared" si="2284"/>
        <v>0</v>
      </c>
      <c r="Z727" s="60">
        <f t="shared" si="2236"/>
        <v>195000</v>
      </c>
      <c r="AA727" s="60">
        <f t="shared" si="2237"/>
        <v>75000</v>
      </c>
      <c r="AB727" s="60">
        <f t="shared" si="2238"/>
        <v>75000</v>
      </c>
      <c r="AC727" s="60">
        <f t="shared" ref="AC727:AE727" si="2285">AC728</f>
        <v>20000</v>
      </c>
      <c r="AD727" s="60">
        <f t="shared" si="2285"/>
        <v>0</v>
      </c>
      <c r="AE727" s="60">
        <f t="shared" si="2285"/>
        <v>0</v>
      </c>
      <c r="AF727" s="60">
        <f t="shared" si="2240"/>
        <v>215000</v>
      </c>
      <c r="AG727" s="60">
        <f t="shared" si="2241"/>
        <v>75000</v>
      </c>
      <c r="AH727" s="60">
        <f t="shared" si="2242"/>
        <v>75000</v>
      </c>
      <c r="AI727" s="60">
        <f t="shared" ref="AI727:AK727" si="2286">AI728</f>
        <v>0</v>
      </c>
      <c r="AJ727" s="60">
        <f t="shared" si="2286"/>
        <v>0</v>
      </c>
      <c r="AK727" s="60">
        <f t="shared" si="2286"/>
        <v>0</v>
      </c>
      <c r="AL727" s="60">
        <f t="shared" si="2244"/>
        <v>215000</v>
      </c>
      <c r="AM727" s="60">
        <f t="shared" si="2245"/>
        <v>75000</v>
      </c>
      <c r="AN727" s="60">
        <f t="shared" si="2246"/>
        <v>75000</v>
      </c>
      <c r="AO727" s="60">
        <f t="shared" ref="AO727:AQ727" si="2287">AO728</f>
        <v>0</v>
      </c>
      <c r="AP727" s="60">
        <f t="shared" si="2287"/>
        <v>0</v>
      </c>
      <c r="AQ727" s="60">
        <f t="shared" si="2287"/>
        <v>0</v>
      </c>
      <c r="AR727" s="60">
        <f t="shared" si="2248"/>
        <v>215000</v>
      </c>
      <c r="AS727" s="60">
        <f t="shared" si="2249"/>
        <v>75000</v>
      </c>
      <c r="AT727" s="60">
        <f t="shared" si="2250"/>
        <v>75000</v>
      </c>
    </row>
    <row r="728" spans="1:46" customFormat="1">
      <c r="A728" s="300"/>
      <c r="B728" s="71" t="s">
        <v>52</v>
      </c>
      <c r="C728" s="35" t="s">
        <v>53</v>
      </c>
      <c r="D728" s="35" t="s">
        <v>21</v>
      </c>
      <c r="E728" s="35" t="s">
        <v>100</v>
      </c>
      <c r="F728" s="35" t="s">
        <v>123</v>
      </c>
      <c r="G728" s="36" t="s">
        <v>50</v>
      </c>
      <c r="H728" s="60">
        <v>125000</v>
      </c>
      <c r="I728" s="60">
        <v>75000</v>
      </c>
      <c r="J728" s="60">
        <v>75000</v>
      </c>
      <c r="K728" s="60">
        <v>70000</v>
      </c>
      <c r="L728" s="60"/>
      <c r="M728" s="60"/>
      <c r="N728" s="60">
        <f t="shared" si="2228"/>
        <v>195000</v>
      </c>
      <c r="O728" s="60">
        <f t="shared" si="2229"/>
        <v>75000</v>
      </c>
      <c r="P728" s="60">
        <f t="shared" si="2230"/>
        <v>75000</v>
      </c>
      <c r="Q728" s="60"/>
      <c r="R728" s="60"/>
      <c r="S728" s="60"/>
      <c r="T728" s="60">
        <f t="shared" si="2193"/>
        <v>195000</v>
      </c>
      <c r="U728" s="60">
        <f t="shared" si="2194"/>
        <v>75000</v>
      </c>
      <c r="V728" s="60">
        <f t="shared" si="2195"/>
        <v>75000</v>
      </c>
      <c r="W728" s="60"/>
      <c r="X728" s="60"/>
      <c r="Y728" s="60"/>
      <c r="Z728" s="60">
        <f t="shared" si="2236"/>
        <v>195000</v>
      </c>
      <c r="AA728" s="60">
        <f t="shared" si="2237"/>
        <v>75000</v>
      </c>
      <c r="AB728" s="60">
        <f t="shared" si="2238"/>
        <v>75000</v>
      </c>
      <c r="AC728" s="60">
        <v>20000</v>
      </c>
      <c r="AD728" s="60"/>
      <c r="AE728" s="60"/>
      <c r="AF728" s="60">
        <f t="shared" si="2240"/>
        <v>215000</v>
      </c>
      <c r="AG728" s="60">
        <f t="shared" si="2241"/>
        <v>75000</v>
      </c>
      <c r="AH728" s="60">
        <f t="shared" si="2242"/>
        <v>75000</v>
      </c>
      <c r="AI728" s="60"/>
      <c r="AJ728" s="60"/>
      <c r="AK728" s="60"/>
      <c r="AL728" s="60">
        <f t="shared" si="2244"/>
        <v>215000</v>
      </c>
      <c r="AM728" s="60">
        <f t="shared" si="2245"/>
        <v>75000</v>
      </c>
      <c r="AN728" s="60">
        <f t="shared" si="2246"/>
        <v>75000</v>
      </c>
      <c r="AO728" s="60"/>
      <c r="AP728" s="60"/>
      <c r="AQ728" s="60"/>
      <c r="AR728" s="60">
        <f t="shared" si="2248"/>
        <v>215000</v>
      </c>
      <c r="AS728" s="60">
        <f t="shared" si="2249"/>
        <v>75000</v>
      </c>
      <c r="AT728" s="60">
        <f t="shared" si="2250"/>
        <v>75000</v>
      </c>
    </row>
    <row r="729" spans="1:46" customFormat="1" ht="26.4">
      <c r="A729" s="300"/>
      <c r="B729" s="123" t="s">
        <v>186</v>
      </c>
      <c r="C729" s="35" t="s">
        <v>53</v>
      </c>
      <c r="D729" s="35" t="s">
        <v>21</v>
      </c>
      <c r="E729" s="35" t="s">
        <v>100</v>
      </c>
      <c r="F729" s="35" t="s">
        <v>123</v>
      </c>
      <c r="G729" s="36" t="s">
        <v>32</v>
      </c>
      <c r="H729" s="60">
        <f>H730</f>
        <v>146000</v>
      </c>
      <c r="I729" s="60">
        <f t="shared" ref="I729:M729" si="2288">I730</f>
        <v>146000</v>
      </c>
      <c r="J729" s="60">
        <f t="shared" si="2288"/>
        <v>146000</v>
      </c>
      <c r="K729" s="60">
        <f t="shared" si="2288"/>
        <v>-70000</v>
      </c>
      <c r="L729" s="60">
        <f t="shared" si="2288"/>
        <v>0</v>
      </c>
      <c r="M729" s="60">
        <f t="shared" si="2288"/>
        <v>0</v>
      </c>
      <c r="N729" s="60">
        <f t="shared" si="2228"/>
        <v>76000</v>
      </c>
      <c r="O729" s="60">
        <f t="shared" si="2229"/>
        <v>146000</v>
      </c>
      <c r="P729" s="60">
        <f t="shared" si="2230"/>
        <v>146000</v>
      </c>
      <c r="Q729" s="60">
        <f t="shared" ref="Q729:S729" si="2289">Q730</f>
        <v>0</v>
      </c>
      <c r="R729" s="60">
        <f t="shared" si="2289"/>
        <v>0</v>
      </c>
      <c r="S729" s="60">
        <f t="shared" si="2289"/>
        <v>0</v>
      </c>
      <c r="T729" s="60">
        <f t="shared" si="2193"/>
        <v>76000</v>
      </c>
      <c r="U729" s="60">
        <f t="shared" si="2194"/>
        <v>146000</v>
      </c>
      <c r="V729" s="60">
        <f t="shared" si="2195"/>
        <v>146000</v>
      </c>
      <c r="W729" s="60">
        <f t="shared" ref="W729:Y729" si="2290">W730</f>
        <v>0</v>
      </c>
      <c r="X729" s="60">
        <f t="shared" si="2290"/>
        <v>0</v>
      </c>
      <c r="Y729" s="60">
        <f t="shared" si="2290"/>
        <v>0</v>
      </c>
      <c r="Z729" s="60">
        <f t="shared" si="2236"/>
        <v>76000</v>
      </c>
      <c r="AA729" s="60">
        <f t="shared" si="2237"/>
        <v>146000</v>
      </c>
      <c r="AB729" s="60">
        <f t="shared" si="2238"/>
        <v>146000</v>
      </c>
      <c r="AC729" s="60">
        <f t="shared" ref="AC729:AE729" si="2291">AC730</f>
        <v>-20000</v>
      </c>
      <c r="AD729" s="60">
        <f t="shared" si="2291"/>
        <v>0</v>
      </c>
      <c r="AE729" s="60">
        <f t="shared" si="2291"/>
        <v>0</v>
      </c>
      <c r="AF729" s="60">
        <f t="shared" si="2240"/>
        <v>56000</v>
      </c>
      <c r="AG729" s="60">
        <f t="shared" si="2241"/>
        <v>146000</v>
      </c>
      <c r="AH729" s="60">
        <f t="shared" si="2242"/>
        <v>146000</v>
      </c>
      <c r="AI729" s="60">
        <f t="shared" ref="AI729:AK729" si="2292">AI730</f>
        <v>-15</v>
      </c>
      <c r="AJ729" s="60">
        <f t="shared" si="2292"/>
        <v>0</v>
      </c>
      <c r="AK729" s="60">
        <f t="shared" si="2292"/>
        <v>0</v>
      </c>
      <c r="AL729" s="60">
        <f t="shared" si="2244"/>
        <v>55985</v>
      </c>
      <c r="AM729" s="60">
        <f t="shared" si="2245"/>
        <v>146000</v>
      </c>
      <c r="AN729" s="60">
        <f t="shared" si="2246"/>
        <v>146000</v>
      </c>
      <c r="AO729" s="60">
        <f t="shared" ref="AO729:AQ729" si="2293">AO730</f>
        <v>0</v>
      </c>
      <c r="AP729" s="60">
        <f t="shared" si="2293"/>
        <v>0</v>
      </c>
      <c r="AQ729" s="60">
        <f t="shared" si="2293"/>
        <v>0</v>
      </c>
      <c r="AR729" s="60">
        <f t="shared" si="2248"/>
        <v>55985</v>
      </c>
      <c r="AS729" s="60">
        <f t="shared" si="2249"/>
        <v>146000</v>
      </c>
      <c r="AT729" s="60">
        <f t="shared" si="2250"/>
        <v>146000</v>
      </c>
    </row>
    <row r="730" spans="1:46" customFormat="1" ht="26.4">
      <c r="A730" s="300"/>
      <c r="B730" s="248" t="s">
        <v>34</v>
      </c>
      <c r="C730" s="35" t="s">
        <v>53</v>
      </c>
      <c r="D730" s="35" t="s">
        <v>21</v>
      </c>
      <c r="E730" s="35" t="s">
        <v>100</v>
      </c>
      <c r="F730" s="35" t="s">
        <v>123</v>
      </c>
      <c r="G730" s="36" t="s">
        <v>33</v>
      </c>
      <c r="H730" s="60">
        <v>146000</v>
      </c>
      <c r="I730" s="60">
        <v>146000</v>
      </c>
      <c r="J730" s="60">
        <v>146000</v>
      </c>
      <c r="K730" s="60">
        <v>-70000</v>
      </c>
      <c r="L730" s="60"/>
      <c r="M730" s="60"/>
      <c r="N730" s="60">
        <f t="shared" si="2228"/>
        <v>76000</v>
      </c>
      <c r="O730" s="60">
        <f t="shared" si="2229"/>
        <v>146000</v>
      </c>
      <c r="P730" s="60">
        <f t="shared" si="2230"/>
        <v>146000</v>
      </c>
      <c r="Q730" s="60"/>
      <c r="R730" s="60"/>
      <c r="S730" s="60"/>
      <c r="T730" s="60">
        <f t="shared" si="2193"/>
        <v>76000</v>
      </c>
      <c r="U730" s="60">
        <f t="shared" si="2194"/>
        <v>146000</v>
      </c>
      <c r="V730" s="60">
        <f t="shared" si="2195"/>
        <v>146000</v>
      </c>
      <c r="W730" s="60"/>
      <c r="X730" s="60"/>
      <c r="Y730" s="60"/>
      <c r="Z730" s="60">
        <f t="shared" si="2236"/>
        <v>76000</v>
      </c>
      <c r="AA730" s="60">
        <f t="shared" si="2237"/>
        <v>146000</v>
      </c>
      <c r="AB730" s="60">
        <f t="shared" si="2238"/>
        <v>146000</v>
      </c>
      <c r="AC730" s="60">
        <v>-20000</v>
      </c>
      <c r="AD730" s="60"/>
      <c r="AE730" s="60"/>
      <c r="AF730" s="60">
        <f t="shared" si="2240"/>
        <v>56000</v>
      </c>
      <c r="AG730" s="60">
        <f t="shared" si="2241"/>
        <v>146000</v>
      </c>
      <c r="AH730" s="60">
        <f t="shared" si="2242"/>
        <v>146000</v>
      </c>
      <c r="AI730" s="60">
        <v>-15</v>
      </c>
      <c r="AJ730" s="60"/>
      <c r="AK730" s="60"/>
      <c r="AL730" s="60">
        <f t="shared" si="2244"/>
        <v>55985</v>
      </c>
      <c r="AM730" s="60">
        <f t="shared" si="2245"/>
        <v>146000</v>
      </c>
      <c r="AN730" s="60">
        <f t="shared" si="2246"/>
        <v>146000</v>
      </c>
      <c r="AO730" s="60"/>
      <c r="AP730" s="60"/>
      <c r="AQ730" s="60"/>
      <c r="AR730" s="60">
        <f t="shared" si="2248"/>
        <v>55985</v>
      </c>
      <c r="AS730" s="60">
        <f t="shared" si="2249"/>
        <v>146000</v>
      </c>
      <c r="AT730" s="60">
        <f t="shared" si="2250"/>
        <v>146000</v>
      </c>
    </row>
    <row r="731" spans="1:46" customFormat="1">
      <c r="A731" s="300"/>
      <c r="B731" s="249" t="s">
        <v>47</v>
      </c>
      <c r="C731" s="35" t="s">
        <v>53</v>
      </c>
      <c r="D731" s="35" t="s">
        <v>21</v>
      </c>
      <c r="E731" s="35" t="s">
        <v>100</v>
      </c>
      <c r="F731" s="35" t="s">
        <v>123</v>
      </c>
      <c r="G731" s="37" t="s">
        <v>45</v>
      </c>
      <c r="H731" s="60"/>
      <c r="I731" s="60"/>
      <c r="J731" s="60"/>
      <c r="K731" s="60"/>
      <c r="L731" s="60"/>
      <c r="M731" s="60"/>
      <c r="N731" s="60"/>
      <c r="O731" s="60"/>
      <c r="P731" s="60"/>
      <c r="Q731" s="60"/>
      <c r="R731" s="60"/>
      <c r="S731" s="60"/>
      <c r="T731" s="60"/>
      <c r="U731" s="60"/>
      <c r="V731" s="60"/>
      <c r="W731" s="60"/>
      <c r="X731" s="60"/>
      <c r="Y731" s="60"/>
      <c r="Z731" s="60"/>
      <c r="AA731" s="60"/>
      <c r="AB731" s="60"/>
      <c r="AC731" s="60"/>
      <c r="AD731" s="60"/>
      <c r="AE731" s="60"/>
      <c r="AF731" s="60"/>
      <c r="AG731" s="60"/>
      <c r="AH731" s="60"/>
      <c r="AI731" s="60">
        <v>15</v>
      </c>
      <c r="AJ731" s="60"/>
      <c r="AK731" s="60"/>
      <c r="AL731" s="60">
        <f t="shared" si="2244"/>
        <v>15</v>
      </c>
      <c r="AM731" s="60">
        <f t="shared" si="2245"/>
        <v>0</v>
      </c>
      <c r="AN731" s="60">
        <f t="shared" si="2246"/>
        <v>0</v>
      </c>
      <c r="AO731" s="60">
        <f>AO732</f>
        <v>0</v>
      </c>
      <c r="AP731" s="60">
        <f t="shared" ref="AP731:AQ731" si="2294">AP732</f>
        <v>0</v>
      </c>
      <c r="AQ731" s="60">
        <f t="shared" si="2294"/>
        <v>0</v>
      </c>
      <c r="AR731" s="60">
        <f t="shared" si="2248"/>
        <v>15</v>
      </c>
      <c r="AS731" s="60">
        <f t="shared" si="2249"/>
        <v>0</v>
      </c>
      <c r="AT731" s="60">
        <f t="shared" si="2250"/>
        <v>0</v>
      </c>
    </row>
    <row r="732" spans="1:46" customFormat="1">
      <c r="A732" s="300"/>
      <c r="B732" s="249" t="s">
        <v>56</v>
      </c>
      <c r="C732" s="35" t="s">
        <v>53</v>
      </c>
      <c r="D732" s="35" t="s">
        <v>21</v>
      </c>
      <c r="E732" s="35" t="s">
        <v>100</v>
      </c>
      <c r="F732" s="35" t="s">
        <v>123</v>
      </c>
      <c r="G732" s="37" t="s">
        <v>57</v>
      </c>
      <c r="H732" s="60"/>
      <c r="I732" s="60"/>
      <c r="J732" s="60"/>
      <c r="K732" s="60"/>
      <c r="L732" s="60"/>
      <c r="M732" s="60"/>
      <c r="N732" s="60"/>
      <c r="O732" s="60"/>
      <c r="P732" s="60"/>
      <c r="Q732" s="60"/>
      <c r="R732" s="60"/>
      <c r="S732" s="60"/>
      <c r="T732" s="60"/>
      <c r="U732" s="60"/>
      <c r="V732" s="60"/>
      <c r="W732" s="60"/>
      <c r="X732" s="60"/>
      <c r="Y732" s="60"/>
      <c r="Z732" s="60"/>
      <c r="AA732" s="60"/>
      <c r="AB732" s="60"/>
      <c r="AC732" s="60"/>
      <c r="AD732" s="60"/>
      <c r="AE732" s="60"/>
      <c r="AF732" s="60"/>
      <c r="AG732" s="60"/>
      <c r="AH732" s="60"/>
      <c r="AI732" s="60">
        <v>15</v>
      </c>
      <c r="AJ732" s="60"/>
      <c r="AK732" s="60"/>
      <c r="AL732" s="60">
        <f t="shared" si="2244"/>
        <v>15</v>
      </c>
      <c r="AM732" s="60">
        <f t="shared" si="2245"/>
        <v>0</v>
      </c>
      <c r="AN732" s="60">
        <f t="shared" si="2246"/>
        <v>0</v>
      </c>
      <c r="AO732" s="60"/>
      <c r="AP732" s="60"/>
      <c r="AQ732" s="60"/>
      <c r="AR732" s="60">
        <f t="shared" si="2248"/>
        <v>15</v>
      </c>
      <c r="AS732" s="60">
        <f t="shared" si="2249"/>
        <v>0</v>
      </c>
      <c r="AT732" s="60">
        <f t="shared" si="2250"/>
        <v>0</v>
      </c>
    </row>
    <row r="733" spans="1:46" customFormat="1" ht="39.6">
      <c r="A733" s="300"/>
      <c r="B733" s="250" t="s">
        <v>167</v>
      </c>
      <c r="C733" s="35" t="s">
        <v>53</v>
      </c>
      <c r="D733" s="35" t="s">
        <v>21</v>
      </c>
      <c r="E733" s="35" t="s">
        <v>100</v>
      </c>
      <c r="F733" s="35" t="s">
        <v>166</v>
      </c>
      <c r="G733" s="112"/>
      <c r="H733" s="60">
        <f>H734</f>
        <v>2692514.8</v>
      </c>
      <c r="I733" s="60">
        <f t="shared" ref="I733:M734" si="2295">I734</f>
        <v>1000000</v>
      </c>
      <c r="J733" s="60">
        <f t="shared" si="2295"/>
        <v>0</v>
      </c>
      <c r="K733" s="60">
        <f t="shared" si="2295"/>
        <v>0</v>
      </c>
      <c r="L733" s="60">
        <f t="shared" si="2295"/>
        <v>0</v>
      </c>
      <c r="M733" s="60">
        <f t="shared" si="2295"/>
        <v>0</v>
      </c>
      <c r="N733" s="60">
        <f t="shared" si="2228"/>
        <v>2692514.8</v>
      </c>
      <c r="O733" s="60">
        <f t="shared" si="2229"/>
        <v>1000000</v>
      </c>
      <c r="P733" s="60">
        <f t="shared" si="2230"/>
        <v>0</v>
      </c>
      <c r="Q733" s="60">
        <f t="shared" ref="Q733:S734" si="2296">Q734</f>
        <v>-719213.05</v>
      </c>
      <c r="R733" s="60">
        <f t="shared" si="2296"/>
        <v>-199104</v>
      </c>
      <c r="S733" s="60">
        <f t="shared" si="2296"/>
        <v>0</v>
      </c>
      <c r="T733" s="60">
        <f t="shared" si="2193"/>
        <v>1973301.7499999998</v>
      </c>
      <c r="U733" s="60">
        <f t="shared" si="2194"/>
        <v>800896</v>
      </c>
      <c r="V733" s="60">
        <f t="shared" si="2195"/>
        <v>0</v>
      </c>
      <c r="W733" s="60">
        <f t="shared" ref="W733:Y734" si="2297">W734</f>
        <v>-357534.02999999991</v>
      </c>
      <c r="X733" s="60">
        <f t="shared" si="2297"/>
        <v>0</v>
      </c>
      <c r="Y733" s="60">
        <f t="shared" si="2297"/>
        <v>0</v>
      </c>
      <c r="Z733" s="60">
        <f t="shared" si="2236"/>
        <v>1615767.7199999997</v>
      </c>
      <c r="AA733" s="60">
        <f t="shared" si="2237"/>
        <v>800896</v>
      </c>
      <c r="AB733" s="60">
        <f t="shared" si="2238"/>
        <v>0</v>
      </c>
      <c r="AC733" s="60">
        <f t="shared" ref="AC733:AE734" si="2298">AC734</f>
        <v>-693623.34</v>
      </c>
      <c r="AD733" s="60">
        <f t="shared" si="2298"/>
        <v>199104</v>
      </c>
      <c r="AE733" s="60">
        <f t="shared" si="2298"/>
        <v>0</v>
      </c>
      <c r="AF733" s="60">
        <f t="shared" si="2240"/>
        <v>922144.37999999977</v>
      </c>
      <c r="AG733" s="60">
        <f t="shared" si="2241"/>
        <v>1000000</v>
      </c>
      <c r="AH733" s="60">
        <f t="shared" si="2242"/>
        <v>0</v>
      </c>
      <c r="AI733" s="60">
        <f t="shared" ref="AI733:AK734" si="2299">AI734</f>
        <v>0</v>
      </c>
      <c r="AJ733" s="60">
        <f t="shared" si="2299"/>
        <v>0</v>
      </c>
      <c r="AK733" s="60">
        <f t="shared" si="2299"/>
        <v>0</v>
      </c>
      <c r="AL733" s="60">
        <f t="shared" si="2244"/>
        <v>922144.37999999977</v>
      </c>
      <c r="AM733" s="60">
        <f t="shared" si="2245"/>
        <v>1000000</v>
      </c>
      <c r="AN733" s="60">
        <f t="shared" si="2246"/>
        <v>0</v>
      </c>
      <c r="AO733" s="60">
        <f t="shared" ref="AO733:AQ734" si="2300">AO734</f>
        <v>-922144.38</v>
      </c>
      <c r="AP733" s="60">
        <f t="shared" si="2300"/>
        <v>-176360.53</v>
      </c>
      <c r="AQ733" s="60">
        <f t="shared" si="2300"/>
        <v>0</v>
      </c>
      <c r="AR733" s="60">
        <f t="shared" si="2248"/>
        <v>0</v>
      </c>
      <c r="AS733" s="60">
        <f t="shared" si="2249"/>
        <v>823639.47</v>
      </c>
      <c r="AT733" s="60">
        <f t="shared" si="2250"/>
        <v>0</v>
      </c>
    </row>
    <row r="734" spans="1:46" customFormat="1">
      <c r="A734" s="300"/>
      <c r="B734" s="82" t="s">
        <v>47</v>
      </c>
      <c r="C734" s="35" t="s">
        <v>53</v>
      </c>
      <c r="D734" s="35" t="s">
        <v>21</v>
      </c>
      <c r="E734" s="35" t="s">
        <v>100</v>
      </c>
      <c r="F734" s="35" t="s">
        <v>166</v>
      </c>
      <c r="G734" s="112" t="s">
        <v>45</v>
      </c>
      <c r="H734" s="60">
        <f>H735</f>
        <v>2692514.8</v>
      </c>
      <c r="I734" s="60">
        <f t="shared" si="2295"/>
        <v>1000000</v>
      </c>
      <c r="J734" s="60">
        <f t="shared" si="2295"/>
        <v>0</v>
      </c>
      <c r="K734" s="60">
        <f t="shared" si="2295"/>
        <v>0</v>
      </c>
      <c r="L734" s="60">
        <f t="shared" si="2295"/>
        <v>0</v>
      </c>
      <c r="M734" s="60">
        <f t="shared" si="2295"/>
        <v>0</v>
      </c>
      <c r="N734" s="60">
        <f t="shared" si="2228"/>
        <v>2692514.8</v>
      </c>
      <c r="O734" s="60">
        <f t="shared" si="2229"/>
        <v>1000000</v>
      </c>
      <c r="P734" s="60">
        <f t="shared" si="2230"/>
        <v>0</v>
      </c>
      <c r="Q734" s="60">
        <f t="shared" si="2296"/>
        <v>-719213.05</v>
      </c>
      <c r="R734" s="60">
        <f t="shared" si="2296"/>
        <v>-199104</v>
      </c>
      <c r="S734" s="60">
        <f t="shared" si="2296"/>
        <v>0</v>
      </c>
      <c r="T734" s="60">
        <f t="shared" si="2193"/>
        <v>1973301.7499999998</v>
      </c>
      <c r="U734" s="60">
        <f t="shared" si="2194"/>
        <v>800896</v>
      </c>
      <c r="V734" s="60">
        <f t="shared" si="2195"/>
        <v>0</v>
      </c>
      <c r="W734" s="60">
        <f t="shared" si="2297"/>
        <v>-357534.02999999991</v>
      </c>
      <c r="X734" s="60">
        <f t="shared" si="2297"/>
        <v>0</v>
      </c>
      <c r="Y734" s="60">
        <f t="shared" si="2297"/>
        <v>0</v>
      </c>
      <c r="Z734" s="60">
        <f t="shared" si="2236"/>
        <v>1615767.7199999997</v>
      </c>
      <c r="AA734" s="60">
        <f t="shared" si="2237"/>
        <v>800896</v>
      </c>
      <c r="AB734" s="60">
        <f t="shared" si="2238"/>
        <v>0</v>
      </c>
      <c r="AC734" s="60">
        <f t="shared" si="2298"/>
        <v>-693623.34</v>
      </c>
      <c r="AD734" s="60">
        <f t="shared" si="2298"/>
        <v>199104</v>
      </c>
      <c r="AE734" s="60">
        <f t="shared" si="2298"/>
        <v>0</v>
      </c>
      <c r="AF734" s="60">
        <f t="shared" si="2240"/>
        <v>922144.37999999977</v>
      </c>
      <c r="AG734" s="60">
        <f t="shared" si="2241"/>
        <v>1000000</v>
      </c>
      <c r="AH734" s="60">
        <f t="shared" si="2242"/>
        <v>0</v>
      </c>
      <c r="AI734" s="60">
        <f t="shared" si="2299"/>
        <v>0</v>
      </c>
      <c r="AJ734" s="60">
        <f t="shared" si="2299"/>
        <v>0</v>
      </c>
      <c r="AK734" s="60">
        <f t="shared" si="2299"/>
        <v>0</v>
      </c>
      <c r="AL734" s="60">
        <f t="shared" si="2244"/>
        <v>922144.37999999977</v>
      </c>
      <c r="AM734" s="60">
        <f t="shared" si="2245"/>
        <v>1000000</v>
      </c>
      <c r="AN734" s="60">
        <f t="shared" si="2246"/>
        <v>0</v>
      </c>
      <c r="AO734" s="60">
        <f t="shared" si="2300"/>
        <v>-922144.38</v>
      </c>
      <c r="AP734" s="60">
        <f t="shared" si="2300"/>
        <v>-176360.53</v>
      </c>
      <c r="AQ734" s="60">
        <f t="shared" si="2300"/>
        <v>0</v>
      </c>
      <c r="AR734" s="60">
        <f t="shared" si="2248"/>
        <v>0</v>
      </c>
      <c r="AS734" s="60">
        <f t="shared" si="2249"/>
        <v>823639.47</v>
      </c>
      <c r="AT734" s="60">
        <f t="shared" si="2250"/>
        <v>0</v>
      </c>
    </row>
    <row r="735" spans="1:46" customFormat="1">
      <c r="A735" s="300"/>
      <c r="B735" s="82" t="s">
        <v>61</v>
      </c>
      <c r="C735" s="35" t="s">
        <v>53</v>
      </c>
      <c r="D735" s="35" t="s">
        <v>21</v>
      </c>
      <c r="E735" s="35" t="s">
        <v>100</v>
      </c>
      <c r="F735" s="35" t="s">
        <v>166</v>
      </c>
      <c r="G735" s="112" t="s">
        <v>62</v>
      </c>
      <c r="H735" s="60">
        <v>2692514.8</v>
      </c>
      <c r="I735" s="60">
        <v>1000000</v>
      </c>
      <c r="J735" s="60"/>
      <c r="K735" s="60"/>
      <c r="L735" s="60"/>
      <c r="M735" s="60"/>
      <c r="N735" s="60">
        <f t="shared" si="2228"/>
        <v>2692514.8</v>
      </c>
      <c r="O735" s="60">
        <f t="shared" si="2229"/>
        <v>1000000</v>
      </c>
      <c r="P735" s="60">
        <f t="shared" si="2230"/>
        <v>0</v>
      </c>
      <c r="Q735" s="60">
        <v>-719213.05</v>
      </c>
      <c r="R735" s="60">
        <v>-199104</v>
      </c>
      <c r="S735" s="60"/>
      <c r="T735" s="60">
        <f t="shared" si="2193"/>
        <v>1973301.7499999998</v>
      </c>
      <c r="U735" s="60">
        <f t="shared" si="2194"/>
        <v>800896</v>
      </c>
      <c r="V735" s="60">
        <f t="shared" si="2195"/>
        <v>0</v>
      </c>
      <c r="W735" s="60">
        <v>-357534.02999999991</v>
      </c>
      <c r="X735" s="60"/>
      <c r="Y735" s="60"/>
      <c r="Z735" s="60">
        <f t="shared" si="2236"/>
        <v>1615767.7199999997</v>
      </c>
      <c r="AA735" s="60">
        <f t="shared" si="2237"/>
        <v>800896</v>
      </c>
      <c r="AB735" s="60">
        <f t="shared" si="2238"/>
        <v>0</v>
      </c>
      <c r="AC735" s="60">
        <v>-693623.34</v>
      </c>
      <c r="AD735" s="60">
        <v>199104</v>
      </c>
      <c r="AE735" s="60"/>
      <c r="AF735" s="60">
        <f t="shared" si="2240"/>
        <v>922144.37999999977</v>
      </c>
      <c r="AG735" s="60">
        <f t="shared" si="2241"/>
        <v>1000000</v>
      </c>
      <c r="AH735" s="60">
        <f t="shared" si="2242"/>
        <v>0</v>
      </c>
      <c r="AI735" s="60"/>
      <c r="AJ735" s="60"/>
      <c r="AK735" s="60"/>
      <c r="AL735" s="60">
        <f t="shared" si="2244"/>
        <v>922144.37999999977</v>
      </c>
      <c r="AM735" s="60">
        <f t="shared" si="2245"/>
        <v>1000000</v>
      </c>
      <c r="AN735" s="60">
        <f t="shared" si="2246"/>
        <v>0</v>
      </c>
      <c r="AO735" s="60">
        <f>-364926.64+176360.53+414-733992.27</f>
        <v>-922144.38</v>
      </c>
      <c r="AP735" s="60">
        <v>-176360.53</v>
      </c>
      <c r="AQ735" s="60"/>
      <c r="AR735" s="60">
        <f t="shared" si="2248"/>
        <v>0</v>
      </c>
      <c r="AS735" s="60">
        <f t="shared" si="2249"/>
        <v>823639.47</v>
      </c>
      <c r="AT735" s="60">
        <f t="shared" si="2250"/>
        <v>0</v>
      </c>
    </row>
    <row r="736" spans="1:46" customFormat="1">
      <c r="A736" s="300"/>
      <c r="B736" s="85" t="s">
        <v>63</v>
      </c>
      <c r="C736" s="35" t="s">
        <v>53</v>
      </c>
      <c r="D736" s="35" t="s">
        <v>21</v>
      </c>
      <c r="E736" s="35" t="s">
        <v>100</v>
      </c>
      <c r="F736" s="40" t="s">
        <v>124</v>
      </c>
      <c r="G736" s="41"/>
      <c r="H736" s="60">
        <f>H737+H739+H741</f>
        <v>72196144</v>
      </c>
      <c r="I736" s="60">
        <f t="shared" ref="I736:J736" si="2301">I737+I739+I741</f>
        <v>73091246.950000003</v>
      </c>
      <c r="J736" s="60">
        <f t="shared" si="2301"/>
        <v>73571976.810000002</v>
      </c>
      <c r="K736" s="60">
        <f t="shared" ref="K736:M736" si="2302">K737+K739+K741</f>
        <v>0</v>
      </c>
      <c r="L736" s="60">
        <f t="shared" si="2302"/>
        <v>0</v>
      </c>
      <c r="M736" s="60">
        <f t="shared" si="2302"/>
        <v>0</v>
      </c>
      <c r="N736" s="60">
        <f t="shared" si="2228"/>
        <v>72196144</v>
      </c>
      <c r="O736" s="60">
        <f t="shared" si="2229"/>
        <v>73091246.950000003</v>
      </c>
      <c r="P736" s="60">
        <f t="shared" si="2230"/>
        <v>73571976.810000002</v>
      </c>
      <c r="Q736" s="60">
        <f t="shared" ref="Q736:S736" si="2303">Q737+Q739+Q741</f>
        <v>0</v>
      </c>
      <c r="R736" s="60">
        <f t="shared" si="2303"/>
        <v>0</v>
      </c>
      <c r="S736" s="60">
        <f t="shared" si="2303"/>
        <v>0</v>
      </c>
      <c r="T736" s="60">
        <f t="shared" si="2193"/>
        <v>72196144</v>
      </c>
      <c r="U736" s="60">
        <f t="shared" si="2194"/>
        <v>73091246.950000003</v>
      </c>
      <c r="V736" s="60">
        <f t="shared" si="2195"/>
        <v>73571976.810000002</v>
      </c>
      <c r="W736" s="60">
        <f t="shared" ref="W736:Y736" si="2304">W737+W739+W741</f>
        <v>-450000</v>
      </c>
      <c r="X736" s="60">
        <f t="shared" si="2304"/>
        <v>0</v>
      </c>
      <c r="Y736" s="60">
        <f t="shared" si="2304"/>
        <v>0</v>
      </c>
      <c r="Z736" s="60">
        <f t="shared" si="2236"/>
        <v>71746144</v>
      </c>
      <c r="AA736" s="60">
        <f t="shared" si="2237"/>
        <v>73091246.950000003</v>
      </c>
      <c r="AB736" s="60">
        <f t="shared" si="2238"/>
        <v>73571976.810000002</v>
      </c>
      <c r="AC736" s="60">
        <f t="shared" ref="AC736:AE736" si="2305">AC737+AC739+AC741</f>
        <v>415000</v>
      </c>
      <c r="AD736" s="60">
        <f t="shared" si="2305"/>
        <v>0</v>
      </c>
      <c r="AE736" s="60">
        <f t="shared" si="2305"/>
        <v>0</v>
      </c>
      <c r="AF736" s="60">
        <f t="shared" si="2240"/>
        <v>72161144</v>
      </c>
      <c r="AG736" s="60">
        <f t="shared" si="2241"/>
        <v>73091246.950000003</v>
      </c>
      <c r="AH736" s="60">
        <f t="shared" si="2242"/>
        <v>73571976.810000002</v>
      </c>
      <c r="AI736" s="60">
        <f t="shared" ref="AI736:AK736" si="2306">AI737+AI739+AI741</f>
        <v>0</v>
      </c>
      <c r="AJ736" s="60">
        <f t="shared" si="2306"/>
        <v>0</v>
      </c>
      <c r="AK736" s="60">
        <f t="shared" si="2306"/>
        <v>0</v>
      </c>
      <c r="AL736" s="60">
        <f t="shared" si="2244"/>
        <v>72161144</v>
      </c>
      <c r="AM736" s="60">
        <f t="shared" si="2245"/>
        <v>73091246.950000003</v>
      </c>
      <c r="AN736" s="60">
        <f t="shared" si="2246"/>
        <v>73571976.810000002</v>
      </c>
      <c r="AO736" s="60">
        <f t="shared" ref="AO736:AQ736" si="2307">AO737+AO739+AO741</f>
        <v>18000</v>
      </c>
      <c r="AP736" s="60">
        <f t="shared" si="2307"/>
        <v>0</v>
      </c>
      <c r="AQ736" s="60">
        <f t="shared" si="2307"/>
        <v>0</v>
      </c>
      <c r="AR736" s="60">
        <f t="shared" si="2248"/>
        <v>72179144</v>
      </c>
      <c r="AS736" s="60">
        <f t="shared" si="2249"/>
        <v>73091246.950000003</v>
      </c>
      <c r="AT736" s="60">
        <f t="shared" si="2250"/>
        <v>73571976.810000002</v>
      </c>
    </row>
    <row r="737" spans="1:46" customFormat="1" ht="39.6">
      <c r="A737" s="300"/>
      <c r="B737" s="86" t="s">
        <v>51</v>
      </c>
      <c r="C737" s="35" t="s">
        <v>53</v>
      </c>
      <c r="D737" s="35" t="s">
        <v>21</v>
      </c>
      <c r="E737" s="35" t="s">
        <v>100</v>
      </c>
      <c r="F737" s="40" t="s">
        <v>124</v>
      </c>
      <c r="G737" s="41" t="s">
        <v>49</v>
      </c>
      <c r="H737" s="60">
        <f>H738</f>
        <v>57790006</v>
      </c>
      <c r="I737" s="60">
        <f t="shared" ref="I737:M737" si="2308">I738</f>
        <v>58224986.149999999</v>
      </c>
      <c r="J737" s="60">
        <f t="shared" si="2308"/>
        <v>58751716.009999998</v>
      </c>
      <c r="K737" s="60">
        <f t="shared" si="2308"/>
        <v>0</v>
      </c>
      <c r="L737" s="60">
        <f t="shared" si="2308"/>
        <v>0</v>
      </c>
      <c r="M737" s="60">
        <f t="shared" si="2308"/>
        <v>0</v>
      </c>
      <c r="N737" s="60">
        <f t="shared" si="2228"/>
        <v>57790006</v>
      </c>
      <c r="O737" s="60">
        <f t="shared" si="2229"/>
        <v>58224986.149999999</v>
      </c>
      <c r="P737" s="60">
        <f t="shared" si="2230"/>
        <v>58751716.009999998</v>
      </c>
      <c r="Q737" s="60">
        <f t="shared" ref="Q737:S737" si="2309">Q738</f>
        <v>0</v>
      </c>
      <c r="R737" s="60">
        <f t="shared" si="2309"/>
        <v>0</v>
      </c>
      <c r="S737" s="60">
        <f t="shared" si="2309"/>
        <v>0</v>
      </c>
      <c r="T737" s="60">
        <f t="shared" si="2193"/>
        <v>57790006</v>
      </c>
      <c r="U737" s="60">
        <f t="shared" si="2194"/>
        <v>58224986.149999999</v>
      </c>
      <c r="V737" s="60">
        <f t="shared" si="2195"/>
        <v>58751716.009999998</v>
      </c>
      <c r="W737" s="60">
        <f t="shared" ref="W737:Y737" si="2310">W738</f>
        <v>-450000</v>
      </c>
      <c r="X737" s="60">
        <f t="shared" si="2310"/>
        <v>0</v>
      </c>
      <c r="Y737" s="60">
        <f t="shared" si="2310"/>
        <v>0</v>
      </c>
      <c r="Z737" s="60">
        <f t="shared" si="2236"/>
        <v>57340006</v>
      </c>
      <c r="AA737" s="60">
        <f t="shared" si="2237"/>
        <v>58224986.149999999</v>
      </c>
      <c r="AB737" s="60">
        <f t="shared" si="2238"/>
        <v>58751716.009999998</v>
      </c>
      <c r="AC737" s="60">
        <f t="shared" ref="AC737:AE737" si="2311">AC738</f>
        <v>0</v>
      </c>
      <c r="AD737" s="60">
        <f t="shared" si="2311"/>
        <v>0</v>
      </c>
      <c r="AE737" s="60">
        <f t="shared" si="2311"/>
        <v>0</v>
      </c>
      <c r="AF737" s="60">
        <f t="shared" si="2240"/>
        <v>57340006</v>
      </c>
      <c r="AG737" s="60">
        <f t="shared" si="2241"/>
        <v>58224986.149999999</v>
      </c>
      <c r="AH737" s="60">
        <f t="shared" si="2242"/>
        <v>58751716.009999998</v>
      </c>
      <c r="AI737" s="60">
        <f t="shared" ref="AI737:AK737" si="2312">AI738</f>
        <v>0</v>
      </c>
      <c r="AJ737" s="60">
        <f t="shared" si="2312"/>
        <v>0</v>
      </c>
      <c r="AK737" s="60">
        <f t="shared" si="2312"/>
        <v>0</v>
      </c>
      <c r="AL737" s="60">
        <f t="shared" si="2244"/>
        <v>57340006</v>
      </c>
      <c r="AM737" s="60">
        <f t="shared" si="2245"/>
        <v>58224986.149999999</v>
      </c>
      <c r="AN737" s="60">
        <f t="shared" si="2246"/>
        <v>58751716.009999998</v>
      </c>
      <c r="AO737" s="60">
        <f t="shared" ref="AO737:AQ737" si="2313">AO738</f>
        <v>0</v>
      </c>
      <c r="AP737" s="60">
        <f t="shared" si="2313"/>
        <v>0</v>
      </c>
      <c r="AQ737" s="60">
        <f t="shared" si="2313"/>
        <v>0</v>
      </c>
      <c r="AR737" s="60">
        <f t="shared" si="2248"/>
        <v>57340006</v>
      </c>
      <c r="AS737" s="60">
        <f t="shared" si="2249"/>
        <v>58224986.149999999</v>
      </c>
      <c r="AT737" s="60">
        <f t="shared" si="2250"/>
        <v>58751716.009999998</v>
      </c>
    </row>
    <row r="738" spans="1:46" customFormat="1">
      <c r="A738" s="300"/>
      <c r="B738" s="86" t="s">
        <v>64</v>
      </c>
      <c r="C738" s="35" t="s">
        <v>53</v>
      </c>
      <c r="D738" s="35" t="s">
        <v>21</v>
      </c>
      <c r="E738" s="35" t="s">
        <v>100</v>
      </c>
      <c r="F738" s="40" t="s">
        <v>124</v>
      </c>
      <c r="G738" s="41" t="s">
        <v>65</v>
      </c>
      <c r="H738" s="60">
        <v>57790006</v>
      </c>
      <c r="I738" s="60">
        <v>58224986.149999999</v>
      </c>
      <c r="J738" s="60">
        <v>58751716.009999998</v>
      </c>
      <c r="K738" s="60"/>
      <c r="L738" s="60"/>
      <c r="M738" s="60"/>
      <c r="N738" s="60">
        <f t="shared" si="2228"/>
        <v>57790006</v>
      </c>
      <c r="O738" s="60">
        <f t="shared" si="2229"/>
        <v>58224986.149999999</v>
      </c>
      <c r="P738" s="60">
        <f t="shared" si="2230"/>
        <v>58751716.009999998</v>
      </c>
      <c r="Q738" s="60"/>
      <c r="R738" s="60"/>
      <c r="S738" s="60"/>
      <c r="T738" s="60">
        <f t="shared" si="2193"/>
        <v>57790006</v>
      </c>
      <c r="U738" s="60">
        <f t="shared" si="2194"/>
        <v>58224986.149999999</v>
      </c>
      <c r="V738" s="60">
        <f t="shared" si="2195"/>
        <v>58751716.009999998</v>
      </c>
      <c r="W738" s="60">
        <v>-450000</v>
      </c>
      <c r="X738" s="60"/>
      <c r="Y738" s="60"/>
      <c r="Z738" s="60">
        <f t="shared" si="2236"/>
        <v>57340006</v>
      </c>
      <c r="AA738" s="60">
        <f t="shared" si="2237"/>
        <v>58224986.149999999</v>
      </c>
      <c r="AB738" s="60">
        <f t="shared" si="2238"/>
        <v>58751716.009999998</v>
      </c>
      <c r="AC738" s="60"/>
      <c r="AD738" s="60"/>
      <c r="AE738" s="60"/>
      <c r="AF738" s="60">
        <f t="shared" si="2240"/>
        <v>57340006</v>
      </c>
      <c r="AG738" s="60">
        <f t="shared" si="2241"/>
        <v>58224986.149999999</v>
      </c>
      <c r="AH738" s="60">
        <f t="shared" si="2242"/>
        <v>58751716.009999998</v>
      </c>
      <c r="AI738" s="60"/>
      <c r="AJ738" s="60"/>
      <c r="AK738" s="60"/>
      <c r="AL738" s="60">
        <f t="shared" si="2244"/>
        <v>57340006</v>
      </c>
      <c r="AM738" s="60">
        <f t="shared" si="2245"/>
        <v>58224986.149999999</v>
      </c>
      <c r="AN738" s="60">
        <f t="shared" si="2246"/>
        <v>58751716.009999998</v>
      </c>
      <c r="AO738" s="60"/>
      <c r="AP738" s="60"/>
      <c r="AQ738" s="60"/>
      <c r="AR738" s="60">
        <f t="shared" si="2248"/>
        <v>57340006</v>
      </c>
      <c r="AS738" s="60">
        <f t="shared" si="2249"/>
        <v>58224986.149999999</v>
      </c>
      <c r="AT738" s="60">
        <f t="shared" si="2250"/>
        <v>58751716.009999998</v>
      </c>
    </row>
    <row r="739" spans="1:46" customFormat="1" ht="26.4">
      <c r="A739" s="300"/>
      <c r="B739" s="82" t="s">
        <v>186</v>
      </c>
      <c r="C739" s="35" t="s">
        <v>53</v>
      </c>
      <c r="D739" s="35" t="s">
        <v>21</v>
      </c>
      <c r="E739" s="35" t="s">
        <v>100</v>
      </c>
      <c r="F739" s="40" t="s">
        <v>124</v>
      </c>
      <c r="G739" s="41" t="s">
        <v>32</v>
      </c>
      <c r="H739" s="60">
        <f>H740</f>
        <v>14372530</v>
      </c>
      <c r="I739" s="60">
        <f t="shared" ref="I739:M739" si="2314">I740</f>
        <v>14832652.800000001</v>
      </c>
      <c r="J739" s="60">
        <f t="shared" si="2314"/>
        <v>14786652.800000001</v>
      </c>
      <c r="K739" s="60">
        <f t="shared" si="2314"/>
        <v>0</v>
      </c>
      <c r="L739" s="60">
        <f t="shared" si="2314"/>
        <v>0</v>
      </c>
      <c r="M739" s="60">
        <f t="shared" si="2314"/>
        <v>0</v>
      </c>
      <c r="N739" s="60">
        <f t="shared" si="2228"/>
        <v>14372530</v>
      </c>
      <c r="O739" s="60">
        <f t="shared" si="2229"/>
        <v>14832652.800000001</v>
      </c>
      <c r="P739" s="60">
        <f t="shared" si="2230"/>
        <v>14786652.800000001</v>
      </c>
      <c r="Q739" s="60">
        <f t="shared" ref="Q739:S739" si="2315">Q740</f>
        <v>0</v>
      </c>
      <c r="R739" s="60">
        <f t="shared" si="2315"/>
        <v>0</v>
      </c>
      <c r="S739" s="60">
        <f t="shared" si="2315"/>
        <v>0</v>
      </c>
      <c r="T739" s="60">
        <f t="shared" si="2193"/>
        <v>14372530</v>
      </c>
      <c r="U739" s="60">
        <f t="shared" si="2194"/>
        <v>14832652.800000001</v>
      </c>
      <c r="V739" s="60">
        <f t="shared" si="2195"/>
        <v>14786652.800000001</v>
      </c>
      <c r="W739" s="60">
        <f t="shared" ref="W739:Y739" si="2316">W740</f>
        <v>-14000</v>
      </c>
      <c r="X739" s="60">
        <f t="shared" si="2316"/>
        <v>0</v>
      </c>
      <c r="Y739" s="60">
        <f t="shared" si="2316"/>
        <v>0</v>
      </c>
      <c r="Z739" s="60">
        <f t="shared" si="2236"/>
        <v>14358530</v>
      </c>
      <c r="AA739" s="60">
        <f t="shared" si="2237"/>
        <v>14832652.800000001</v>
      </c>
      <c r="AB739" s="60">
        <f t="shared" si="2238"/>
        <v>14786652.800000001</v>
      </c>
      <c r="AC739" s="60">
        <f t="shared" ref="AC739:AE739" si="2317">AC740</f>
        <v>415000</v>
      </c>
      <c r="AD739" s="60">
        <f t="shared" si="2317"/>
        <v>0</v>
      </c>
      <c r="AE739" s="60">
        <f t="shared" si="2317"/>
        <v>0</v>
      </c>
      <c r="AF739" s="60">
        <f t="shared" si="2240"/>
        <v>14773530</v>
      </c>
      <c r="AG739" s="60">
        <f t="shared" si="2241"/>
        <v>14832652.800000001</v>
      </c>
      <c r="AH739" s="60">
        <f t="shared" si="2242"/>
        <v>14786652.800000001</v>
      </c>
      <c r="AI739" s="60">
        <f t="shared" ref="AI739:AK739" si="2318">AI740</f>
        <v>0</v>
      </c>
      <c r="AJ739" s="60">
        <f t="shared" si="2318"/>
        <v>0</v>
      </c>
      <c r="AK739" s="60">
        <f t="shared" si="2318"/>
        <v>0</v>
      </c>
      <c r="AL739" s="60">
        <f t="shared" si="2244"/>
        <v>14773530</v>
      </c>
      <c r="AM739" s="60">
        <f t="shared" si="2245"/>
        <v>14832652.800000001</v>
      </c>
      <c r="AN739" s="60">
        <f t="shared" si="2246"/>
        <v>14786652.800000001</v>
      </c>
      <c r="AO739" s="60">
        <f t="shared" ref="AO739:AQ739" si="2319">AO740</f>
        <v>18000</v>
      </c>
      <c r="AP739" s="60">
        <f t="shared" si="2319"/>
        <v>0</v>
      </c>
      <c r="AQ739" s="60">
        <f t="shared" si="2319"/>
        <v>0</v>
      </c>
      <c r="AR739" s="60">
        <f t="shared" si="2248"/>
        <v>14791530</v>
      </c>
      <c r="AS739" s="60">
        <f t="shared" si="2249"/>
        <v>14832652.800000001</v>
      </c>
      <c r="AT739" s="60">
        <f t="shared" si="2250"/>
        <v>14786652.800000001</v>
      </c>
    </row>
    <row r="740" spans="1:46" customFormat="1" ht="26.4">
      <c r="A740" s="300"/>
      <c r="B740" s="86" t="s">
        <v>34</v>
      </c>
      <c r="C740" s="35" t="s">
        <v>53</v>
      </c>
      <c r="D740" s="35" t="s">
        <v>21</v>
      </c>
      <c r="E740" s="35" t="s">
        <v>100</v>
      </c>
      <c r="F740" s="40" t="s">
        <v>124</v>
      </c>
      <c r="G740" s="41" t="s">
        <v>33</v>
      </c>
      <c r="H740" s="60">
        <v>14372530</v>
      </c>
      <c r="I740" s="60">
        <v>14832652.800000001</v>
      </c>
      <c r="J740" s="60">
        <v>14786652.800000001</v>
      </c>
      <c r="K740" s="60"/>
      <c r="L740" s="60"/>
      <c r="M740" s="60"/>
      <c r="N740" s="60">
        <f t="shared" si="2228"/>
        <v>14372530</v>
      </c>
      <c r="O740" s="60">
        <f t="shared" si="2229"/>
        <v>14832652.800000001</v>
      </c>
      <c r="P740" s="60">
        <f t="shared" si="2230"/>
        <v>14786652.800000001</v>
      </c>
      <c r="Q740" s="60"/>
      <c r="R740" s="60"/>
      <c r="S740" s="60"/>
      <c r="T740" s="60">
        <f t="shared" si="2193"/>
        <v>14372530</v>
      </c>
      <c r="U740" s="60">
        <f t="shared" si="2194"/>
        <v>14832652.800000001</v>
      </c>
      <c r="V740" s="60">
        <f t="shared" si="2195"/>
        <v>14786652.800000001</v>
      </c>
      <c r="W740" s="60">
        <v>-14000</v>
      </c>
      <c r="X740" s="60"/>
      <c r="Y740" s="60"/>
      <c r="Z740" s="60">
        <f t="shared" si="2236"/>
        <v>14358530</v>
      </c>
      <c r="AA740" s="60">
        <f t="shared" si="2237"/>
        <v>14832652.800000001</v>
      </c>
      <c r="AB740" s="60">
        <f t="shared" si="2238"/>
        <v>14786652.800000001</v>
      </c>
      <c r="AC740" s="60">
        <v>415000</v>
      </c>
      <c r="AD740" s="60"/>
      <c r="AE740" s="60"/>
      <c r="AF740" s="60">
        <f t="shared" si="2240"/>
        <v>14773530</v>
      </c>
      <c r="AG740" s="60">
        <f t="shared" si="2241"/>
        <v>14832652.800000001</v>
      </c>
      <c r="AH740" s="60">
        <f t="shared" si="2242"/>
        <v>14786652.800000001</v>
      </c>
      <c r="AI740" s="60"/>
      <c r="AJ740" s="60"/>
      <c r="AK740" s="60"/>
      <c r="AL740" s="60">
        <f t="shared" si="2244"/>
        <v>14773530</v>
      </c>
      <c r="AM740" s="60">
        <f t="shared" si="2245"/>
        <v>14832652.800000001</v>
      </c>
      <c r="AN740" s="60">
        <f t="shared" si="2246"/>
        <v>14786652.800000001</v>
      </c>
      <c r="AO740" s="60">
        <v>18000</v>
      </c>
      <c r="AP740" s="60"/>
      <c r="AQ740" s="60"/>
      <c r="AR740" s="60">
        <f t="shared" si="2248"/>
        <v>14791530</v>
      </c>
      <c r="AS740" s="60">
        <f t="shared" si="2249"/>
        <v>14832652.800000001</v>
      </c>
      <c r="AT740" s="60">
        <f t="shared" si="2250"/>
        <v>14786652.800000001</v>
      </c>
    </row>
    <row r="741" spans="1:46" customFormat="1">
      <c r="A741" s="300"/>
      <c r="B741" s="71" t="s">
        <v>47</v>
      </c>
      <c r="C741" s="35" t="s">
        <v>53</v>
      </c>
      <c r="D741" s="35" t="s">
        <v>21</v>
      </c>
      <c r="E741" s="35" t="s">
        <v>100</v>
      </c>
      <c r="F741" s="40" t="s">
        <v>124</v>
      </c>
      <c r="G741" s="70" t="s">
        <v>45</v>
      </c>
      <c r="H741" s="60">
        <f>H742</f>
        <v>33608</v>
      </c>
      <c r="I741" s="60">
        <f t="shared" ref="I741:M741" si="2320">I742</f>
        <v>33608</v>
      </c>
      <c r="J741" s="60">
        <f t="shared" si="2320"/>
        <v>33608</v>
      </c>
      <c r="K741" s="60">
        <f t="shared" si="2320"/>
        <v>0</v>
      </c>
      <c r="L741" s="60">
        <f t="shared" si="2320"/>
        <v>0</v>
      </c>
      <c r="M741" s="60">
        <f t="shared" si="2320"/>
        <v>0</v>
      </c>
      <c r="N741" s="60">
        <f t="shared" si="2228"/>
        <v>33608</v>
      </c>
      <c r="O741" s="60">
        <f t="shared" si="2229"/>
        <v>33608</v>
      </c>
      <c r="P741" s="60">
        <f t="shared" si="2230"/>
        <v>33608</v>
      </c>
      <c r="Q741" s="60">
        <f t="shared" ref="Q741:S741" si="2321">Q742</f>
        <v>0</v>
      </c>
      <c r="R741" s="60">
        <f t="shared" si="2321"/>
        <v>0</v>
      </c>
      <c r="S741" s="60">
        <f t="shared" si="2321"/>
        <v>0</v>
      </c>
      <c r="T741" s="60">
        <f t="shared" si="2193"/>
        <v>33608</v>
      </c>
      <c r="U741" s="60">
        <f t="shared" si="2194"/>
        <v>33608</v>
      </c>
      <c r="V741" s="60">
        <f t="shared" si="2195"/>
        <v>33608</v>
      </c>
      <c r="W741" s="60">
        <f t="shared" ref="W741:Y741" si="2322">W742</f>
        <v>14000</v>
      </c>
      <c r="X741" s="60">
        <f t="shared" si="2322"/>
        <v>0</v>
      </c>
      <c r="Y741" s="60">
        <f t="shared" si="2322"/>
        <v>0</v>
      </c>
      <c r="Z741" s="60">
        <f t="shared" si="2236"/>
        <v>47608</v>
      </c>
      <c r="AA741" s="60">
        <f t="shared" si="2237"/>
        <v>33608</v>
      </c>
      <c r="AB741" s="60">
        <f t="shared" si="2238"/>
        <v>33608</v>
      </c>
      <c r="AC741" s="60">
        <f t="shared" ref="AC741:AE741" si="2323">AC742</f>
        <v>0</v>
      </c>
      <c r="AD741" s="60">
        <f t="shared" si="2323"/>
        <v>0</v>
      </c>
      <c r="AE741" s="60">
        <f t="shared" si="2323"/>
        <v>0</v>
      </c>
      <c r="AF741" s="60">
        <f t="shared" si="2240"/>
        <v>47608</v>
      </c>
      <c r="AG741" s="60">
        <f t="shared" si="2241"/>
        <v>33608</v>
      </c>
      <c r="AH741" s="60">
        <f t="shared" si="2242"/>
        <v>33608</v>
      </c>
      <c r="AI741" s="60">
        <f t="shared" ref="AI741:AK741" si="2324">AI742</f>
        <v>0</v>
      </c>
      <c r="AJ741" s="60">
        <f t="shared" si="2324"/>
        <v>0</v>
      </c>
      <c r="AK741" s="60">
        <f t="shared" si="2324"/>
        <v>0</v>
      </c>
      <c r="AL741" s="60">
        <f t="shared" si="2244"/>
        <v>47608</v>
      </c>
      <c r="AM741" s="60">
        <f t="shared" si="2245"/>
        <v>33608</v>
      </c>
      <c r="AN741" s="60">
        <f t="shared" si="2246"/>
        <v>33608</v>
      </c>
      <c r="AO741" s="60">
        <f t="shared" ref="AO741:AQ741" si="2325">AO742</f>
        <v>0</v>
      </c>
      <c r="AP741" s="60">
        <f t="shared" si="2325"/>
        <v>0</v>
      </c>
      <c r="AQ741" s="60">
        <f t="shared" si="2325"/>
        <v>0</v>
      </c>
      <c r="AR741" s="60">
        <f t="shared" si="2248"/>
        <v>47608</v>
      </c>
      <c r="AS741" s="60">
        <f t="shared" si="2249"/>
        <v>33608</v>
      </c>
      <c r="AT741" s="60">
        <f t="shared" si="2250"/>
        <v>33608</v>
      </c>
    </row>
    <row r="742" spans="1:46" customFormat="1">
      <c r="A742" s="300"/>
      <c r="B742" s="71" t="s">
        <v>56</v>
      </c>
      <c r="C742" s="35" t="s">
        <v>53</v>
      </c>
      <c r="D742" s="35" t="s">
        <v>21</v>
      </c>
      <c r="E742" s="35" t="s">
        <v>100</v>
      </c>
      <c r="F742" s="40" t="s">
        <v>124</v>
      </c>
      <c r="G742" s="70" t="s">
        <v>57</v>
      </c>
      <c r="H742" s="60">
        <v>33608</v>
      </c>
      <c r="I742" s="60">
        <v>33608</v>
      </c>
      <c r="J742" s="60">
        <v>33608</v>
      </c>
      <c r="K742" s="60"/>
      <c r="L742" s="60"/>
      <c r="M742" s="60"/>
      <c r="N742" s="60">
        <f t="shared" si="2228"/>
        <v>33608</v>
      </c>
      <c r="O742" s="60">
        <f t="shared" si="2229"/>
        <v>33608</v>
      </c>
      <c r="P742" s="60">
        <f t="shared" si="2230"/>
        <v>33608</v>
      </c>
      <c r="Q742" s="60"/>
      <c r="R742" s="60"/>
      <c r="S742" s="60"/>
      <c r="T742" s="60">
        <f t="shared" si="2193"/>
        <v>33608</v>
      </c>
      <c r="U742" s="60">
        <f t="shared" si="2194"/>
        <v>33608</v>
      </c>
      <c r="V742" s="60">
        <f t="shared" si="2195"/>
        <v>33608</v>
      </c>
      <c r="W742" s="60">
        <v>14000</v>
      </c>
      <c r="X742" s="60"/>
      <c r="Y742" s="60"/>
      <c r="Z742" s="60">
        <f t="shared" si="2236"/>
        <v>47608</v>
      </c>
      <c r="AA742" s="60">
        <f t="shared" si="2237"/>
        <v>33608</v>
      </c>
      <c r="AB742" s="60">
        <f t="shared" si="2238"/>
        <v>33608</v>
      </c>
      <c r="AC742" s="60"/>
      <c r="AD742" s="60"/>
      <c r="AE742" s="60"/>
      <c r="AF742" s="60">
        <f t="shared" si="2240"/>
        <v>47608</v>
      </c>
      <c r="AG742" s="60">
        <f t="shared" si="2241"/>
        <v>33608</v>
      </c>
      <c r="AH742" s="60">
        <f t="shared" si="2242"/>
        <v>33608</v>
      </c>
      <c r="AI742" s="60"/>
      <c r="AJ742" s="60"/>
      <c r="AK742" s="60"/>
      <c r="AL742" s="60">
        <f t="shared" si="2244"/>
        <v>47608</v>
      </c>
      <c r="AM742" s="60">
        <f t="shared" si="2245"/>
        <v>33608</v>
      </c>
      <c r="AN742" s="60">
        <f t="shared" si="2246"/>
        <v>33608</v>
      </c>
      <c r="AO742" s="60"/>
      <c r="AP742" s="60"/>
      <c r="AQ742" s="60"/>
      <c r="AR742" s="60">
        <f t="shared" si="2248"/>
        <v>47608</v>
      </c>
      <c r="AS742" s="60">
        <f t="shared" si="2249"/>
        <v>33608</v>
      </c>
      <c r="AT742" s="60">
        <f t="shared" si="2250"/>
        <v>33608</v>
      </c>
    </row>
    <row r="743" spans="1:46" customFormat="1">
      <c r="A743" s="300"/>
      <c r="B743" s="86" t="s">
        <v>58</v>
      </c>
      <c r="C743" s="35" t="s">
        <v>53</v>
      </c>
      <c r="D743" s="35" t="s">
        <v>21</v>
      </c>
      <c r="E743" s="35" t="s">
        <v>100</v>
      </c>
      <c r="F743" s="35" t="s">
        <v>125</v>
      </c>
      <c r="G743" s="36"/>
      <c r="H743" s="60">
        <f>H744</f>
        <v>344000</v>
      </c>
      <c r="I743" s="60">
        <f t="shared" ref="I743:M744" si="2326">I744</f>
        <v>344000</v>
      </c>
      <c r="J743" s="60">
        <f t="shared" si="2326"/>
        <v>344000</v>
      </c>
      <c r="K743" s="60">
        <f t="shared" si="2326"/>
        <v>150000</v>
      </c>
      <c r="L743" s="60">
        <f t="shared" si="2326"/>
        <v>0</v>
      </c>
      <c r="M743" s="60">
        <f t="shared" si="2326"/>
        <v>0</v>
      </c>
      <c r="N743" s="60">
        <f t="shared" si="2228"/>
        <v>494000</v>
      </c>
      <c r="O743" s="60">
        <f t="shared" si="2229"/>
        <v>344000</v>
      </c>
      <c r="P743" s="60">
        <f t="shared" si="2230"/>
        <v>344000</v>
      </c>
      <c r="Q743" s="60">
        <f t="shared" ref="Q743:S744" si="2327">Q744</f>
        <v>0</v>
      </c>
      <c r="R743" s="60">
        <f t="shared" si="2327"/>
        <v>0</v>
      </c>
      <c r="S743" s="60">
        <f t="shared" si="2327"/>
        <v>0</v>
      </c>
      <c r="T743" s="60">
        <f t="shared" si="2193"/>
        <v>494000</v>
      </c>
      <c r="U743" s="60">
        <f t="shared" si="2194"/>
        <v>344000</v>
      </c>
      <c r="V743" s="60">
        <f t="shared" si="2195"/>
        <v>344000</v>
      </c>
      <c r="W743" s="60">
        <f t="shared" ref="W743:Y744" si="2328">W744</f>
        <v>250000</v>
      </c>
      <c r="X743" s="60">
        <f t="shared" si="2328"/>
        <v>0</v>
      </c>
      <c r="Y743" s="60">
        <f t="shared" si="2328"/>
        <v>0</v>
      </c>
      <c r="Z743" s="60">
        <f t="shared" si="2236"/>
        <v>744000</v>
      </c>
      <c r="AA743" s="60">
        <f t="shared" si="2237"/>
        <v>344000</v>
      </c>
      <c r="AB743" s="60">
        <f t="shared" si="2238"/>
        <v>344000</v>
      </c>
      <c r="AC743" s="60">
        <f t="shared" ref="AC743:AE744" si="2329">AC744</f>
        <v>0</v>
      </c>
      <c r="AD743" s="60">
        <f t="shared" si="2329"/>
        <v>0</v>
      </c>
      <c r="AE743" s="60">
        <f t="shared" si="2329"/>
        <v>0</v>
      </c>
      <c r="AF743" s="60">
        <f t="shared" si="2240"/>
        <v>744000</v>
      </c>
      <c r="AG743" s="60">
        <f t="shared" si="2241"/>
        <v>344000</v>
      </c>
      <c r="AH743" s="60">
        <f t="shared" si="2242"/>
        <v>344000</v>
      </c>
      <c r="AI743" s="60">
        <f t="shared" ref="AI743:AK744" si="2330">AI744</f>
        <v>0</v>
      </c>
      <c r="AJ743" s="60">
        <f t="shared" si="2330"/>
        <v>0</v>
      </c>
      <c r="AK743" s="60">
        <f t="shared" si="2330"/>
        <v>0</v>
      </c>
      <c r="AL743" s="60">
        <f t="shared" si="2244"/>
        <v>744000</v>
      </c>
      <c r="AM743" s="60">
        <f t="shared" si="2245"/>
        <v>344000</v>
      </c>
      <c r="AN743" s="60">
        <f t="shared" si="2246"/>
        <v>344000</v>
      </c>
      <c r="AO743" s="60">
        <f t="shared" ref="AO743:AQ744" si="2331">AO744</f>
        <v>0</v>
      </c>
      <c r="AP743" s="60">
        <f t="shared" si="2331"/>
        <v>0</v>
      </c>
      <c r="AQ743" s="60">
        <f t="shared" si="2331"/>
        <v>0</v>
      </c>
      <c r="AR743" s="60">
        <f t="shared" si="2248"/>
        <v>744000</v>
      </c>
      <c r="AS743" s="60">
        <f t="shared" si="2249"/>
        <v>344000</v>
      </c>
      <c r="AT743" s="60">
        <f t="shared" si="2250"/>
        <v>344000</v>
      </c>
    </row>
    <row r="744" spans="1:46" customFormat="1" ht="26.4">
      <c r="A744" s="300"/>
      <c r="B744" s="82" t="s">
        <v>186</v>
      </c>
      <c r="C744" s="35" t="s">
        <v>53</v>
      </c>
      <c r="D744" s="35" t="s">
        <v>21</v>
      </c>
      <c r="E744" s="35" t="s">
        <v>100</v>
      </c>
      <c r="F744" s="35" t="s">
        <v>125</v>
      </c>
      <c r="G744" s="36" t="s">
        <v>32</v>
      </c>
      <c r="H744" s="60">
        <f>H745</f>
        <v>344000</v>
      </c>
      <c r="I744" s="60">
        <f t="shared" si="2326"/>
        <v>344000</v>
      </c>
      <c r="J744" s="60">
        <f t="shared" si="2326"/>
        <v>344000</v>
      </c>
      <c r="K744" s="60">
        <f t="shared" si="2326"/>
        <v>150000</v>
      </c>
      <c r="L744" s="60">
        <f t="shared" si="2326"/>
        <v>0</v>
      </c>
      <c r="M744" s="60">
        <f t="shared" si="2326"/>
        <v>0</v>
      </c>
      <c r="N744" s="60">
        <f t="shared" si="2228"/>
        <v>494000</v>
      </c>
      <c r="O744" s="60">
        <f t="shared" si="2229"/>
        <v>344000</v>
      </c>
      <c r="P744" s="60">
        <f t="shared" si="2230"/>
        <v>344000</v>
      </c>
      <c r="Q744" s="60">
        <f t="shared" si="2327"/>
        <v>0</v>
      </c>
      <c r="R744" s="60">
        <f t="shared" si="2327"/>
        <v>0</v>
      </c>
      <c r="S744" s="60">
        <f t="shared" si="2327"/>
        <v>0</v>
      </c>
      <c r="T744" s="60">
        <f t="shared" si="2193"/>
        <v>494000</v>
      </c>
      <c r="U744" s="60">
        <f t="shared" si="2194"/>
        <v>344000</v>
      </c>
      <c r="V744" s="60">
        <f t="shared" si="2195"/>
        <v>344000</v>
      </c>
      <c r="W744" s="60">
        <f t="shared" si="2328"/>
        <v>250000</v>
      </c>
      <c r="X744" s="60">
        <f t="shared" si="2328"/>
        <v>0</v>
      </c>
      <c r="Y744" s="60">
        <f t="shared" si="2328"/>
        <v>0</v>
      </c>
      <c r="Z744" s="60">
        <f t="shared" si="2236"/>
        <v>744000</v>
      </c>
      <c r="AA744" s="60">
        <f t="shared" si="2237"/>
        <v>344000</v>
      </c>
      <c r="AB744" s="60">
        <f t="shared" si="2238"/>
        <v>344000</v>
      </c>
      <c r="AC744" s="60">
        <f t="shared" si="2329"/>
        <v>0</v>
      </c>
      <c r="AD744" s="60">
        <f t="shared" si="2329"/>
        <v>0</v>
      </c>
      <c r="AE744" s="60">
        <f t="shared" si="2329"/>
        <v>0</v>
      </c>
      <c r="AF744" s="60">
        <f t="shared" si="2240"/>
        <v>744000</v>
      </c>
      <c r="AG744" s="60">
        <f t="shared" si="2241"/>
        <v>344000</v>
      </c>
      <c r="AH744" s="60">
        <f t="shared" si="2242"/>
        <v>344000</v>
      </c>
      <c r="AI744" s="60">
        <f t="shared" si="2330"/>
        <v>0</v>
      </c>
      <c r="AJ744" s="60">
        <f t="shared" si="2330"/>
        <v>0</v>
      </c>
      <c r="AK744" s="60">
        <f t="shared" si="2330"/>
        <v>0</v>
      </c>
      <c r="AL744" s="60">
        <f t="shared" si="2244"/>
        <v>744000</v>
      </c>
      <c r="AM744" s="60">
        <f t="shared" si="2245"/>
        <v>344000</v>
      </c>
      <c r="AN744" s="60">
        <f t="shared" si="2246"/>
        <v>344000</v>
      </c>
      <c r="AO744" s="60">
        <f t="shared" si="2331"/>
        <v>0</v>
      </c>
      <c r="AP744" s="60">
        <f t="shared" si="2331"/>
        <v>0</v>
      </c>
      <c r="AQ744" s="60">
        <f t="shared" si="2331"/>
        <v>0</v>
      </c>
      <c r="AR744" s="60">
        <f t="shared" si="2248"/>
        <v>744000</v>
      </c>
      <c r="AS744" s="60">
        <f t="shared" si="2249"/>
        <v>344000</v>
      </c>
      <c r="AT744" s="60">
        <f t="shared" si="2250"/>
        <v>344000</v>
      </c>
    </row>
    <row r="745" spans="1:46" customFormat="1" ht="26.4">
      <c r="A745" s="300"/>
      <c r="B745" s="86" t="s">
        <v>34</v>
      </c>
      <c r="C745" s="35" t="s">
        <v>53</v>
      </c>
      <c r="D745" s="35" t="s">
        <v>21</v>
      </c>
      <c r="E745" s="35" t="s">
        <v>100</v>
      </c>
      <c r="F745" s="35" t="s">
        <v>125</v>
      </c>
      <c r="G745" s="36" t="s">
        <v>33</v>
      </c>
      <c r="H745" s="60">
        <v>344000</v>
      </c>
      <c r="I745" s="60">
        <v>344000</v>
      </c>
      <c r="J745" s="60">
        <v>344000</v>
      </c>
      <c r="K745" s="60">
        <v>150000</v>
      </c>
      <c r="L745" s="60"/>
      <c r="M745" s="60"/>
      <c r="N745" s="60">
        <f t="shared" si="2228"/>
        <v>494000</v>
      </c>
      <c r="O745" s="60">
        <f t="shared" si="2229"/>
        <v>344000</v>
      </c>
      <c r="P745" s="60">
        <f t="shared" si="2230"/>
        <v>344000</v>
      </c>
      <c r="Q745" s="60"/>
      <c r="R745" s="60"/>
      <c r="S745" s="60"/>
      <c r="T745" s="60">
        <f t="shared" si="2193"/>
        <v>494000</v>
      </c>
      <c r="U745" s="60">
        <f t="shared" si="2194"/>
        <v>344000</v>
      </c>
      <c r="V745" s="60">
        <f t="shared" si="2195"/>
        <v>344000</v>
      </c>
      <c r="W745" s="60">
        <v>250000</v>
      </c>
      <c r="X745" s="60"/>
      <c r="Y745" s="60"/>
      <c r="Z745" s="60">
        <f t="shared" si="2236"/>
        <v>744000</v>
      </c>
      <c r="AA745" s="60">
        <f t="shared" si="2237"/>
        <v>344000</v>
      </c>
      <c r="AB745" s="60">
        <f t="shared" si="2238"/>
        <v>344000</v>
      </c>
      <c r="AC745" s="60"/>
      <c r="AD745" s="60"/>
      <c r="AE745" s="60"/>
      <c r="AF745" s="60">
        <f t="shared" si="2240"/>
        <v>744000</v>
      </c>
      <c r="AG745" s="60">
        <f t="shared" si="2241"/>
        <v>344000</v>
      </c>
      <c r="AH745" s="60">
        <f t="shared" si="2242"/>
        <v>344000</v>
      </c>
      <c r="AI745" s="60"/>
      <c r="AJ745" s="60"/>
      <c r="AK745" s="60"/>
      <c r="AL745" s="60">
        <f t="shared" si="2244"/>
        <v>744000</v>
      </c>
      <c r="AM745" s="60">
        <f t="shared" si="2245"/>
        <v>344000</v>
      </c>
      <c r="AN745" s="60">
        <f t="shared" si="2246"/>
        <v>344000</v>
      </c>
      <c r="AO745" s="60"/>
      <c r="AP745" s="60"/>
      <c r="AQ745" s="60"/>
      <c r="AR745" s="60">
        <f t="shared" si="2248"/>
        <v>744000</v>
      </c>
      <c r="AS745" s="60">
        <f t="shared" si="2249"/>
        <v>344000</v>
      </c>
      <c r="AT745" s="60">
        <f t="shared" si="2250"/>
        <v>344000</v>
      </c>
    </row>
    <row r="746" spans="1:46" customFormat="1">
      <c r="A746" s="300"/>
      <c r="B746" s="116" t="s">
        <v>339</v>
      </c>
      <c r="C746" s="35" t="s">
        <v>53</v>
      </c>
      <c r="D746" s="35" t="s">
        <v>21</v>
      </c>
      <c r="E746" s="35" t="s">
        <v>100</v>
      </c>
      <c r="F746" s="37" t="s">
        <v>340</v>
      </c>
      <c r="G746" s="112"/>
      <c r="H746" s="60">
        <f>H747</f>
        <v>24893143.620000001</v>
      </c>
      <c r="I746" s="60">
        <f t="shared" ref="I746:M747" si="2332">I747</f>
        <v>25268879.060000002</v>
      </c>
      <c r="J746" s="60">
        <f t="shared" si="2332"/>
        <v>17473062.860000003</v>
      </c>
      <c r="K746" s="60">
        <f t="shared" si="2332"/>
        <v>0</v>
      </c>
      <c r="L746" s="60">
        <f t="shared" si="2332"/>
        <v>0</v>
      </c>
      <c r="M746" s="60">
        <f t="shared" si="2332"/>
        <v>0</v>
      </c>
      <c r="N746" s="60">
        <f t="shared" si="2228"/>
        <v>24893143.620000001</v>
      </c>
      <c r="O746" s="60">
        <f t="shared" si="2229"/>
        <v>25268879.060000002</v>
      </c>
      <c r="P746" s="60">
        <f t="shared" si="2230"/>
        <v>17473062.860000003</v>
      </c>
      <c r="Q746" s="60">
        <f t="shared" ref="Q746:S747" si="2333">Q747</f>
        <v>-4718718</v>
      </c>
      <c r="R746" s="60">
        <f t="shared" si="2333"/>
        <v>0</v>
      </c>
      <c r="S746" s="60">
        <f t="shared" si="2333"/>
        <v>0</v>
      </c>
      <c r="T746" s="60">
        <f t="shared" si="2193"/>
        <v>20174425.620000001</v>
      </c>
      <c r="U746" s="60">
        <f t="shared" si="2194"/>
        <v>25268879.060000002</v>
      </c>
      <c r="V746" s="60">
        <f t="shared" si="2195"/>
        <v>17473062.860000003</v>
      </c>
      <c r="W746" s="60">
        <f t="shared" ref="W746:Y747" si="2334">W747</f>
        <v>-542000</v>
      </c>
      <c r="X746" s="60">
        <f t="shared" si="2334"/>
        <v>0</v>
      </c>
      <c r="Y746" s="60">
        <f t="shared" si="2334"/>
        <v>0</v>
      </c>
      <c r="Z746" s="60">
        <f t="shared" si="2236"/>
        <v>19632425.620000001</v>
      </c>
      <c r="AA746" s="60">
        <f t="shared" si="2237"/>
        <v>25268879.060000002</v>
      </c>
      <c r="AB746" s="60">
        <f t="shared" si="2238"/>
        <v>17473062.860000003</v>
      </c>
      <c r="AC746" s="60">
        <f t="shared" ref="AC746:AE747" si="2335">AC747</f>
        <v>-2354000</v>
      </c>
      <c r="AD746" s="60">
        <f t="shared" si="2335"/>
        <v>-3600000</v>
      </c>
      <c r="AE746" s="60">
        <f t="shared" si="2335"/>
        <v>0</v>
      </c>
      <c r="AF746" s="60">
        <f t="shared" si="2240"/>
        <v>17278425.620000001</v>
      </c>
      <c r="AG746" s="60">
        <f t="shared" si="2241"/>
        <v>21668879.060000002</v>
      </c>
      <c r="AH746" s="60">
        <f t="shared" si="2242"/>
        <v>17473062.860000003</v>
      </c>
      <c r="AI746" s="60">
        <f t="shared" ref="AI746:AK747" si="2336">AI747</f>
        <v>-2961160</v>
      </c>
      <c r="AJ746" s="60">
        <f t="shared" si="2336"/>
        <v>0</v>
      </c>
      <c r="AK746" s="60">
        <f t="shared" si="2336"/>
        <v>0</v>
      </c>
      <c r="AL746" s="60">
        <f t="shared" si="2244"/>
        <v>14317265.620000001</v>
      </c>
      <c r="AM746" s="60">
        <f t="shared" si="2245"/>
        <v>21668879.060000002</v>
      </c>
      <c r="AN746" s="60">
        <f t="shared" si="2246"/>
        <v>17473062.860000003</v>
      </c>
      <c r="AO746" s="60">
        <f t="shared" ref="AO746:AQ747" si="2337">AO747</f>
        <v>-14317265.619999999</v>
      </c>
      <c r="AP746" s="60">
        <f t="shared" si="2337"/>
        <v>0</v>
      </c>
      <c r="AQ746" s="60">
        <f t="shared" si="2337"/>
        <v>0</v>
      </c>
      <c r="AR746" s="60">
        <f t="shared" si="2248"/>
        <v>0</v>
      </c>
      <c r="AS746" s="60">
        <f t="shared" si="2249"/>
        <v>21668879.060000002</v>
      </c>
      <c r="AT746" s="60">
        <f t="shared" si="2250"/>
        <v>17473062.860000003</v>
      </c>
    </row>
    <row r="747" spans="1:46" customFormat="1">
      <c r="A747" s="300"/>
      <c r="B747" s="82" t="s">
        <v>47</v>
      </c>
      <c r="C747" s="35" t="s">
        <v>53</v>
      </c>
      <c r="D747" s="35" t="s">
        <v>21</v>
      </c>
      <c r="E747" s="35" t="s">
        <v>100</v>
      </c>
      <c r="F747" s="37" t="s">
        <v>340</v>
      </c>
      <c r="G747" s="112" t="s">
        <v>45</v>
      </c>
      <c r="H747" s="60">
        <f>H748</f>
        <v>24893143.620000001</v>
      </c>
      <c r="I747" s="60">
        <f t="shared" si="2332"/>
        <v>25268879.060000002</v>
      </c>
      <c r="J747" s="60">
        <f t="shared" si="2332"/>
        <v>17473062.860000003</v>
      </c>
      <c r="K747" s="60">
        <f t="shared" si="2332"/>
        <v>0</v>
      </c>
      <c r="L747" s="60">
        <f t="shared" si="2332"/>
        <v>0</v>
      </c>
      <c r="M747" s="60">
        <f t="shared" si="2332"/>
        <v>0</v>
      </c>
      <c r="N747" s="60">
        <f t="shared" si="2228"/>
        <v>24893143.620000001</v>
      </c>
      <c r="O747" s="60">
        <f t="shared" si="2229"/>
        <v>25268879.060000002</v>
      </c>
      <c r="P747" s="60">
        <f t="shared" si="2230"/>
        <v>17473062.860000003</v>
      </c>
      <c r="Q747" s="60">
        <f t="shared" si="2333"/>
        <v>-4718718</v>
      </c>
      <c r="R747" s="60">
        <f t="shared" si="2333"/>
        <v>0</v>
      </c>
      <c r="S747" s="60">
        <f t="shared" si="2333"/>
        <v>0</v>
      </c>
      <c r="T747" s="60">
        <f t="shared" si="2193"/>
        <v>20174425.620000001</v>
      </c>
      <c r="U747" s="60">
        <f t="shared" si="2194"/>
        <v>25268879.060000002</v>
      </c>
      <c r="V747" s="60">
        <f t="shared" si="2195"/>
        <v>17473062.860000003</v>
      </c>
      <c r="W747" s="60">
        <f t="shared" si="2334"/>
        <v>-542000</v>
      </c>
      <c r="X747" s="60">
        <f t="shared" si="2334"/>
        <v>0</v>
      </c>
      <c r="Y747" s="60">
        <f t="shared" si="2334"/>
        <v>0</v>
      </c>
      <c r="Z747" s="60">
        <f t="shared" si="2236"/>
        <v>19632425.620000001</v>
      </c>
      <c r="AA747" s="60">
        <f t="shared" si="2237"/>
        <v>25268879.060000002</v>
      </c>
      <c r="AB747" s="60">
        <f t="shared" si="2238"/>
        <v>17473062.860000003</v>
      </c>
      <c r="AC747" s="60">
        <f t="shared" si="2335"/>
        <v>-2354000</v>
      </c>
      <c r="AD747" s="60">
        <f t="shared" si="2335"/>
        <v>-3600000</v>
      </c>
      <c r="AE747" s="60">
        <f t="shared" si="2335"/>
        <v>0</v>
      </c>
      <c r="AF747" s="60">
        <f t="shared" si="2240"/>
        <v>17278425.620000001</v>
      </c>
      <c r="AG747" s="60">
        <f t="shared" si="2241"/>
        <v>21668879.060000002</v>
      </c>
      <c r="AH747" s="60">
        <f t="shared" si="2242"/>
        <v>17473062.860000003</v>
      </c>
      <c r="AI747" s="60">
        <f t="shared" si="2336"/>
        <v>-2961160</v>
      </c>
      <c r="AJ747" s="60">
        <f t="shared" si="2336"/>
        <v>0</v>
      </c>
      <c r="AK747" s="60">
        <f t="shared" si="2336"/>
        <v>0</v>
      </c>
      <c r="AL747" s="60">
        <f t="shared" si="2244"/>
        <v>14317265.620000001</v>
      </c>
      <c r="AM747" s="60">
        <f t="shared" si="2245"/>
        <v>21668879.060000002</v>
      </c>
      <c r="AN747" s="60">
        <f t="shared" si="2246"/>
        <v>17473062.860000003</v>
      </c>
      <c r="AO747" s="60">
        <f t="shared" si="2337"/>
        <v>-14317265.619999999</v>
      </c>
      <c r="AP747" s="60">
        <f t="shared" si="2337"/>
        <v>0</v>
      </c>
      <c r="AQ747" s="60">
        <f t="shared" si="2337"/>
        <v>0</v>
      </c>
      <c r="AR747" s="60">
        <f t="shared" si="2248"/>
        <v>0</v>
      </c>
      <c r="AS747" s="60">
        <f t="shared" si="2249"/>
        <v>21668879.060000002</v>
      </c>
      <c r="AT747" s="60">
        <f t="shared" si="2250"/>
        <v>17473062.860000003</v>
      </c>
    </row>
    <row r="748" spans="1:46" customFormat="1">
      <c r="A748" s="300"/>
      <c r="B748" s="82" t="s">
        <v>61</v>
      </c>
      <c r="C748" s="35" t="s">
        <v>53</v>
      </c>
      <c r="D748" s="35" t="s">
        <v>21</v>
      </c>
      <c r="E748" s="35" t="s">
        <v>100</v>
      </c>
      <c r="F748" s="37" t="s">
        <v>340</v>
      </c>
      <c r="G748" s="112" t="s">
        <v>62</v>
      </c>
      <c r="H748" s="60">
        <v>24893143.620000001</v>
      </c>
      <c r="I748" s="60">
        <v>25268879.060000002</v>
      </c>
      <c r="J748" s="60">
        <v>17473062.860000003</v>
      </c>
      <c r="K748" s="60"/>
      <c r="L748" s="60"/>
      <c r="M748" s="60"/>
      <c r="N748" s="60">
        <f t="shared" si="2228"/>
        <v>24893143.620000001</v>
      </c>
      <c r="O748" s="60">
        <f t="shared" si="2229"/>
        <v>25268879.060000002</v>
      </c>
      <c r="P748" s="60">
        <f t="shared" si="2230"/>
        <v>17473062.860000003</v>
      </c>
      <c r="Q748" s="60">
        <v>-4718718</v>
      </c>
      <c r="R748" s="60"/>
      <c r="S748" s="60"/>
      <c r="T748" s="60">
        <f t="shared" si="2193"/>
        <v>20174425.620000001</v>
      </c>
      <c r="U748" s="60">
        <f t="shared" si="2194"/>
        <v>25268879.060000002</v>
      </c>
      <c r="V748" s="60">
        <f t="shared" si="2195"/>
        <v>17473062.860000003</v>
      </c>
      <c r="W748" s="60">
        <f>-512000-30000</f>
        <v>-542000</v>
      </c>
      <c r="X748" s="60"/>
      <c r="Y748" s="60"/>
      <c r="Z748" s="60">
        <f t="shared" si="2236"/>
        <v>19632425.620000001</v>
      </c>
      <c r="AA748" s="60">
        <f t="shared" si="2237"/>
        <v>25268879.060000002</v>
      </c>
      <c r="AB748" s="60">
        <f t="shared" si="2238"/>
        <v>17473062.860000003</v>
      </c>
      <c r="AC748" s="60">
        <v>-2354000</v>
      </c>
      <c r="AD748" s="60">
        <v>-3600000</v>
      </c>
      <c r="AE748" s="60"/>
      <c r="AF748" s="60">
        <f t="shared" si="2240"/>
        <v>17278425.620000001</v>
      </c>
      <c r="AG748" s="60">
        <f t="shared" si="2241"/>
        <v>21668879.060000002</v>
      </c>
      <c r="AH748" s="60">
        <f t="shared" si="2242"/>
        <v>17473062.860000003</v>
      </c>
      <c r="AI748" s="60">
        <v>-2961160</v>
      </c>
      <c r="AJ748" s="60"/>
      <c r="AK748" s="60"/>
      <c r="AL748" s="60">
        <f t="shared" si="2244"/>
        <v>14317265.620000001</v>
      </c>
      <c r="AM748" s="60">
        <f t="shared" si="2245"/>
        <v>21668879.060000002</v>
      </c>
      <c r="AN748" s="60">
        <f t="shared" si="2246"/>
        <v>17473062.860000003</v>
      </c>
      <c r="AO748" s="60">
        <v>-14317265.619999999</v>
      </c>
      <c r="AP748" s="60"/>
      <c r="AQ748" s="60"/>
      <c r="AR748" s="60">
        <f t="shared" si="2248"/>
        <v>0</v>
      </c>
      <c r="AS748" s="60">
        <f t="shared" si="2249"/>
        <v>21668879.060000002</v>
      </c>
      <c r="AT748" s="60">
        <f t="shared" si="2250"/>
        <v>17473062.860000003</v>
      </c>
    </row>
    <row r="749" spans="1:46" customFormat="1">
      <c r="A749" s="300"/>
      <c r="B749" s="102" t="s">
        <v>194</v>
      </c>
      <c r="C749" s="35" t="s">
        <v>53</v>
      </c>
      <c r="D749" s="35" t="s">
        <v>21</v>
      </c>
      <c r="E749" s="35" t="s">
        <v>100</v>
      </c>
      <c r="F749" s="35" t="s">
        <v>195</v>
      </c>
      <c r="G749" s="36"/>
      <c r="H749" s="60">
        <f>H750+H752</f>
        <v>1901802</v>
      </c>
      <c r="I749" s="60">
        <f t="shared" ref="I749:J749" si="2338">I750+I752</f>
        <v>1901802</v>
      </c>
      <c r="J749" s="60">
        <f t="shared" si="2338"/>
        <v>1901802</v>
      </c>
      <c r="K749" s="60">
        <f t="shared" ref="K749:M749" si="2339">K750+K752</f>
        <v>0</v>
      </c>
      <c r="L749" s="60">
        <f t="shared" si="2339"/>
        <v>0</v>
      </c>
      <c r="M749" s="60">
        <f t="shared" si="2339"/>
        <v>0</v>
      </c>
      <c r="N749" s="60">
        <f t="shared" ref="N749:P753" si="2340">H749+K749</f>
        <v>1901802</v>
      </c>
      <c r="O749" s="60">
        <f t="shared" si="2340"/>
        <v>1901802</v>
      </c>
      <c r="P749" s="60">
        <f t="shared" si="2340"/>
        <v>1901802</v>
      </c>
      <c r="Q749" s="60">
        <f>Q750+Q752+Q754</f>
        <v>0</v>
      </c>
      <c r="R749" s="60">
        <f t="shared" ref="R749:S749" si="2341">R750+R752+R754</f>
        <v>0</v>
      </c>
      <c r="S749" s="60">
        <f t="shared" si="2341"/>
        <v>0</v>
      </c>
      <c r="T749" s="60">
        <f t="shared" si="2193"/>
        <v>1901802</v>
      </c>
      <c r="U749" s="60">
        <f t="shared" si="2194"/>
        <v>1901802</v>
      </c>
      <c r="V749" s="60">
        <f t="shared" si="2195"/>
        <v>1901802</v>
      </c>
      <c r="W749" s="60">
        <f>W750+W752+W754</f>
        <v>0</v>
      </c>
      <c r="X749" s="60">
        <f t="shared" ref="X749:Y749" si="2342">X750+X752+X754</f>
        <v>0</v>
      </c>
      <c r="Y749" s="60">
        <f t="shared" si="2342"/>
        <v>0</v>
      </c>
      <c r="Z749" s="60">
        <f t="shared" si="2236"/>
        <v>1901802</v>
      </c>
      <c r="AA749" s="60">
        <f t="shared" si="2237"/>
        <v>1901802</v>
      </c>
      <c r="AB749" s="60">
        <f t="shared" si="2238"/>
        <v>1901802</v>
      </c>
      <c r="AC749" s="60">
        <f>AC750+AC752+AC754</f>
        <v>0</v>
      </c>
      <c r="AD749" s="60">
        <f t="shared" ref="AD749:AE749" si="2343">AD750+AD752+AD754</f>
        <v>0</v>
      </c>
      <c r="AE749" s="60">
        <f t="shared" si="2343"/>
        <v>0</v>
      </c>
      <c r="AF749" s="60">
        <f t="shared" si="2240"/>
        <v>1901802</v>
      </c>
      <c r="AG749" s="60">
        <f t="shared" si="2241"/>
        <v>1901802</v>
      </c>
      <c r="AH749" s="60">
        <f t="shared" si="2242"/>
        <v>1901802</v>
      </c>
      <c r="AI749" s="60">
        <f>AI750+AI752+AI754</f>
        <v>0</v>
      </c>
      <c r="AJ749" s="60">
        <f t="shared" ref="AJ749:AK749" si="2344">AJ750+AJ752+AJ754</f>
        <v>0</v>
      </c>
      <c r="AK749" s="60">
        <f t="shared" si="2344"/>
        <v>0</v>
      </c>
      <c r="AL749" s="60">
        <f t="shared" si="2244"/>
        <v>1901802</v>
      </c>
      <c r="AM749" s="60">
        <f t="shared" si="2245"/>
        <v>1901802</v>
      </c>
      <c r="AN749" s="60">
        <f t="shared" si="2246"/>
        <v>1901802</v>
      </c>
      <c r="AO749" s="60">
        <f>AO750+AO752+AO754</f>
        <v>96648.6</v>
      </c>
      <c r="AP749" s="60">
        <f t="shared" ref="AP749:AQ749" si="2345">AP750+AP752+AP754</f>
        <v>0</v>
      </c>
      <c r="AQ749" s="60">
        <f t="shared" si="2345"/>
        <v>0</v>
      </c>
      <c r="AR749" s="60">
        <f t="shared" si="2248"/>
        <v>1998450.6</v>
      </c>
      <c r="AS749" s="60">
        <f t="shared" si="2249"/>
        <v>1901802</v>
      </c>
      <c r="AT749" s="60">
        <f t="shared" si="2250"/>
        <v>1901802</v>
      </c>
    </row>
    <row r="750" spans="1:46" customFormat="1" ht="39.6">
      <c r="A750" s="300"/>
      <c r="B750" s="86" t="s">
        <v>51</v>
      </c>
      <c r="C750" s="35" t="s">
        <v>53</v>
      </c>
      <c r="D750" s="35" t="s">
        <v>21</v>
      </c>
      <c r="E750" s="35" t="s">
        <v>100</v>
      </c>
      <c r="F750" s="35" t="s">
        <v>195</v>
      </c>
      <c r="G750" s="36" t="s">
        <v>49</v>
      </c>
      <c r="H750" s="60">
        <f>H751</f>
        <v>1844302</v>
      </c>
      <c r="I750" s="60">
        <f t="shared" ref="I750:M750" si="2346">I751</f>
        <v>1844302</v>
      </c>
      <c r="J750" s="60">
        <f t="shared" si="2346"/>
        <v>1844302</v>
      </c>
      <c r="K750" s="60">
        <f t="shared" si="2346"/>
        <v>0</v>
      </c>
      <c r="L750" s="60">
        <f t="shared" si="2346"/>
        <v>0</v>
      </c>
      <c r="M750" s="60">
        <f t="shared" si="2346"/>
        <v>0</v>
      </c>
      <c r="N750" s="60">
        <f t="shared" si="2340"/>
        <v>1844302</v>
      </c>
      <c r="O750" s="60">
        <f t="shared" si="2340"/>
        <v>1844302</v>
      </c>
      <c r="P750" s="60">
        <f t="shared" si="2340"/>
        <v>1844302</v>
      </c>
      <c r="Q750" s="60">
        <f t="shared" ref="Q750:S750" si="2347">Q751</f>
        <v>0</v>
      </c>
      <c r="R750" s="60">
        <f t="shared" si="2347"/>
        <v>0</v>
      </c>
      <c r="S750" s="60">
        <f t="shared" si="2347"/>
        <v>0</v>
      </c>
      <c r="T750" s="60">
        <f t="shared" si="2193"/>
        <v>1844302</v>
      </c>
      <c r="U750" s="60">
        <f t="shared" si="2194"/>
        <v>1844302</v>
      </c>
      <c r="V750" s="60">
        <f t="shared" si="2195"/>
        <v>1844302</v>
      </c>
      <c r="W750" s="60">
        <f t="shared" ref="W750:Y750" si="2348">W751</f>
        <v>0</v>
      </c>
      <c r="X750" s="60">
        <f t="shared" si="2348"/>
        <v>0</v>
      </c>
      <c r="Y750" s="60">
        <f t="shared" si="2348"/>
        <v>0</v>
      </c>
      <c r="Z750" s="60">
        <f t="shared" si="2236"/>
        <v>1844302</v>
      </c>
      <c r="AA750" s="60">
        <f t="shared" si="2237"/>
        <v>1844302</v>
      </c>
      <c r="AB750" s="60">
        <f t="shared" si="2238"/>
        <v>1844302</v>
      </c>
      <c r="AC750" s="60">
        <f t="shared" ref="AC750:AE750" si="2349">AC751</f>
        <v>0</v>
      </c>
      <c r="AD750" s="60">
        <f t="shared" si="2349"/>
        <v>0</v>
      </c>
      <c r="AE750" s="60">
        <f t="shared" si="2349"/>
        <v>0</v>
      </c>
      <c r="AF750" s="60">
        <f t="shared" si="2240"/>
        <v>1844302</v>
      </c>
      <c r="AG750" s="60">
        <f t="shared" si="2241"/>
        <v>1844302</v>
      </c>
      <c r="AH750" s="60">
        <f t="shared" si="2242"/>
        <v>1844302</v>
      </c>
      <c r="AI750" s="60">
        <f t="shared" ref="AI750:AK750" si="2350">AI751</f>
        <v>0</v>
      </c>
      <c r="AJ750" s="60">
        <f t="shared" si="2350"/>
        <v>0</v>
      </c>
      <c r="AK750" s="60">
        <f t="shared" si="2350"/>
        <v>0</v>
      </c>
      <c r="AL750" s="60">
        <f t="shared" si="2244"/>
        <v>1844302</v>
      </c>
      <c r="AM750" s="60">
        <f t="shared" si="2245"/>
        <v>1844302</v>
      </c>
      <c r="AN750" s="60">
        <f t="shared" si="2246"/>
        <v>1844302</v>
      </c>
      <c r="AO750" s="60">
        <f t="shared" ref="AO750:AQ750" si="2351">AO751</f>
        <v>96648.6</v>
      </c>
      <c r="AP750" s="60">
        <f t="shared" si="2351"/>
        <v>0</v>
      </c>
      <c r="AQ750" s="60">
        <f t="shared" si="2351"/>
        <v>0</v>
      </c>
      <c r="AR750" s="60">
        <f t="shared" si="2248"/>
        <v>1940950.6</v>
      </c>
      <c r="AS750" s="60">
        <f t="shared" si="2249"/>
        <v>1844302</v>
      </c>
      <c r="AT750" s="60">
        <f t="shared" si="2250"/>
        <v>1844302</v>
      </c>
    </row>
    <row r="751" spans="1:46" customFormat="1">
      <c r="A751" s="300"/>
      <c r="B751" s="86" t="s">
        <v>52</v>
      </c>
      <c r="C751" s="35" t="s">
        <v>53</v>
      </c>
      <c r="D751" s="35" t="s">
        <v>21</v>
      </c>
      <c r="E751" s="35" t="s">
        <v>100</v>
      </c>
      <c r="F751" s="35" t="s">
        <v>195</v>
      </c>
      <c r="G751" s="36" t="s">
        <v>50</v>
      </c>
      <c r="H751" s="60">
        <v>1844302</v>
      </c>
      <c r="I751" s="60">
        <v>1844302</v>
      </c>
      <c r="J751" s="60">
        <v>1844302</v>
      </c>
      <c r="K751" s="60"/>
      <c r="L751" s="60"/>
      <c r="M751" s="60"/>
      <c r="N751" s="60">
        <f t="shared" si="2340"/>
        <v>1844302</v>
      </c>
      <c r="O751" s="60">
        <f t="shared" si="2340"/>
        <v>1844302</v>
      </c>
      <c r="P751" s="60">
        <f t="shared" si="2340"/>
        <v>1844302</v>
      </c>
      <c r="Q751" s="60"/>
      <c r="R751" s="60"/>
      <c r="S751" s="60"/>
      <c r="T751" s="60">
        <f t="shared" si="2193"/>
        <v>1844302</v>
      </c>
      <c r="U751" s="60">
        <f t="shared" si="2194"/>
        <v>1844302</v>
      </c>
      <c r="V751" s="60">
        <f t="shared" si="2195"/>
        <v>1844302</v>
      </c>
      <c r="W751" s="60"/>
      <c r="X751" s="60"/>
      <c r="Y751" s="60"/>
      <c r="Z751" s="60">
        <f t="shared" si="2236"/>
        <v>1844302</v>
      </c>
      <c r="AA751" s="60">
        <f t="shared" si="2237"/>
        <v>1844302</v>
      </c>
      <c r="AB751" s="60">
        <f t="shared" si="2238"/>
        <v>1844302</v>
      </c>
      <c r="AC751" s="60"/>
      <c r="AD751" s="60"/>
      <c r="AE751" s="60"/>
      <c r="AF751" s="60">
        <f t="shared" si="2240"/>
        <v>1844302</v>
      </c>
      <c r="AG751" s="60">
        <f t="shared" si="2241"/>
        <v>1844302</v>
      </c>
      <c r="AH751" s="60">
        <f t="shared" si="2242"/>
        <v>1844302</v>
      </c>
      <c r="AI751" s="60"/>
      <c r="AJ751" s="60"/>
      <c r="AK751" s="60"/>
      <c r="AL751" s="60">
        <f t="shared" si="2244"/>
        <v>1844302</v>
      </c>
      <c r="AM751" s="60">
        <f t="shared" si="2245"/>
        <v>1844302</v>
      </c>
      <c r="AN751" s="60">
        <f t="shared" si="2246"/>
        <v>1844302</v>
      </c>
      <c r="AO751" s="60">
        <v>96648.6</v>
      </c>
      <c r="AP751" s="60"/>
      <c r="AQ751" s="60"/>
      <c r="AR751" s="60">
        <f t="shared" si="2248"/>
        <v>1940950.6</v>
      </c>
      <c r="AS751" s="60">
        <f t="shared" si="2249"/>
        <v>1844302</v>
      </c>
      <c r="AT751" s="60">
        <f t="shared" si="2250"/>
        <v>1844302</v>
      </c>
    </row>
    <row r="752" spans="1:46" customFormat="1" ht="26.4">
      <c r="A752" s="300"/>
      <c r="B752" s="82" t="s">
        <v>186</v>
      </c>
      <c r="C752" s="35" t="s">
        <v>53</v>
      </c>
      <c r="D752" s="35" t="s">
        <v>21</v>
      </c>
      <c r="E752" s="35" t="s">
        <v>100</v>
      </c>
      <c r="F752" s="35" t="s">
        <v>195</v>
      </c>
      <c r="G752" s="36" t="s">
        <v>32</v>
      </c>
      <c r="H752" s="60">
        <f>H753</f>
        <v>57500</v>
      </c>
      <c r="I752" s="60">
        <f t="shared" ref="I752:M752" si="2352">I753</f>
        <v>57500</v>
      </c>
      <c r="J752" s="60">
        <f t="shared" si="2352"/>
        <v>57500</v>
      </c>
      <c r="K752" s="60">
        <f t="shared" si="2352"/>
        <v>0</v>
      </c>
      <c r="L752" s="60">
        <f t="shared" si="2352"/>
        <v>0</v>
      </c>
      <c r="M752" s="60">
        <f t="shared" si="2352"/>
        <v>0</v>
      </c>
      <c r="N752" s="60">
        <f t="shared" si="2340"/>
        <v>57500</v>
      </c>
      <c r="O752" s="60">
        <f t="shared" si="2340"/>
        <v>57500</v>
      </c>
      <c r="P752" s="60">
        <f t="shared" si="2340"/>
        <v>57500</v>
      </c>
      <c r="Q752" s="60">
        <f t="shared" ref="Q752:S752" si="2353">Q753</f>
        <v>-3000</v>
      </c>
      <c r="R752" s="60">
        <f t="shared" si="2353"/>
        <v>0</v>
      </c>
      <c r="S752" s="60">
        <f t="shared" si="2353"/>
        <v>0</v>
      </c>
      <c r="T752" s="60">
        <f t="shared" si="2193"/>
        <v>54500</v>
      </c>
      <c r="U752" s="60">
        <f t="shared" si="2194"/>
        <v>57500</v>
      </c>
      <c r="V752" s="60">
        <f t="shared" si="2195"/>
        <v>57500</v>
      </c>
      <c r="W752" s="60">
        <f t="shared" ref="W752:Y752" si="2354">W753</f>
        <v>0</v>
      </c>
      <c r="X752" s="60">
        <f t="shared" si="2354"/>
        <v>0</v>
      </c>
      <c r="Y752" s="60">
        <f t="shared" si="2354"/>
        <v>0</v>
      </c>
      <c r="Z752" s="60">
        <f t="shared" si="2236"/>
        <v>54500</v>
      </c>
      <c r="AA752" s="60">
        <f t="shared" si="2237"/>
        <v>57500</v>
      </c>
      <c r="AB752" s="60">
        <f t="shared" si="2238"/>
        <v>57500</v>
      </c>
      <c r="AC752" s="60">
        <f t="shared" ref="AC752:AE752" si="2355">AC753</f>
        <v>0</v>
      </c>
      <c r="AD752" s="60">
        <f t="shared" si="2355"/>
        <v>0</v>
      </c>
      <c r="AE752" s="60">
        <f t="shared" si="2355"/>
        <v>0</v>
      </c>
      <c r="AF752" s="60">
        <f t="shared" si="2240"/>
        <v>54500</v>
      </c>
      <c r="AG752" s="60">
        <f t="shared" si="2241"/>
        <v>57500</v>
      </c>
      <c r="AH752" s="60">
        <f t="shared" si="2242"/>
        <v>57500</v>
      </c>
      <c r="AI752" s="60">
        <f t="shared" ref="AI752:AK752" si="2356">AI753</f>
        <v>0</v>
      </c>
      <c r="AJ752" s="60">
        <f t="shared" si="2356"/>
        <v>0</v>
      </c>
      <c r="AK752" s="60">
        <f t="shared" si="2356"/>
        <v>0</v>
      </c>
      <c r="AL752" s="60">
        <f t="shared" si="2244"/>
        <v>54500</v>
      </c>
      <c r="AM752" s="60">
        <f t="shared" si="2245"/>
        <v>57500</v>
      </c>
      <c r="AN752" s="60">
        <f t="shared" si="2246"/>
        <v>57500</v>
      </c>
      <c r="AO752" s="60">
        <f t="shared" ref="AO752:AQ752" si="2357">AO753</f>
        <v>0</v>
      </c>
      <c r="AP752" s="60">
        <f t="shared" si="2357"/>
        <v>0</v>
      </c>
      <c r="AQ752" s="60">
        <f t="shared" si="2357"/>
        <v>0</v>
      </c>
      <c r="AR752" s="60">
        <f t="shared" si="2248"/>
        <v>54500</v>
      </c>
      <c r="AS752" s="60">
        <f t="shared" si="2249"/>
        <v>57500</v>
      </c>
      <c r="AT752" s="60">
        <f t="shared" si="2250"/>
        <v>57500</v>
      </c>
    </row>
    <row r="753" spans="1:46" customFormat="1" ht="26.4">
      <c r="A753" s="300"/>
      <c r="B753" s="86" t="s">
        <v>34</v>
      </c>
      <c r="C753" s="35" t="s">
        <v>53</v>
      </c>
      <c r="D753" s="35" t="s">
        <v>21</v>
      </c>
      <c r="E753" s="35" t="s">
        <v>100</v>
      </c>
      <c r="F753" s="35" t="s">
        <v>195</v>
      </c>
      <c r="G753" s="36" t="s">
        <v>33</v>
      </c>
      <c r="H753" s="60">
        <v>57500</v>
      </c>
      <c r="I753" s="60">
        <v>57500</v>
      </c>
      <c r="J753" s="60">
        <v>57500</v>
      </c>
      <c r="K753" s="60"/>
      <c r="L753" s="60"/>
      <c r="M753" s="60"/>
      <c r="N753" s="60">
        <f t="shared" si="2340"/>
        <v>57500</v>
      </c>
      <c r="O753" s="60">
        <f t="shared" si="2340"/>
        <v>57500</v>
      </c>
      <c r="P753" s="60">
        <f t="shared" si="2340"/>
        <v>57500</v>
      </c>
      <c r="Q753" s="60">
        <v>-3000</v>
      </c>
      <c r="R753" s="60"/>
      <c r="S753" s="60"/>
      <c r="T753" s="60">
        <f t="shared" si="2193"/>
        <v>54500</v>
      </c>
      <c r="U753" s="60">
        <f t="shared" si="2194"/>
        <v>57500</v>
      </c>
      <c r="V753" s="60">
        <f t="shared" si="2195"/>
        <v>57500</v>
      </c>
      <c r="W753" s="60"/>
      <c r="X753" s="60"/>
      <c r="Y753" s="60"/>
      <c r="Z753" s="60">
        <f t="shared" si="2236"/>
        <v>54500</v>
      </c>
      <c r="AA753" s="60">
        <f t="shared" si="2237"/>
        <v>57500</v>
      </c>
      <c r="AB753" s="60">
        <f t="shared" si="2238"/>
        <v>57500</v>
      </c>
      <c r="AC753" s="60"/>
      <c r="AD753" s="60"/>
      <c r="AE753" s="60"/>
      <c r="AF753" s="60">
        <f t="shared" si="2240"/>
        <v>54500</v>
      </c>
      <c r="AG753" s="60">
        <f t="shared" si="2241"/>
        <v>57500</v>
      </c>
      <c r="AH753" s="60">
        <f t="shared" si="2242"/>
        <v>57500</v>
      </c>
      <c r="AI753" s="60"/>
      <c r="AJ753" s="60"/>
      <c r="AK753" s="60"/>
      <c r="AL753" s="60">
        <f t="shared" si="2244"/>
        <v>54500</v>
      </c>
      <c r="AM753" s="60">
        <f t="shared" si="2245"/>
        <v>57500</v>
      </c>
      <c r="AN753" s="60">
        <f t="shared" si="2246"/>
        <v>57500</v>
      </c>
      <c r="AO753" s="60"/>
      <c r="AP753" s="60"/>
      <c r="AQ753" s="60"/>
      <c r="AR753" s="60">
        <f t="shared" si="2248"/>
        <v>54500</v>
      </c>
      <c r="AS753" s="60">
        <f t="shared" si="2249"/>
        <v>57500</v>
      </c>
      <c r="AT753" s="60">
        <f t="shared" si="2250"/>
        <v>57500</v>
      </c>
    </row>
    <row r="754" spans="1:46" customFormat="1">
      <c r="A754" s="300"/>
      <c r="B754" s="86" t="s">
        <v>47</v>
      </c>
      <c r="C754" s="35" t="s">
        <v>53</v>
      </c>
      <c r="D754" s="35" t="s">
        <v>21</v>
      </c>
      <c r="E754" s="35" t="s">
        <v>100</v>
      </c>
      <c r="F754" s="35" t="s">
        <v>195</v>
      </c>
      <c r="G754" s="37" t="s">
        <v>45</v>
      </c>
      <c r="H754" s="60"/>
      <c r="I754" s="60"/>
      <c r="J754" s="60"/>
      <c r="K754" s="60"/>
      <c r="L754" s="60"/>
      <c r="M754" s="60"/>
      <c r="N754" s="60"/>
      <c r="O754" s="60"/>
      <c r="P754" s="60"/>
      <c r="Q754" s="60">
        <f>Q755</f>
        <v>3000</v>
      </c>
      <c r="R754" s="60">
        <f t="shared" ref="R754:S754" si="2358">R755</f>
        <v>0</v>
      </c>
      <c r="S754" s="60">
        <f t="shared" si="2358"/>
        <v>0</v>
      </c>
      <c r="T754" s="60">
        <f t="shared" ref="T754:T755" si="2359">N754+Q754</f>
        <v>3000</v>
      </c>
      <c r="U754" s="60">
        <f t="shared" ref="U754:U755" si="2360">O754+R754</f>
        <v>0</v>
      </c>
      <c r="V754" s="60">
        <f t="shared" ref="V754:V755" si="2361">P754+S754</f>
        <v>0</v>
      </c>
      <c r="W754" s="60">
        <f>W755</f>
        <v>0</v>
      </c>
      <c r="X754" s="60">
        <f t="shared" ref="X754:Y754" si="2362">X755</f>
        <v>0</v>
      </c>
      <c r="Y754" s="60">
        <f t="shared" si="2362"/>
        <v>0</v>
      </c>
      <c r="Z754" s="60">
        <f t="shared" si="2236"/>
        <v>3000</v>
      </c>
      <c r="AA754" s="60">
        <f t="shared" si="2237"/>
        <v>0</v>
      </c>
      <c r="AB754" s="60">
        <f t="shared" si="2238"/>
        <v>0</v>
      </c>
      <c r="AC754" s="60">
        <f>AC755</f>
        <v>0</v>
      </c>
      <c r="AD754" s="60">
        <f t="shared" ref="AD754:AE754" si="2363">AD755</f>
        <v>0</v>
      </c>
      <c r="AE754" s="60">
        <f t="shared" si="2363"/>
        <v>0</v>
      </c>
      <c r="AF754" s="60">
        <f t="shared" si="2240"/>
        <v>3000</v>
      </c>
      <c r="AG754" s="60">
        <f t="shared" si="2241"/>
        <v>0</v>
      </c>
      <c r="AH754" s="60">
        <f t="shared" si="2242"/>
        <v>0</v>
      </c>
      <c r="AI754" s="60">
        <f>AI755</f>
        <v>0</v>
      </c>
      <c r="AJ754" s="60">
        <f t="shared" ref="AJ754:AK754" si="2364">AJ755</f>
        <v>0</v>
      </c>
      <c r="AK754" s="60">
        <f t="shared" si="2364"/>
        <v>0</v>
      </c>
      <c r="AL754" s="60">
        <f t="shared" si="2244"/>
        <v>3000</v>
      </c>
      <c r="AM754" s="60">
        <f t="shared" si="2245"/>
        <v>0</v>
      </c>
      <c r="AN754" s="60">
        <f t="shared" si="2246"/>
        <v>0</v>
      </c>
      <c r="AO754" s="60">
        <f>AO755</f>
        <v>0</v>
      </c>
      <c r="AP754" s="60">
        <f t="shared" ref="AP754:AQ754" si="2365">AP755</f>
        <v>0</v>
      </c>
      <c r="AQ754" s="60">
        <f t="shared" si="2365"/>
        <v>0</v>
      </c>
      <c r="AR754" s="60">
        <f t="shared" si="2248"/>
        <v>3000</v>
      </c>
      <c r="AS754" s="60">
        <f t="shared" si="2249"/>
        <v>0</v>
      </c>
      <c r="AT754" s="60">
        <f t="shared" si="2250"/>
        <v>0</v>
      </c>
    </row>
    <row r="755" spans="1:46" customFormat="1">
      <c r="A755" s="300"/>
      <c r="B755" s="86" t="s">
        <v>56</v>
      </c>
      <c r="C755" s="35" t="s">
        <v>53</v>
      </c>
      <c r="D755" s="35" t="s">
        <v>21</v>
      </c>
      <c r="E755" s="35" t="s">
        <v>100</v>
      </c>
      <c r="F755" s="35" t="s">
        <v>195</v>
      </c>
      <c r="G755" s="37" t="s">
        <v>57</v>
      </c>
      <c r="H755" s="60"/>
      <c r="I755" s="60"/>
      <c r="J755" s="60"/>
      <c r="K755" s="60"/>
      <c r="L755" s="60"/>
      <c r="M755" s="60"/>
      <c r="N755" s="60"/>
      <c r="O755" s="60"/>
      <c r="P755" s="60"/>
      <c r="Q755" s="60">
        <v>3000</v>
      </c>
      <c r="R755" s="60"/>
      <c r="S755" s="60"/>
      <c r="T755" s="60">
        <f t="shared" si="2359"/>
        <v>3000</v>
      </c>
      <c r="U755" s="60">
        <f t="shared" si="2360"/>
        <v>0</v>
      </c>
      <c r="V755" s="60">
        <f t="shared" si="2361"/>
        <v>0</v>
      </c>
      <c r="W755" s="60"/>
      <c r="X755" s="60"/>
      <c r="Y755" s="60"/>
      <c r="Z755" s="60">
        <f t="shared" si="2236"/>
        <v>3000</v>
      </c>
      <c r="AA755" s="60">
        <f t="shared" si="2237"/>
        <v>0</v>
      </c>
      <c r="AB755" s="60">
        <f t="shared" si="2238"/>
        <v>0</v>
      </c>
      <c r="AC755" s="60"/>
      <c r="AD755" s="60"/>
      <c r="AE755" s="60"/>
      <c r="AF755" s="60">
        <f t="shared" si="2240"/>
        <v>3000</v>
      </c>
      <c r="AG755" s="60">
        <f t="shared" si="2241"/>
        <v>0</v>
      </c>
      <c r="AH755" s="60">
        <f t="shared" si="2242"/>
        <v>0</v>
      </c>
      <c r="AI755" s="60"/>
      <c r="AJ755" s="60"/>
      <c r="AK755" s="60"/>
      <c r="AL755" s="60">
        <f t="shared" si="2244"/>
        <v>3000</v>
      </c>
      <c r="AM755" s="60">
        <f t="shared" si="2245"/>
        <v>0</v>
      </c>
      <c r="AN755" s="60">
        <f t="shared" si="2246"/>
        <v>0</v>
      </c>
      <c r="AO755" s="60"/>
      <c r="AP755" s="60"/>
      <c r="AQ755" s="60"/>
      <c r="AR755" s="60">
        <f t="shared" si="2248"/>
        <v>3000</v>
      </c>
      <c r="AS755" s="60">
        <f t="shared" si="2249"/>
        <v>0</v>
      </c>
      <c r="AT755" s="60">
        <f t="shared" si="2250"/>
        <v>0</v>
      </c>
    </row>
    <row r="756" spans="1:46" customFormat="1" ht="26.4">
      <c r="A756" s="300"/>
      <c r="B756" s="71" t="s">
        <v>395</v>
      </c>
      <c r="C756" s="35" t="s">
        <v>53</v>
      </c>
      <c r="D756" s="35" t="s">
        <v>21</v>
      </c>
      <c r="E756" s="35" t="s">
        <v>100</v>
      </c>
      <c r="F756" s="35" t="s">
        <v>394</v>
      </c>
      <c r="G756" s="37"/>
      <c r="H756" s="60"/>
      <c r="I756" s="60"/>
      <c r="J756" s="60"/>
      <c r="K756" s="60">
        <f>K757</f>
        <v>5165288.76</v>
      </c>
      <c r="L756" s="60">
        <f t="shared" ref="L756:M757" si="2366">L757</f>
        <v>0</v>
      </c>
      <c r="M756" s="60">
        <f t="shared" si="2366"/>
        <v>0</v>
      </c>
      <c r="N756" s="60">
        <f t="shared" ref="N756:N758" si="2367">H756+K756</f>
        <v>5165288.76</v>
      </c>
      <c r="O756" s="60">
        <f t="shared" ref="O756:O758" si="2368">I756+L756</f>
        <v>0</v>
      </c>
      <c r="P756" s="60">
        <f t="shared" ref="P756:P758" si="2369">J756+M756</f>
        <v>0</v>
      </c>
      <c r="Q756" s="60">
        <f>Q757</f>
        <v>0</v>
      </c>
      <c r="R756" s="60">
        <f t="shared" ref="R756:S757" si="2370">R757</f>
        <v>0</v>
      </c>
      <c r="S756" s="60">
        <f t="shared" si="2370"/>
        <v>0</v>
      </c>
      <c r="T756" s="60">
        <f t="shared" si="2193"/>
        <v>5165288.76</v>
      </c>
      <c r="U756" s="60">
        <f t="shared" si="2194"/>
        <v>0</v>
      </c>
      <c r="V756" s="60">
        <f t="shared" si="2195"/>
        <v>0</v>
      </c>
      <c r="W756" s="60">
        <f>W757</f>
        <v>-286563.5</v>
      </c>
      <c r="X756" s="60">
        <f t="shared" ref="X756:Y757" si="2371">X757</f>
        <v>0</v>
      </c>
      <c r="Y756" s="60">
        <f t="shared" si="2371"/>
        <v>0</v>
      </c>
      <c r="Z756" s="60">
        <f t="shared" si="2236"/>
        <v>4878725.26</v>
      </c>
      <c r="AA756" s="60">
        <f t="shared" si="2237"/>
        <v>0</v>
      </c>
      <c r="AB756" s="60">
        <f t="shared" si="2238"/>
        <v>0</v>
      </c>
      <c r="AC756" s="60">
        <f>AC757</f>
        <v>0</v>
      </c>
      <c r="AD756" s="60">
        <f t="shared" ref="AD756:AE757" si="2372">AD757</f>
        <v>0</v>
      </c>
      <c r="AE756" s="60">
        <f t="shared" si="2372"/>
        <v>0</v>
      </c>
      <c r="AF756" s="60">
        <f t="shared" si="2240"/>
        <v>4878725.26</v>
      </c>
      <c r="AG756" s="60">
        <f t="shared" si="2241"/>
        <v>0</v>
      </c>
      <c r="AH756" s="60">
        <f t="shared" si="2242"/>
        <v>0</v>
      </c>
      <c r="AI756" s="60">
        <f>AI757</f>
        <v>0</v>
      </c>
      <c r="AJ756" s="60">
        <f t="shared" ref="AJ756:AK757" si="2373">AJ757</f>
        <v>0</v>
      </c>
      <c r="AK756" s="60">
        <f t="shared" si="2373"/>
        <v>0</v>
      </c>
      <c r="AL756" s="60">
        <f t="shared" si="2244"/>
        <v>4878725.26</v>
      </c>
      <c r="AM756" s="60">
        <f t="shared" si="2245"/>
        <v>0</v>
      </c>
      <c r="AN756" s="60">
        <f t="shared" si="2246"/>
        <v>0</v>
      </c>
      <c r="AO756" s="60">
        <f>AO757</f>
        <v>-4070000</v>
      </c>
      <c r="AP756" s="60">
        <f t="shared" ref="AP756:AQ757" si="2374">AP757</f>
        <v>0</v>
      </c>
      <c r="AQ756" s="60">
        <f t="shared" si="2374"/>
        <v>0</v>
      </c>
      <c r="AR756" s="60">
        <f t="shared" si="2248"/>
        <v>808725.25999999978</v>
      </c>
      <c r="AS756" s="60">
        <f t="shared" si="2249"/>
        <v>0</v>
      </c>
      <c r="AT756" s="60">
        <f t="shared" si="2250"/>
        <v>0</v>
      </c>
    </row>
    <row r="757" spans="1:46" customFormat="1">
      <c r="A757" s="300"/>
      <c r="B757" s="82" t="s">
        <v>47</v>
      </c>
      <c r="C757" s="35" t="s">
        <v>53</v>
      </c>
      <c r="D757" s="35" t="s">
        <v>21</v>
      </c>
      <c r="E757" s="35" t="s">
        <v>100</v>
      </c>
      <c r="F757" s="35" t="s">
        <v>394</v>
      </c>
      <c r="G757" s="37" t="s">
        <v>45</v>
      </c>
      <c r="H757" s="60"/>
      <c r="I757" s="60"/>
      <c r="J757" s="60"/>
      <c r="K757" s="60">
        <f>K758</f>
        <v>5165288.76</v>
      </c>
      <c r="L757" s="60">
        <f t="shared" si="2366"/>
        <v>0</v>
      </c>
      <c r="M757" s="60">
        <f t="shared" si="2366"/>
        <v>0</v>
      </c>
      <c r="N757" s="60">
        <f t="shared" si="2367"/>
        <v>5165288.76</v>
      </c>
      <c r="O757" s="60">
        <f t="shared" si="2368"/>
        <v>0</v>
      </c>
      <c r="P757" s="60">
        <f t="shared" si="2369"/>
        <v>0</v>
      </c>
      <c r="Q757" s="60">
        <f>Q758</f>
        <v>0</v>
      </c>
      <c r="R757" s="60">
        <f t="shared" si="2370"/>
        <v>0</v>
      </c>
      <c r="S757" s="60">
        <f t="shared" si="2370"/>
        <v>0</v>
      </c>
      <c r="T757" s="60">
        <f t="shared" si="2193"/>
        <v>5165288.76</v>
      </c>
      <c r="U757" s="60">
        <f t="shared" si="2194"/>
        <v>0</v>
      </c>
      <c r="V757" s="60">
        <f t="shared" si="2195"/>
        <v>0</v>
      </c>
      <c r="W757" s="60">
        <f>W758</f>
        <v>-286563.5</v>
      </c>
      <c r="X757" s="60">
        <f t="shared" si="2371"/>
        <v>0</v>
      </c>
      <c r="Y757" s="60">
        <f t="shared" si="2371"/>
        <v>0</v>
      </c>
      <c r="Z757" s="60">
        <f t="shared" si="2236"/>
        <v>4878725.26</v>
      </c>
      <c r="AA757" s="60">
        <f t="shared" si="2237"/>
        <v>0</v>
      </c>
      <c r="AB757" s="60">
        <f t="shared" si="2238"/>
        <v>0</v>
      </c>
      <c r="AC757" s="60">
        <f>AC758</f>
        <v>0</v>
      </c>
      <c r="AD757" s="60">
        <f t="shared" si="2372"/>
        <v>0</v>
      </c>
      <c r="AE757" s="60">
        <f t="shared" si="2372"/>
        <v>0</v>
      </c>
      <c r="AF757" s="60">
        <f t="shared" si="2240"/>
        <v>4878725.26</v>
      </c>
      <c r="AG757" s="60">
        <f t="shared" si="2241"/>
        <v>0</v>
      </c>
      <c r="AH757" s="60">
        <f t="shared" si="2242"/>
        <v>0</v>
      </c>
      <c r="AI757" s="60">
        <f>AI758</f>
        <v>0</v>
      </c>
      <c r="AJ757" s="60">
        <f t="shared" si="2373"/>
        <v>0</v>
      </c>
      <c r="AK757" s="60">
        <f t="shared" si="2373"/>
        <v>0</v>
      </c>
      <c r="AL757" s="60">
        <f t="shared" si="2244"/>
        <v>4878725.26</v>
      </c>
      <c r="AM757" s="60">
        <f t="shared" si="2245"/>
        <v>0</v>
      </c>
      <c r="AN757" s="60">
        <f t="shared" si="2246"/>
        <v>0</v>
      </c>
      <c r="AO757" s="60">
        <f>AO758</f>
        <v>-4070000</v>
      </c>
      <c r="AP757" s="60">
        <f t="shared" si="2374"/>
        <v>0</v>
      </c>
      <c r="AQ757" s="60">
        <f t="shared" si="2374"/>
        <v>0</v>
      </c>
      <c r="AR757" s="60">
        <f t="shared" si="2248"/>
        <v>808725.25999999978</v>
      </c>
      <c r="AS757" s="60">
        <f t="shared" si="2249"/>
        <v>0</v>
      </c>
      <c r="AT757" s="60">
        <f t="shared" si="2250"/>
        <v>0</v>
      </c>
    </row>
    <row r="758" spans="1:46" customFormat="1">
      <c r="A758" s="300"/>
      <c r="B758" s="82" t="s">
        <v>61</v>
      </c>
      <c r="C758" s="35" t="s">
        <v>53</v>
      </c>
      <c r="D758" s="35" t="s">
        <v>21</v>
      </c>
      <c r="E758" s="35" t="s">
        <v>100</v>
      </c>
      <c r="F758" s="35" t="s">
        <v>394</v>
      </c>
      <c r="G758" s="37" t="s">
        <v>62</v>
      </c>
      <c r="H758" s="60"/>
      <c r="I758" s="60"/>
      <c r="J758" s="60"/>
      <c r="K758" s="60">
        <v>5165288.76</v>
      </c>
      <c r="L758" s="60"/>
      <c r="M758" s="60"/>
      <c r="N758" s="60">
        <f t="shared" si="2367"/>
        <v>5165288.76</v>
      </c>
      <c r="O758" s="60">
        <f t="shared" si="2368"/>
        <v>0</v>
      </c>
      <c r="P758" s="60">
        <f t="shared" si="2369"/>
        <v>0</v>
      </c>
      <c r="Q758" s="60"/>
      <c r="R758" s="60"/>
      <c r="S758" s="60"/>
      <c r="T758" s="60">
        <f t="shared" si="2193"/>
        <v>5165288.76</v>
      </c>
      <c r="U758" s="60">
        <f t="shared" si="2194"/>
        <v>0</v>
      </c>
      <c r="V758" s="60">
        <f t="shared" si="2195"/>
        <v>0</v>
      </c>
      <c r="W758" s="60">
        <v>-286563.5</v>
      </c>
      <c r="X758" s="60"/>
      <c r="Y758" s="60"/>
      <c r="Z758" s="60">
        <f t="shared" si="2236"/>
        <v>4878725.26</v>
      </c>
      <c r="AA758" s="60">
        <f t="shared" si="2237"/>
        <v>0</v>
      </c>
      <c r="AB758" s="60">
        <f t="shared" si="2238"/>
        <v>0</v>
      </c>
      <c r="AC758" s="60"/>
      <c r="AD758" s="60"/>
      <c r="AE758" s="60"/>
      <c r="AF758" s="60">
        <f t="shared" si="2240"/>
        <v>4878725.26</v>
      </c>
      <c r="AG758" s="60">
        <f t="shared" si="2241"/>
        <v>0</v>
      </c>
      <c r="AH758" s="60">
        <f t="shared" si="2242"/>
        <v>0</v>
      </c>
      <c r="AI758" s="60"/>
      <c r="AJ758" s="60"/>
      <c r="AK758" s="60"/>
      <c r="AL758" s="60">
        <f t="shared" si="2244"/>
        <v>4878725.26</v>
      </c>
      <c r="AM758" s="60">
        <f t="shared" si="2245"/>
        <v>0</v>
      </c>
      <c r="AN758" s="60">
        <f t="shared" si="2246"/>
        <v>0</v>
      </c>
      <c r="AO758" s="60">
        <v>-4070000</v>
      </c>
      <c r="AP758" s="60"/>
      <c r="AQ758" s="60"/>
      <c r="AR758" s="60">
        <f t="shared" si="2248"/>
        <v>808725.25999999978</v>
      </c>
      <c r="AS758" s="60">
        <f t="shared" si="2249"/>
        <v>0</v>
      </c>
      <c r="AT758" s="60">
        <f t="shared" si="2250"/>
        <v>0</v>
      </c>
    </row>
    <row r="759" spans="1:46" customFormat="1">
      <c r="A759" s="300"/>
      <c r="B759" s="82" t="s">
        <v>267</v>
      </c>
      <c r="C759" s="34" t="s">
        <v>53</v>
      </c>
      <c r="D759" s="34" t="s">
        <v>21</v>
      </c>
      <c r="E759" s="34" t="s">
        <v>100</v>
      </c>
      <c r="F759" s="100" t="s">
        <v>268</v>
      </c>
      <c r="G759" s="37"/>
      <c r="H759" s="60">
        <f>H760</f>
        <v>4616574</v>
      </c>
      <c r="I759" s="60">
        <f t="shared" ref="I759:M760" si="2375">I760</f>
        <v>4713601.63</v>
      </c>
      <c r="J759" s="60">
        <f t="shared" si="2375"/>
        <v>4813633.66</v>
      </c>
      <c r="K759" s="60">
        <f t="shared" si="2375"/>
        <v>0</v>
      </c>
      <c r="L759" s="60">
        <f t="shared" si="2375"/>
        <v>0</v>
      </c>
      <c r="M759" s="60">
        <f t="shared" si="2375"/>
        <v>0</v>
      </c>
      <c r="N759" s="60">
        <f t="shared" si="2228"/>
        <v>4616574</v>
      </c>
      <c r="O759" s="60">
        <f t="shared" si="2229"/>
        <v>4713601.63</v>
      </c>
      <c r="P759" s="60">
        <f t="shared" si="2230"/>
        <v>4813633.66</v>
      </c>
      <c r="Q759" s="60">
        <f t="shared" ref="Q759:S760" si="2376">Q760</f>
        <v>497000</v>
      </c>
      <c r="R759" s="60">
        <f t="shared" si="2376"/>
        <v>0</v>
      </c>
      <c r="S759" s="60">
        <f t="shared" si="2376"/>
        <v>0</v>
      </c>
      <c r="T759" s="60">
        <f t="shared" si="2193"/>
        <v>5113574</v>
      </c>
      <c r="U759" s="60">
        <f t="shared" si="2194"/>
        <v>4713601.63</v>
      </c>
      <c r="V759" s="60">
        <f t="shared" si="2195"/>
        <v>4813633.66</v>
      </c>
      <c r="W759" s="60">
        <f t="shared" ref="W759:Y760" si="2377">W760</f>
        <v>0</v>
      </c>
      <c r="X759" s="60">
        <f t="shared" si="2377"/>
        <v>0</v>
      </c>
      <c r="Y759" s="60">
        <f t="shared" si="2377"/>
        <v>0</v>
      </c>
      <c r="Z759" s="60">
        <f t="shared" si="2236"/>
        <v>5113574</v>
      </c>
      <c r="AA759" s="60">
        <f t="shared" si="2237"/>
        <v>4713601.63</v>
      </c>
      <c r="AB759" s="60">
        <f t="shared" si="2238"/>
        <v>4813633.66</v>
      </c>
      <c r="AC759" s="60">
        <f t="shared" ref="AC759:AE760" si="2378">AC760</f>
        <v>0</v>
      </c>
      <c r="AD759" s="60">
        <f t="shared" si="2378"/>
        <v>0</v>
      </c>
      <c r="AE759" s="60">
        <f t="shared" si="2378"/>
        <v>0</v>
      </c>
      <c r="AF759" s="60">
        <f t="shared" si="2240"/>
        <v>5113574</v>
      </c>
      <c r="AG759" s="60">
        <f t="shared" si="2241"/>
        <v>4713601.63</v>
      </c>
      <c r="AH759" s="60">
        <f t="shared" si="2242"/>
        <v>4813633.66</v>
      </c>
      <c r="AI759" s="60">
        <f t="shared" ref="AI759:AK760" si="2379">AI760</f>
        <v>0</v>
      </c>
      <c r="AJ759" s="60">
        <f t="shared" si="2379"/>
        <v>0</v>
      </c>
      <c r="AK759" s="60">
        <f t="shared" si="2379"/>
        <v>0</v>
      </c>
      <c r="AL759" s="60">
        <f t="shared" si="2244"/>
        <v>5113574</v>
      </c>
      <c r="AM759" s="60">
        <f t="shared" si="2245"/>
        <v>4713601.63</v>
      </c>
      <c r="AN759" s="60">
        <f t="shared" si="2246"/>
        <v>4813633.66</v>
      </c>
      <c r="AO759" s="60">
        <f t="shared" ref="AO759:AQ760" si="2380">AO760</f>
        <v>250000</v>
      </c>
      <c r="AP759" s="60">
        <f t="shared" si="2380"/>
        <v>0</v>
      </c>
      <c r="AQ759" s="60">
        <f t="shared" si="2380"/>
        <v>0</v>
      </c>
      <c r="AR759" s="60">
        <f t="shared" si="2248"/>
        <v>5363574</v>
      </c>
      <c r="AS759" s="60">
        <f t="shared" si="2249"/>
        <v>4713601.63</v>
      </c>
      <c r="AT759" s="60">
        <f t="shared" si="2250"/>
        <v>4813633.66</v>
      </c>
    </row>
    <row r="760" spans="1:46" customFormat="1" ht="26.4">
      <c r="A760" s="300"/>
      <c r="B760" s="74" t="s">
        <v>41</v>
      </c>
      <c r="C760" s="34" t="s">
        <v>53</v>
      </c>
      <c r="D760" s="34" t="s">
        <v>21</v>
      </c>
      <c r="E760" s="34" t="s">
        <v>100</v>
      </c>
      <c r="F760" s="100" t="s">
        <v>268</v>
      </c>
      <c r="G760" s="36" t="s">
        <v>39</v>
      </c>
      <c r="H760" s="60">
        <f>H761</f>
        <v>4616574</v>
      </c>
      <c r="I760" s="60">
        <f t="shared" si="2375"/>
        <v>4713601.63</v>
      </c>
      <c r="J760" s="60">
        <f t="shared" si="2375"/>
        <v>4813633.66</v>
      </c>
      <c r="K760" s="60">
        <f t="shared" si="2375"/>
        <v>0</v>
      </c>
      <c r="L760" s="60">
        <f t="shared" si="2375"/>
        <v>0</v>
      </c>
      <c r="M760" s="60">
        <f t="shared" si="2375"/>
        <v>0</v>
      </c>
      <c r="N760" s="60">
        <f t="shared" si="2228"/>
        <v>4616574</v>
      </c>
      <c r="O760" s="60">
        <f t="shared" si="2229"/>
        <v>4713601.63</v>
      </c>
      <c r="P760" s="60">
        <f t="shared" si="2230"/>
        <v>4813633.66</v>
      </c>
      <c r="Q760" s="60">
        <f t="shared" si="2376"/>
        <v>497000</v>
      </c>
      <c r="R760" s="60">
        <f t="shared" si="2376"/>
        <v>0</v>
      </c>
      <c r="S760" s="60">
        <f t="shared" si="2376"/>
        <v>0</v>
      </c>
      <c r="T760" s="60">
        <f t="shared" si="2193"/>
        <v>5113574</v>
      </c>
      <c r="U760" s="60">
        <f t="shared" si="2194"/>
        <v>4713601.63</v>
      </c>
      <c r="V760" s="60">
        <f t="shared" si="2195"/>
        <v>4813633.66</v>
      </c>
      <c r="W760" s="60">
        <f t="shared" si="2377"/>
        <v>0</v>
      </c>
      <c r="X760" s="60">
        <f t="shared" si="2377"/>
        <v>0</v>
      </c>
      <c r="Y760" s="60">
        <f t="shared" si="2377"/>
        <v>0</v>
      </c>
      <c r="Z760" s="60">
        <f t="shared" si="2236"/>
        <v>5113574</v>
      </c>
      <c r="AA760" s="60">
        <f t="shared" si="2237"/>
        <v>4713601.63</v>
      </c>
      <c r="AB760" s="60">
        <f t="shared" si="2238"/>
        <v>4813633.66</v>
      </c>
      <c r="AC760" s="60">
        <f t="shared" si="2378"/>
        <v>0</v>
      </c>
      <c r="AD760" s="60">
        <f t="shared" si="2378"/>
        <v>0</v>
      </c>
      <c r="AE760" s="60">
        <f t="shared" si="2378"/>
        <v>0</v>
      </c>
      <c r="AF760" s="60">
        <f t="shared" si="2240"/>
        <v>5113574</v>
      </c>
      <c r="AG760" s="60">
        <f t="shared" si="2241"/>
        <v>4713601.63</v>
      </c>
      <c r="AH760" s="60">
        <f t="shared" si="2242"/>
        <v>4813633.66</v>
      </c>
      <c r="AI760" s="60">
        <f t="shared" si="2379"/>
        <v>0</v>
      </c>
      <c r="AJ760" s="60">
        <f t="shared" si="2379"/>
        <v>0</v>
      </c>
      <c r="AK760" s="60">
        <f t="shared" si="2379"/>
        <v>0</v>
      </c>
      <c r="AL760" s="60">
        <f t="shared" si="2244"/>
        <v>5113574</v>
      </c>
      <c r="AM760" s="60">
        <f t="shared" si="2245"/>
        <v>4713601.63</v>
      </c>
      <c r="AN760" s="60">
        <f t="shared" si="2246"/>
        <v>4813633.66</v>
      </c>
      <c r="AO760" s="60">
        <f t="shared" si="2380"/>
        <v>250000</v>
      </c>
      <c r="AP760" s="60">
        <f t="shared" si="2380"/>
        <v>0</v>
      </c>
      <c r="AQ760" s="60">
        <f t="shared" si="2380"/>
        <v>0</v>
      </c>
      <c r="AR760" s="60">
        <f t="shared" si="2248"/>
        <v>5363574</v>
      </c>
      <c r="AS760" s="60">
        <f t="shared" si="2249"/>
        <v>4713601.63</v>
      </c>
      <c r="AT760" s="60">
        <f t="shared" si="2250"/>
        <v>4813633.66</v>
      </c>
    </row>
    <row r="761" spans="1:46" customFormat="1">
      <c r="A761" s="300"/>
      <c r="B761" s="82" t="s">
        <v>175</v>
      </c>
      <c r="C761" s="34" t="s">
        <v>53</v>
      </c>
      <c r="D761" s="34" t="s">
        <v>21</v>
      </c>
      <c r="E761" s="34" t="s">
        <v>100</v>
      </c>
      <c r="F761" s="100" t="s">
        <v>268</v>
      </c>
      <c r="G761" s="36" t="s">
        <v>172</v>
      </c>
      <c r="H761" s="60">
        <v>4616574</v>
      </c>
      <c r="I761" s="60">
        <v>4713601.63</v>
      </c>
      <c r="J761" s="60">
        <v>4813633.66</v>
      </c>
      <c r="K761" s="60"/>
      <c r="L761" s="60"/>
      <c r="M761" s="60"/>
      <c r="N761" s="60">
        <f t="shared" si="2228"/>
        <v>4616574</v>
      </c>
      <c r="O761" s="60">
        <f t="shared" si="2229"/>
        <v>4713601.63</v>
      </c>
      <c r="P761" s="60">
        <f t="shared" si="2230"/>
        <v>4813633.66</v>
      </c>
      <c r="Q761" s="60">
        <v>497000</v>
      </c>
      <c r="R761" s="60"/>
      <c r="S761" s="60"/>
      <c r="T761" s="60">
        <f t="shared" si="2193"/>
        <v>5113574</v>
      </c>
      <c r="U761" s="60">
        <f t="shared" si="2194"/>
        <v>4713601.63</v>
      </c>
      <c r="V761" s="60">
        <f t="shared" si="2195"/>
        <v>4813633.66</v>
      </c>
      <c r="W761" s="60"/>
      <c r="X761" s="60"/>
      <c r="Y761" s="60"/>
      <c r="Z761" s="60">
        <f t="shared" si="2236"/>
        <v>5113574</v>
      </c>
      <c r="AA761" s="60">
        <f t="shared" si="2237"/>
        <v>4713601.63</v>
      </c>
      <c r="AB761" s="60">
        <f t="shared" si="2238"/>
        <v>4813633.66</v>
      </c>
      <c r="AC761" s="60"/>
      <c r="AD761" s="60"/>
      <c r="AE761" s="60"/>
      <c r="AF761" s="60">
        <f t="shared" si="2240"/>
        <v>5113574</v>
      </c>
      <c r="AG761" s="60">
        <f t="shared" si="2241"/>
        <v>4713601.63</v>
      </c>
      <c r="AH761" s="60">
        <f t="shared" si="2242"/>
        <v>4813633.66</v>
      </c>
      <c r="AI761" s="60"/>
      <c r="AJ761" s="60"/>
      <c r="AK761" s="60"/>
      <c r="AL761" s="60">
        <f t="shared" si="2244"/>
        <v>5113574</v>
      </c>
      <c r="AM761" s="60">
        <f t="shared" si="2245"/>
        <v>4713601.63</v>
      </c>
      <c r="AN761" s="60">
        <f t="shared" si="2246"/>
        <v>4813633.66</v>
      </c>
      <c r="AO761" s="60">
        <v>250000</v>
      </c>
      <c r="AP761" s="60"/>
      <c r="AQ761" s="60"/>
      <c r="AR761" s="60">
        <f t="shared" si="2248"/>
        <v>5363574</v>
      </c>
      <c r="AS761" s="60">
        <f t="shared" si="2249"/>
        <v>4713601.63</v>
      </c>
      <c r="AT761" s="60">
        <f t="shared" si="2250"/>
        <v>4813633.66</v>
      </c>
    </row>
    <row r="762" spans="1:46" customFormat="1">
      <c r="A762" s="300"/>
      <c r="B762" s="74" t="s">
        <v>269</v>
      </c>
      <c r="C762" s="35" t="s">
        <v>53</v>
      </c>
      <c r="D762" s="35" t="s">
        <v>21</v>
      </c>
      <c r="E762" s="35" t="s">
        <v>100</v>
      </c>
      <c r="F762" s="35" t="s">
        <v>270</v>
      </c>
      <c r="G762" s="36"/>
      <c r="H762" s="60">
        <f>H763</f>
        <v>1857465</v>
      </c>
      <c r="I762" s="60">
        <f t="shared" ref="I762:M763" si="2381">I763</f>
        <v>1925763.5999999999</v>
      </c>
      <c r="J762" s="60">
        <f t="shared" si="2381"/>
        <v>1996794.14</v>
      </c>
      <c r="K762" s="60">
        <f t="shared" si="2381"/>
        <v>0</v>
      </c>
      <c r="L762" s="60">
        <f t="shared" si="2381"/>
        <v>0</v>
      </c>
      <c r="M762" s="60">
        <f t="shared" si="2381"/>
        <v>0</v>
      </c>
      <c r="N762" s="60">
        <f t="shared" si="2228"/>
        <v>1857465</v>
      </c>
      <c r="O762" s="60">
        <f t="shared" si="2229"/>
        <v>1925763.5999999999</v>
      </c>
      <c r="P762" s="60">
        <f t="shared" si="2230"/>
        <v>1996794.14</v>
      </c>
      <c r="Q762" s="60">
        <f t="shared" ref="Q762:S763" si="2382">Q763</f>
        <v>0</v>
      </c>
      <c r="R762" s="60">
        <f t="shared" si="2382"/>
        <v>0</v>
      </c>
      <c r="S762" s="60">
        <f t="shared" si="2382"/>
        <v>0</v>
      </c>
      <c r="T762" s="60">
        <f t="shared" si="2193"/>
        <v>1857465</v>
      </c>
      <c r="U762" s="60">
        <f t="shared" si="2194"/>
        <v>1925763.5999999999</v>
      </c>
      <c r="V762" s="60">
        <f t="shared" si="2195"/>
        <v>1996794.14</v>
      </c>
      <c r="W762" s="60">
        <f t="shared" ref="W762:Y763" si="2383">W763</f>
        <v>30000</v>
      </c>
      <c r="X762" s="60">
        <f t="shared" si="2383"/>
        <v>0</v>
      </c>
      <c r="Y762" s="60">
        <f t="shared" si="2383"/>
        <v>0</v>
      </c>
      <c r="Z762" s="60">
        <f t="shared" si="2236"/>
        <v>1887465</v>
      </c>
      <c r="AA762" s="60">
        <f t="shared" si="2237"/>
        <v>1925763.5999999999</v>
      </c>
      <c r="AB762" s="60">
        <f t="shared" si="2238"/>
        <v>1996794.14</v>
      </c>
      <c r="AC762" s="60">
        <f t="shared" ref="AC762:AE763" si="2384">AC763</f>
        <v>346000</v>
      </c>
      <c r="AD762" s="60">
        <f t="shared" si="2384"/>
        <v>0</v>
      </c>
      <c r="AE762" s="60">
        <f t="shared" si="2384"/>
        <v>0</v>
      </c>
      <c r="AF762" s="60">
        <f t="shared" si="2240"/>
        <v>2233465</v>
      </c>
      <c r="AG762" s="60">
        <f t="shared" si="2241"/>
        <v>1925763.5999999999</v>
      </c>
      <c r="AH762" s="60">
        <f t="shared" si="2242"/>
        <v>1996794.14</v>
      </c>
      <c r="AI762" s="60">
        <f t="shared" ref="AI762:AK763" si="2385">AI763</f>
        <v>0</v>
      </c>
      <c r="AJ762" s="60">
        <f t="shared" si="2385"/>
        <v>0</v>
      </c>
      <c r="AK762" s="60">
        <f t="shared" si="2385"/>
        <v>0</v>
      </c>
      <c r="AL762" s="60">
        <f t="shared" si="2244"/>
        <v>2233465</v>
      </c>
      <c r="AM762" s="60">
        <f t="shared" si="2245"/>
        <v>1925763.5999999999</v>
      </c>
      <c r="AN762" s="60">
        <f t="shared" si="2246"/>
        <v>1996794.14</v>
      </c>
      <c r="AO762" s="60">
        <f t="shared" ref="AO762:AQ763" si="2386">AO763</f>
        <v>28600</v>
      </c>
      <c r="AP762" s="60">
        <f t="shared" si="2386"/>
        <v>0</v>
      </c>
      <c r="AQ762" s="60">
        <f t="shared" si="2386"/>
        <v>0</v>
      </c>
      <c r="AR762" s="60">
        <f t="shared" si="2248"/>
        <v>2262065</v>
      </c>
      <c r="AS762" s="60">
        <f t="shared" si="2249"/>
        <v>1925763.5999999999</v>
      </c>
      <c r="AT762" s="60">
        <f t="shared" si="2250"/>
        <v>1996794.14</v>
      </c>
    </row>
    <row r="763" spans="1:46" customFormat="1" ht="26.4">
      <c r="A763" s="300"/>
      <c r="B763" s="123" t="s">
        <v>186</v>
      </c>
      <c r="C763" s="35" t="s">
        <v>53</v>
      </c>
      <c r="D763" s="35" t="s">
        <v>21</v>
      </c>
      <c r="E763" s="35" t="s">
        <v>100</v>
      </c>
      <c r="F763" s="35" t="s">
        <v>270</v>
      </c>
      <c r="G763" s="36" t="s">
        <v>32</v>
      </c>
      <c r="H763" s="60">
        <f>H764</f>
        <v>1857465</v>
      </c>
      <c r="I763" s="60">
        <f t="shared" si="2381"/>
        <v>1925763.5999999999</v>
      </c>
      <c r="J763" s="60">
        <f t="shared" si="2381"/>
        <v>1996794.14</v>
      </c>
      <c r="K763" s="60">
        <f t="shared" si="2381"/>
        <v>0</v>
      </c>
      <c r="L763" s="60">
        <f t="shared" si="2381"/>
        <v>0</v>
      </c>
      <c r="M763" s="60">
        <f t="shared" si="2381"/>
        <v>0</v>
      </c>
      <c r="N763" s="60">
        <f t="shared" si="2228"/>
        <v>1857465</v>
      </c>
      <c r="O763" s="60">
        <f t="shared" si="2229"/>
        <v>1925763.5999999999</v>
      </c>
      <c r="P763" s="60">
        <f t="shared" si="2230"/>
        <v>1996794.14</v>
      </c>
      <c r="Q763" s="60">
        <f t="shared" si="2382"/>
        <v>0</v>
      </c>
      <c r="R763" s="60">
        <f t="shared" si="2382"/>
        <v>0</v>
      </c>
      <c r="S763" s="60">
        <f t="shared" si="2382"/>
        <v>0</v>
      </c>
      <c r="T763" s="60">
        <f t="shared" si="2193"/>
        <v>1857465</v>
      </c>
      <c r="U763" s="60">
        <f t="shared" si="2194"/>
        <v>1925763.5999999999</v>
      </c>
      <c r="V763" s="60">
        <f t="shared" si="2195"/>
        <v>1996794.14</v>
      </c>
      <c r="W763" s="60">
        <f t="shared" si="2383"/>
        <v>30000</v>
      </c>
      <c r="X763" s="60">
        <f t="shared" si="2383"/>
        <v>0</v>
      </c>
      <c r="Y763" s="60">
        <f t="shared" si="2383"/>
        <v>0</v>
      </c>
      <c r="Z763" s="60">
        <f t="shared" si="2236"/>
        <v>1887465</v>
      </c>
      <c r="AA763" s="60">
        <f t="shared" si="2237"/>
        <v>1925763.5999999999</v>
      </c>
      <c r="AB763" s="60">
        <f t="shared" si="2238"/>
        <v>1996794.14</v>
      </c>
      <c r="AC763" s="60">
        <f t="shared" si="2384"/>
        <v>346000</v>
      </c>
      <c r="AD763" s="60">
        <f t="shared" si="2384"/>
        <v>0</v>
      </c>
      <c r="AE763" s="60">
        <f t="shared" si="2384"/>
        <v>0</v>
      </c>
      <c r="AF763" s="60">
        <f t="shared" si="2240"/>
        <v>2233465</v>
      </c>
      <c r="AG763" s="60">
        <f t="shared" si="2241"/>
        <v>1925763.5999999999</v>
      </c>
      <c r="AH763" s="60">
        <f t="shared" si="2242"/>
        <v>1996794.14</v>
      </c>
      <c r="AI763" s="60">
        <f t="shared" si="2385"/>
        <v>0</v>
      </c>
      <c r="AJ763" s="60">
        <f t="shared" si="2385"/>
        <v>0</v>
      </c>
      <c r="AK763" s="60">
        <f t="shared" si="2385"/>
        <v>0</v>
      </c>
      <c r="AL763" s="60">
        <f t="shared" si="2244"/>
        <v>2233465</v>
      </c>
      <c r="AM763" s="60">
        <f t="shared" si="2245"/>
        <v>1925763.5999999999</v>
      </c>
      <c r="AN763" s="60">
        <f t="shared" si="2246"/>
        <v>1996794.14</v>
      </c>
      <c r="AO763" s="60">
        <f t="shared" si="2386"/>
        <v>28600</v>
      </c>
      <c r="AP763" s="60">
        <f t="shared" si="2386"/>
        <v>0</v>
      </c>
      <c r="AQ763" s="60">
        <f t="shared" si="2386"/>
        <v>0</v>
      </c>
      <c r="AR763" s="60">
        <f t="shared" si="2248"/>
        <v>2262065</v>
      </c>
      <c r="AS763" s="60">
        <f t="shared" si="2249"/>
        <v>1925763.5999999999</v>
      </c>
      <c r="AT763" s="60">
        <f t="shared" si="2250"/>
        <v>1996794.14</v>
      </c>
    </row>
    <row r="764" spans="1:46" customFormat="1" ht="26.4">
      <c r="A764" s="300"/>
      <c r="B764" s="71" t="s">
        <v>34</v>
      </c>
      <c r="C764" s="35" t="s">
        <v>53</v>
      </c>
      <c r="D764" s="35" t="s">
        <v>21</v>
      </c>
      <c r="E764" s="35" t="s">
        <v>100</v>
      </c>
      <c r="F764" s="35" t="s">
        <v>270</v>
      </c>
      <c r="G764" s="36" t="s">
        <v>33</v>
      </c>
      <c r="H764" s="60">
        <v>1857465</v>
      </c>
      <c r="I764" s="60">
        <v>1925763.5999999999</v>
      </c>
      <c r="J764" s="60">
        <v>1996794.14</v>
      </c>
      <c r="K764" s="60"/>
      <c r="L764" s="60"/>
      <c r="M764" s="60"/>
      <c r="N764" s="60">
        <f t="shared" si="2228"/>
        <v>1857465</v>
      </c>
      <c r="O764" s="60">
        <f t="shared" si="2229"/>
        <v>1925763.5999999999</v>
      </c>
      <c r="P764" s="60">
        <f t="shared" si="2230"/>
        <v>1996794.14</v>
      </c>
      <c r="Q764" s="60"/>
      <c r="R764" s="60"/>
      <c r="S764" s="60"/>
      <c r="T764" s="60">
        <f t="shared" si="2193"/>
        <v>1857465</v>
      </c>
      <c r="U764" s="60">
        <f t="shared" si="2194"/>
        <v>1925763.5999999999</v>
      </c>
      <c r="V764" s="60">
        <f t="shared" si="2195"/>
        <v>1996794.14</v>
      </c>
      <c r="W764" s="60">
        <v>30000</v>
      </c>
      <c r="X764" s="60"/>
      <c r="Y764" s="60"/>
      <c r="Z764" s="60">
        <f t="shared" si="2236"/>
        <v>1887465</v>
      </c>
      <c r="AA764" s="60">
        <f t="shared" si="2237"/>
        <v>1925763.5999999999</v>
      </c>
      <c r="AB764" s="60">
        <f t="shared" si="2238"/>
        <v>1996794.14</v>
      </c>
      <c r="AC764" s="60">
        <v>346000</v>
      </c>
      <c r="AD764" s="60"/>
      <c r="AE764" s="60"/>
      <c r="AF764" s="60">
        <f t="shared" si="2240"/>
        <v>2233465</v>
      </c>
      <c r="AG764" s="60">
        <f t="shared" si="2241"/>
        <v>1925763.5999999999</v>
      </c>
      <c r="AH764" s="60">
        <f t="shared" si="2242"/>
        <v>1996794.14</v>
      </c>
      <c r="AI764" s="60"/>
      <c r="AJ764" s="60"/>
      <c r="AK764" s="60"/>
      <c r="AL764" s="60">
        <f t="shared" si="2244"/>
        <v>2233465</v>
      </c>
      <c r="AM764" s="60">
        <f t="shared" si="2245"/>
        <v>1925763.5999999999</v>
      </c>
      <c r="AN764" s="60">
        <f t="shared" si="2246"/>
        <v>1996794.14</v>
      </c>
      <c r="AO764" s="60">
        <v>28600</v>
      </c>
      <c r="AP764" s="60"/>
      <c r="AQ764" s="60"/>
      <c r="AR764" s="60">
        <f t="shared" si="2248"/>
        <v>2262065</v>
      </c>
      <c r="AS764" s="60">
        <f t="shared" si="2249"/>
        <v>1925763.5999999999</v>
      </c>
      <c r="AT764" s="60">
        <f t="shared" si="2250"/>
        <v>1996794.14</v>
      </c>
    </row>
    <row r="765" spans="1:46" customFormat="1">
      <c r="A765" s="300"/>
      <c r="B765" s="104" t="s">
        <v>271</v>
      </c>
      <c r="C765" s="35" t="s">
        <v>53</v>
      </c>
      <c r="D765" s="35" t="s">
        <v>21</v>
      </c>
      <c r="E765" s="35" t="s">
        <v>100</v>
      </c>
      <c r="F765" s="35" t="s">
        <v>272</v>
      </c>
      <c r="G765" s="36"/>
      <c r="H765" s="60">
        <f>H766</f>
        <v>283176</v>
      </c>
      <c r="I765" s="60">
        <f t="shared" ref="I765:M766" si="2387">I766</f>
        <v>283176</v>
      </c>
      <c r="J765" s="60">
        <f t="shared" si="2387"/>
        <v>283176</v>
      </c>
      <c r="K765" s="60">
        <f t="shared" si="2387"/>
        <v>0</v>
      </c>
      <c r="L765" s="60">
        <f t="shared" si="2387"/>
        <v>0</v>
      </c>
      <c r="M765" s="60">
        <f t="shared" si="2387"/>
        <v>0</v>
      </c>
      <c r="N765" s="60">
        <f t="shared" si="2228"/>
        <v>283176</v>
      </c>
      <c r="O765" s="60">
        <f t="shared" si="2229"/>
        <v>283176</v>
      </c>
      <c r="P765" s="60">
        <f t="shared" si="2230"/>
        <v>283176</v>
      </c>
      <c r="Q765" s="60">
        <f t="shared" ref="Q765:S766" si="2388">Q766</f>
        <v>0</v>
      </c>
      <c r="R765" s="60">
        <f t="shared" si="2388"/>
        <v>0</v>
      </c>
      <c r="S765" s="60">
        <f t="shared" si="2388"/>
        <v>0</v>
      </c>
      <c r="T765" s="60">
        <f t="shared" si="2193"/>
        <v>283176</v>
      </c>
      <c r="U765" s="60">
        <f t="shared" si="2194"/>
        <v>283176</v>
      </c>
      <c r="V765" s="60">
        <f t="shared" si="2195"/>
        <v>283176</v>
      </c>
      <c r="W765" s="60">
        <f t="shared" ref="W765:Y766" si="2389">W766</f>
        <v>0</v>
      </c>
      <c r="X765" s="60">
        <f t="shared" si="2389"/>
        <v>0</v>
      </c>
      <c r="Y765" s="60">
        <f t="shared" si="2389"/>
        <v>0</v>
      </c>
      <c r="Z765" s="60">
        <f t="shared" si="2236"/>
        <v>283176</v>
      </c>
      <c r="AA765" s="60">
        <f t="shared" si="2237"/>
        <v>283176</v>
      </c>
      <c r="AB765" s="60">
        <f t="shared" si="2238"/>
        <v>283176</v>
      </c>
      <c r="AC765" s="60">
        <f t="shared" ref="AC765:AE766" si="2390">AC766</f>
        <v>0</v>
      </c>
      <c r="AD765" s="60">
        <f t="shared" si="2390"/>
        <v>0</v>
      </c>
      <c r="AE765" s="60">
        <f t="shared" si="2390"/>
        <v>0</v>
      </c>
      <c r="AF765" s="60">
        <f t="shared" si="2240"/>
        <v>283176</v>
      </c>
      <c r="AG765" s="60">
        <f t="shared" si="2241"/>
        <v>283176</v>
      </c>
      <c r="AH765" s="60">
        <f t="shared" si="2242"/>
        <v>283176</v>
      </c>
      <c r="AI765" s="60">
        <f t="shared" ref="AI765:AK766" si="2391">AI766</f>
        <v>-50000</v>
      </c>
      <c r="AJ765" s="60">
        <f t="shared" si="2391"/>
        <v>0</v>
      </c>
      <c r="AK765" s="60">
        <f t="shared" si="2391"/>
        <v>0</v>
      </c>
      <c r="AL765" s="60">
        <f t="shared" si="2244"/>
        <v>233176</v>
      </c>
      <c r="AM765" s="60">
        <f t="shared" si="2245"/>
        <v>283176</v>
      </c>
      <c r="AN765" s="60">
        <f t="shared" si="2246"/>
        <v>283176</v>
      </c>
      <c r="AO765" s="60">
        <f t="shared" ref="AO765:AQ766" si="2392">AO766</f>
        <v>0</v>
      </c>
      <c r="AP765" s="60">
        <f t="shared" si="2392"/>
        <v>0</v>
      </c>
      <c r="AQ765" s="60">
        <f t="shared" si="2392"/>
        <v>0</v>
      </c>
      <c r="AR765" s="60">
        <f t="shared" si="2248"/>
        <v>233176</v>
      </c>
      <c r="AS765" s="60">
        <f t="shared" si="2249"/>
        <v>283176</v>
      </c>
      <c r="AT765" s="60">
        <f t="shared" si="2250"/>
        <v>283176</v>
      </c>
    </row>
    <row r="766" spans="1:46" customFormat="1" ht="26.4">
      <c r="A766" s="300"/>
      <c r="B766" s="123" t="s">
        <v>186</v>
      </c>
      <c r="C766" s="35" t="s">
        <v>53</v>
      </c>
      <c r="D766" s="35" t="s">
        <v>21</v>
      </c>
      <c r="E766" s="35" t="s">
        <v>100</v>
      </c>
      <c r="F766" s="35" t="s">
        <v>272</v>
      </c>
      <c r="G766" s="36" t="s">
        <v>32</v>
      </c>
      <c r="H766" s="60">
        <f>H767</f>
        <v>283176</v>
      </c>
      <c r="I766" s="60">
        <f t="shared" si="2387"/>
        <v>283176</v>
      </c>
      <c r="J766" s="60">
        <f t="shared" si="2387"/>
        <v>283176</v>
      </c>
      <c r="K766" s="60">
        <f t="shared" si="2387"/>
        <v>0</v>
      </c>
      <c r="L766" s="60">
        <f t="shared" si="2387"/>
        <v>0</v>
      </c>
      <c r="M766" s="60">
        <f t="shared" si="2387"/>
        <v>0</v>
      </c>
      <c r="N766" s="60">
        <f t="shared" si="2228"/>
        <v>283176</v>
      </c>
      <c r="O766" s="60">
        <f t="shared" si="2229"/>
        <v>283176</v>
      </c>
      <c r="P766" s="60">
        <f t="shared" si="2230"/>
        <v>283176</v>
      </c>
      <c r="Q766" s="60">
        <f t="shared" si="2388"/>
        <v>0</v>
      </c>
      <c r="R766" s="60">
        <f t="shared" si="2388"/>
        <v>0</v>
      </c>
      <c r="S766" s="60">
        <f t="shared" si="2388"/>
        <v>0</v>
      </c>
      <c r="T766" s="60">
        <f t="shared" si="2193"/>
        <v>283176</v>
      </c>
      <c r="U766" s="60">
        <f t="shared" si="2194"/>
        <v>283176</v>
      </c>
      <c r="V766" s="60">
        <f t="shared" si="2195"/>
        <v>283176</v>
      </c>
      <c r="W766" s="60">
        <f t="shared" si="2389"/>
        <v>0</v>
      </c>
      <c r="X766" s="60">
        <f t="shared" si="2389"/>
        <v>0</v>
      </c>
      <c r="Y766" s="60">
        <f t="shared" si="2389"/>
        <v>0</v>
      </c>
      <c r="Z766" s="60">
        <f t="shared" si="2236"/>
        <v>283176</v>
      </c>
      <c r="AA766" s="60">
        <f t="shared" si="2237"/>
        <v>283176</v>
      </c>
      <c r="AB766" s="60">
        <f t="shared" si="2238"/>
        <v>283176</v>
      </c>
      <c r="AC766" s="60">
        <f t="shared" si="2390"/>
        <v>0</v>
      </c>
      <c r="AD766" s="60">
        <f t="shared" si="2390"/>
        <v>0</v>
      </c>
      <c r="AE766" s="60">
        <f t="shared" si="2390"/>
        <v>0</v>
      </c>
      <c r="AF766" s="60">
        <f t="shared" si="2240"/>
        <v>283176</v>
      </c>
      <c r="AG766" s="60">
        <f t="shared" si="2241"/>
        <v>283176</v>
      </c>
      <c r="AH766" s="60">
        <f t="shared" si="2242"/>
        <v>283176</v>
      </c>
      <c r="AI766" s="60">
        <f t="shared" si="2391"/>
        <v>-50000</v>
      </c>
      <c r="AJ766" s="60">
        <f t="shared" si="2391"/>
        <v>0</v>
      </c>
      <c r="AK766" s="60">
        <f t="shared" si="2391"/>
        <v>0</v>
      </c>
      <c r="AL766" s="60">
        <f t="shared" si="2244"/>
        <v>233176</v>
      </c>
      <c r="AM766" s="60">
        <f t="shared" si="2245"/>
        <v>283176</v>
      </c>
      <c r="AN766" s="60">
        <f t="shared" si="2246"/>
        <v>283176</v>
      </c>
      <c r="AO766" s="60">
        <f t="shared" si="2392"/>
        <v>0</v>
      </c>
      <c r="AP766" s="60">
        <f t="shared" si="2392"/>
        <v>0</v>
      </c>
      <c r="AQ766" s="60">
        <f t="shared" si="2392"/>
        <v>0</v>
      </c>
      <c r="AR766" s="60">
        <f t="shared" si="2248"/>
        <v>233176</v>
      </c>
      <c r="AS766" s="60">
        <f t="shared" si="2249"/>
        <v>283176</v>
      </c>
      <c r="AT766" s="60">
        <f t="shared" si="2250"/>
        <v>283176</v>
      </c>
    </row>
    <row r="767" spans="1:46" customFormat="1" ht="26.4">
      <c r="A767" s="300"/>
      <c r="B767" s="71" t="s">
        <v>34</v>
      </c>
      <c r="C767" s="35" t="s">
        <v>53</v>
      </c>
      <c r="D767" s="35" t="s">
        <v>21</v>
      </c>
      <c r="E767" s="35" t="s">
        <v>100</v>
      </c>
      <c r="F767" s="35" t="s">
        <v>272</v>
      </c>
      <c r="G767" s="36" t="s">
        <v>33</v>
      </c>
      <c r="H767" s="60">
        <v>283176</v>
      </c>
      <c r="I767" s="60">
        <v>283176</v>
      </c>
      <c r="J767" s="60">
        <v>283176</v>
      </c>
      <c r="K767" s="60"/>
      <c r="L767" s="60"/>
      <c r="M767" s="60"/>
      <c r="N767" s="60">
        <f t="shared" si="2228"/>
        <v>283176</v>
      </c>
      <c r="O767" s="60">
        <f t="shared" si="2229"/>
        <v>283176</v>
      </c>
      <c r="P767" s="60">
        <f t="shared" si="2230"/>
        <v>283176</v>
      </c>
      <c r="Q767" s="60"/>
      <c r="R767" s="60"/>
      <c r="S767" s="60"/>
      <c r="T767" s="60">
        <f t="shared" si="2193"/>
        <v>283176</v>
      </c>
      <c r="U767" s="60">
        <f t="shared" si="2194"/>
        <v>283176</v>
      </c>
      <c r="V767" s="60">
        <f t="shared" si="2195"/>
        <v>283176</v>
      </c>
      <c r="W767" s="60"/>
      <c r="X767" s="60"/>
      <c r="Y767" s="60"/>
      <c r="Z767" s="60">
        <f t="shared" si="2236"/>
        <v>283176</v>
      </c>
      <c r="AA767" s="60">
        <f t="shared" si="2237"/>
        <v>283176</v>
      </c>
      <c r="AB767" s="60">
        <f t="shared" si="2238"/>
        <v>283176</v>
      </c>
      <c r="AC767" s="60"/>
      <c r="AD767" s="60"/>
      <c r="AE767" s="60"/>
      <c r="AF767" s="60">
        <f t="shared" si="2240"/>
        <v>283176</v>
      </c>
      <c r="AG767" s="60">
        <f t="shared" si="2241"/>
        <v>283176</v>
      </c>
      <c r="AH767" s="60">
        <f t="shared" si="2242"/>
        <v>283176</v>
      </c>
      <c r="AI767" s="60">
        <v>-50000</v>
      </c>
      <c r="AJ767" s="60"/>
      <c r="AK767" s="60"/>
      <c r="AL767" s="60">
        <f t="shared" si="2244"/>
        <v>233176</v>
      </c>
      <c r="AM767" s="60">
        <f t="shared" si="2245"/>
        <v>283176</v>
      </c>
      <c r="AN767" s="60">
        <f t="shared" si="2246"/>
        <v>283176</v>
      </c>
      <c r="AO767" s="60"/>
      <c r="AP767" s="60"/>
      <c r="AQ767" s="60"/>
      <c r="AR767" s="60">
        <f t="shared" si="2248"/>
        <v>233176</v>
      </c>
      <c r="AS767" s="60">
        <f t="shared" si="2249"/>
        <v>283176</v>
      </c>
      <c r="AT767" s="60">
        <f t="shared" si="2250"/>
        <v>283176</v>
      </c>
    </row>
    <row r="768" spans="1:46" customFormat="1">
      <c r="A768" s="300"/>
      <c r="B768" s="71" t="s">
        <v>273</v>
      </c>
      <c r="C768" s="35" t="s">
        <v>53</v>
      </c>
      <c r="D768" s="35" t="s">
        <v>21</v>
      </c>
      <c r="E768" s="35" t="s">
        <v>100</v>
      </c>
      <c r="F768" s="35" t="s">
        <v>274</v>
      </c>
      <c r="G768" s="36"/>
      <c r="H768" s="60">
        <f>H771+H769+H773</f>
        <v>19603836</v>
      </c>
      <c r="I768" s="60">
        <f t="shared" ref="I768:J768" si="2393">I771+I769+I773</f>
        <v>19891014.07</v>
      </c>
      <c r="J768" s="60">
        <f t="shared" si="2393"/>
        <v>20078089.740000002</v>
      </c>
      <c r="K768" s="60">
        <f t="shared" ref="K768:M768" si="2394">K771+K769+K773</f>
        <v>395514</v>
      </c>
      <c r="L768" s="60">
        <f t="shared" si="2394"/>
        <v>0</v>
      </c>
      <c r="M768" s="60">
        <f t="shared" si="2394"/>
        <v>0</v>
      </c>
      <c r="N768" s="60">
        <f t="shared" si="2228"/>
        <v>19999350</v>
      </c>
      <c r="O768" s="60">
        <f t="shared" si="2229"/>
        <v>19891014.07</v>
      </c>
      <c r="P768" s="60">
        <f t="shared" si="2230"/>
        <v>20078089.740000002</v>
      </c>
      <c r="Q768" s="60">
        <f t="shared" ref="Q768:S768" si="2395">Q771+Q769+Q773</f>
        <v>3457002</v>
      </c>
      <c r="R768" s="60">
        <f t="shared" si="2395"/>
        <v>0</v>
      </c>
      <c r="S768" s="60">
        <f t="shared" si="2395"/>
        <v>0</v>
      </c>
      <c r="T768" s="60">
        <f t="shared" si="2193"/>
        <v>23456352</v>
      </c>
      <c r="U768" s="60">
        <f t="shared" si="2194"/>
        <v>19891014.07</v>
      </c>
      <c r="V768" s="60">
        <f t="shared" si="2195"/>
        <v>20078089.740000002</v>
      </c>
      <c r="W768" s="60">
        <f t="shared" ref="W768:Y768" si="2396">W771+W769+W773</f>
        <v>89000</v>
      </c>
      <c r="X768" s="60">
        <f t="shared" si="2396"/>
        <v>0</v>
      </c>
      <c r="Y768" s="60">
        <f t="shared" si="2396"/>
        <v>0</v>
      </c>
      <c r="Z768" s="60">
        <f t="shared" si="2236"/>
        <v>23545352</v>
      </c>
      <c r="AA768" s="60">
        <f t="shared" si="2237"/>
        <v>19891014.07</v>
      </c>
      <c r="AB768" s="60">
        <f t="shared" si="2238"/>
        <v>20078089.740000002</v>
      </c>
      <c r="AC768" s="60">
        <f t="shared" ref="AC768:AE768" si="2397">AC771+AC769+AC773</f>
        <v>193637.8</v>
      </c>
      <c r="AD768" s="60">
        <f t="shared" si="2397"/>
        <v>0</v>
      </c>
      <c r="AE768" s="60">
        <f t="shared" si="2397"/>
        <v>0</v>
      </c>
      <c r="AF768" s="60">
        <f t="shared" si="2240"/>
        <v>23738989.800000001</v>
      </c>
      <c r="AG768" s="60">
        <f t="shared" si="2241"/>
        <v>19891014.07</v>
      </c>
      <c r="AH768" s="60">
        <f t="shared" si="2242"/>
        <v>20078089.740000002</v>
      </c>
      <c r="AI768" s="60">
        <f t="shared" ref="AI768:AK768" si="2398">AI771+AI769+AI773</f>
        <v>50000</v>
      </c>
      <c r="AJ768" s="60">
        <f t="shared" si="2398"/>
        <v>0</v>
      </c>
      <c r="AK768" s="60">
        <f t="shared" si="2398"/>
        <v>0</v>
      </c>
      <c r="AL768" s="60">
        <f t="shared" si="2244"/>
        <v>23788989.800000001</v>
      </c>
      <c r="AM768" s="60">
        <f t="shared" si="2245"/>
        <v>19891014.07</v>
      </c>
      <c r="AN768" s="60">
        <f t="shared" si="2246"/>
        <v>20078089.740000002</v>
      </c>
      <c r="AO768" s="60">
        <f t="shared" ref="AO768:AQ768" si="2399">AO771+AO769+AO773</f>
        <v>1427895.78</v>
      </c>
      <c r="AP768" s="60">
        <f t="shared" si="2399"/>
        <v>0</v>
      </c>
      <c r="AQ768" s="60">
        <f t="shared" si="2399"/>
        <v>0</v>
      </c>
      <c r="AR768" s="60">
        <f t="shared" si="2248"/>
        <v>25216885.580000002</v>
      </c>
      <c r="AS768" s="60">
        <f t="shared" si="2249"/>
        <v>19891014.07</v>
      </c>
      <c r="AT768" s="60">
        <f t="shared" si="2250"/>
        <v>20078089.740000002</v>
      </c>
    </row>
    <row r="769" spans="1:46" customFormat="1" ht="39.6">
      <c r="A769" s="300"/>
      <c r="B769" s="71" t="s">
        <v>51</v>
      </c>
      <c r="C769" s="35" t="s">
        <v>53</v>
      </c>
      <c r="D769" s="35" t="s">
        <v>21</v>
      </c>
      <c r="E769" s="35" t="s">
        <v>100</v>
      </c>
      <c r="F769" s="35" t="s">
        <v>274</v>
      </c>
      <c r="G769" s="36" t="s">
        <v>49</v>
      </c>
      <c r="H769" s="60">
        <f>H770</f>
        <v>10992627</v>
      </c>
      <c r="I769" s="60">
        <f t="shared" ref="I769:M769" si="2400">I770</f>
        <v>11102052.710000001</v>
      </c>
      <c r="J769" s="60">
        <f t="shared" si="2400"/>
        <v>11162573.24</v>
      </c>
      <c r="K769" s="60">
        <f t="shared" si="2400"/>
        <v>0</v>
      </c>
      <c r="L769" s="60">
        <f t="shared" si="2400"/>
        <v>0</v>
      </c>
      <c r="M769" s="60">
        <f t="shared" si="2400"/>
        <v>0</v>
      </c>
      <c r="N769" s="60">
        <f t="shared" si="2228"/>
        <v>10992627</v>
      </c>
      <c r="O769" s="60">
        <f t="shared" si="2229"/>
        <v>11102052.710000001</v>
      </c>
      <c r="P769" s="60">
        <f t="shared" si="2230"/>
        <v>11162573.24</v>
      </c>
      <c r="Q769" s="60">
        <f t="shared" ref="Q769:S769" si="2401">Q770</f>
        <v>0</v>
      </c>
      <c r="R769" s="60">
        <f t="shared" si="2401"/>
        <v>0</v>
      </c>
      <c r="S769" s="60">
        <f t="shared" si="2401"/>
        <v>0</v>
      </c>
      <c r="T769" s="60">
        <f t="shared" si="2193"/>
        <v>10992627</v>
      </c>
      <c r="U769" s="60">
        <f t="shared" si="2194"/>
        <v>11102052.710000001</v>
      </c>
      <c r="V769" s="60">
        <f t="shared" si="2195"/>
        <v>11162573.24</v>
      </c>
      <c r="W769" s="60">
        <f t="shared" ref="W769:Y769" si="2402">W770</f>
        <v>0</v>
      </c>
      <c r="X769" s="60">
        <f t="shared" si="2402"/>
        <v>0</v>
      </c>
      <c r="Y769" s="60">
        <f t="shared" si="2402"/>
        <v>0</v>
      </c>
      <c r="Z769" s="60">
        <f t="shared" si="2236"/>
        <v>10992627</v>
      </c>
      <c r="AA769" s="60">
        <f t="shared" si="2237"/>
        <v>11102052.710000001</v>
      </c>
      <c r="AB769" s="60">
        <f t="shared" si="2238"/>
        <v>11162573.24</v>
      </c>
      <c r="AC769" s="60">
        <f t="shared" ref="AC769:AE769" si="2403">AC770</f>
        <v>0</v>
      </c>
      <c r="AD769" s="60">
        <f t="shared" si="2403"/>
        <v>0</v>
      </c>
      <c r="AE769" s="60">
        <f t="shared" si="2403"/>
        <v>0</v>
      </c>
      <c r="AF769" s="60">
        <f t="shared" si="2240"/>
        <v>10992627</v>
      </c>
      <c r="AG769" s="60">
        <f t="shared" si="2241"/>
        <v>11102052.710000001</v>
      </c>
      <c r="AH769" s="60">
        <f t="shared" si="2242"/>
        <v>11162573.24</v>
      </c>
      <c r="AI769" s="60">
        <f t="shared" ref="AI769:AK769" si="2404">AI770</f>
        <v>0</v>
      </c>
      <c r="AJ769" s="60">
        <f t="shared" si="2404"/>
        <v>0</v>
      </c>
      <c r="AK769" s="60">
        <f t="shared" si="2404"/>
        <v>0</v>
      </c>
      <c r="AL769" s="60">
        <f t="shared" si="2244"/>
        <v>10992627</v>
      </c>
      <c r="AM769" s="60">
        <f t="shared" si="2245"/>
        <v>11102052.710000001</v>
      </c>
      <c r="AN769" s="60">
        <f t="shared" si="2246"/>
        <v>11162573.24</v>
      </c>
      <c r="AO769" s="60">
        <f t="shared" ref="AO769:AQ769" si="2405">AO770</f>
        <v>0</v>
      </c>
      <c r="AP769" s="60">
        <f t="shared" si="2405"/>
        <v>0</v>
      </c>
      <c r="AQ769" s="60">
        <f t="shared" si="2405"/>
        <v>0</v>
      </c>
      <c r="AR769" s="60">
        <f t="shared" si="2248"/>
        <v>10992627</v>
      </c>
      <c r="AS769" s="60">
        <f t="shared" si="2249"/>
        <v>11102052.710000001</v>
      </c>
      <c r="AT769" s="60">
        <f t="shared" si="2250"/>
        <v>11162573.24</v>
      </c>
    </row>
    <row r="770" spans="1:46" customFormat="1">
      <c r="A770" s="300"/>
      <c r="B770" s="71" t="s">
        <v>64</v>
      </c>
      <c r="C770" s="35" t="s">
        <v>53</v>
      </c>
      <c r="D770" s="35" t="s">
        <v>21</v>
      </c>
      <c r="E770" s="35" t="s">
        <v>100</v>
      </c>
      <c r="F770" s="35" t="s">
        <v>274</v>
      </c>
      <c r="G770" s="36" t="s">
        <v>65</v>
      </c>
      <c r="H770" s="60">
        <v>10992627</v>
      </c>
      <c r="I770" s="60">
        <v>11102052.710000001</v>
      </c>
      <c r="J770" s="60">
        <v>11162573.24</v>
      </c>
      <c r="K770" s="60"/>
      <c r="L770" s="60"/>
      <c r="M770" s="60"/>
      <c r="N770" s="60">
        <f t="shared" si="2228"/>
        <v>10992627</v>
      </c>
      <c r="O770" s="60">
        <f t="shared" si="2229"/>
        <v>11102052.710000001</v>
      </c>
      <c r="P770" s="60">
        <f t="shared" si="2230"/>
        <v>11162573.24</v>
      </c>
      <c r="Q770" s="60"/>
      <c r="R770" s="60"/>
      <c r="S770" s="60"/>
      <c r="T770" s="60">
        <f t="shared" si="2193"/>
        <v>10992627</v>
      </c>
      <c r="U770" s="60">
        <f t="shared" si="2194"/>
        <v>11102052.710000001</v>
      </c>
      <c r="V770" s="60">
        <f t="shared" si="2195"/>
        <v>11162573.24</v>
      </c>
      <c r="W770" s="60"/>
      <c r="X770" s="60"/>
      <c r="Y770" s="60"/>
      <c r="Z770" s="60">
        <f t="shared" si="2236"/>
        <v>10992627</v>
      </c>
      <c r="AA770" s="60">
        <f t="shared" si="2237"/>
        <v>11102052.710000001</v>
      </c>
      <c r="AB770" s="60">
        <f t="shared" si="2238"/>
        <v>11162573.24</v>
      </c>
      <c r="AC770" s="60"/>
      <c r="AD770" s="60"/>
      <c r="AE770" s="60"/>
      <c r="AF770" s="60">
        <f t="shared" si="2240"/>
        <v>10992627</v>
      </c>
      <c r="AG770" s="60">
        <f t="shared" si="2241"/>
        <v>11102052.710000001</v>
      </c>
      <c r="AH770" s="60">
        <f t="shared" si="2242"/>
        <v>11162573.24</v>
      </c>
      <c r="AI770" s="60"/>
      <c r="AJ770" s="60"/>
      <c r="AK770" s="60"/>
      <c r="AL770" s="60">
        <f t="shared" si="2244"/>
        <v>10992627</v>
      </c>
      <c r="AM770" s="60">
        <f t="shared" si="2245"/>
        <v>11102052.710000001</v>
      </c>
      <c r="AN770" s="60">
        <f t="shared" si="2246"/>
        <v>11162573.24</v>
      </c>
      <c r="AO770" s="60"/>
      <c r="AP770" s="60"/>
      <c r="AQ770" s="60"/>
      <c r="AR770" s="60">
        <f t="shared" si="2248"/>
        <v>10992627</v>
      </c>
      <c r="AS770" s="60">
        <f t="shared" si="2249"/>
        <v>11102052.710000001</v>
      </c>
      <c r="AT770" s="60">
        <f t="shared" si="2250"/>
        <v>11162573.24</v>
      </c>
    </row>
    <row r="771" spans="1:46" customFormat="1" ht="26.4">
      <c r="A771" s="300"/>
      <c r="B771" s="123" t="s">
        <v>186</v>
      </c>
      <c r="C771" s="35" t="s">
        <v>53</v>
      </c>
      <c r="D771" s="35" t="s">
        <v>21</v>
      </c>
      <c r="E771" s="35" t="s">
        <v>100</v>
      </c>
      <c r="F771" s="35" t="s">
        <v>274</v>
      </c>
      <c r="G771" s="36" t="s">
        <v>32</v>
      </c>
      <c r="H771" s="60">
        <f>H772</f>
        <v>8588209</v>
      </c>
      <c r="I771" s="60">
        <f t="shared" ref="I771:M771" si="2406">I772</f>
        <v>8765961.3599999994</v>
      </c>
      <c r="J771" s="60">
        <f t="shared" si="2406"/>
        <v>8892516.5</v>
      </c>
      <c r="K771" s="60">
        <f t="shared" si="2406"/>
        <v>395514</v>
      </c>
      <c r="L771" s="60">
        <f t="shared" si="2406"/>
        <v>0</v>
      </c>
      <c r="M771" s="60">
        <f t="shared" si="2406"/>
        <v>0</v>
      </c>
      <c r="N771" s="60">
        <f t="shared" si="2228"/>
        <v>8983723</v>
      </c>
      <c r="O771" s="60">
        <f t="shared" si="2229"/>
        <v>8765961.3599999994</v>
      </c>
      <c r="P771" s="60">
        <f t="shared" si="2230"/>
        <v>8892516.5</v>
      </c>
      <c r="Q771" s="60">
        <f t="shared" ref="Q771:S771" si="2407">Q772</f>
        <v>3457002</v>
      </c>
      <c r="R771" s="60">
        <f t="shared" si="2407"/>
        <v>0</v>
      </c>
      <c r="S771" s="60">
        <f t="shared" si="2407"/>
        <v>0</v>
      </c>
      <c r="T771" s="60">
        <f t="shared" si="2193"/>
        <v>12440725</v>
      </c>
      <c r="U771" s="60">
        <f t="shared" si="2194"/>
        <v>8765961.3599999994</v>
      </c>
      <c r="V771" s="60">
        <f t="shared" si="2195"/>
        <v>8892516.5</v>
      </c>
      <c r="W771" s="60">
        <f t="shared" ref="W771:Y771" si="2408">W772</f>
        <v>89000</v>
      </c>
      <c r="X771" s="60">
        <f t="shared" si="2408"/>
        <v>0</v>
      </c>
      <c r="Y771" s="60">
        <f t="shared" si="2408"/>
        <v>0</v>
      </c>
      <c r="Z771" s="60">
        <f t="shared" si="2236"/>
        <v>12529725</v>
      </c>
      <c r="AA771" s="60">
        <f t="shared" si="2237"/>
        <v>8765961.3599999994</v>
      </c>
      <c r="AB771" s="60">
        <f t="shared" si="2238"/>
        <v>8892516.5</v>
      </c>
      <c r="AC771" s="60">
        <f t="shared" ref="AC771:AE771" si="2409">AC772</f>
        <v>193637.8</v>
      </c>
      <c r="AD771" s="60">
        <f t="shared" si="2409"/>
        <v>0</v>
      </c>
      <c r="AE771" s="60">
        <f t="shared" si="2409"/>
        <v>0</v>
      </c>
      <c r="AF771" s="60">
        <f t="shared" si="2240"/>
        <v>12723362.800000001</v>
      </c>
      <c r="AG771" s="60">
        <f t="shared" si="2241"/>
        <v>8765961.3599999994</v>
      </c>
      <c r="AH771" s="60">
        <f t="shared" si="2242"/>
        <v>8892516.5</v>
      </c>
      <c r="AI771" s="60">
        <f t="shared" ref="AI771:AK771" si="2410">AI772</f>
        <v>50000</v>
      </c>
      <c r="AJ771" s="60">
        <f t="shared" si="2410"/>
        <v>0</v>
      </c>
      <c r="AK771" s="60">
        <f t="shared" si="2410"/>
        <v>0</v>
      </c>
      <c r="AL771" s="60">
        <f t="shared" si="2244"/>
        <v>12773362.800000001</v>
      </c>
      <c r="AM771" s="60">
        <f t="shared" si="2245"/>
        <v>8765961.3599999994</v>
      </c>
      <c r="AN771" s="60">
        <f t="shared" si="2246"/>
        <v>8892516.5</v>
      </c>
      <c r="AO771" s="60">
        <f t="shared" ref="AO771:AQ771" si="2411">AO772</f>
        <v>1443015.78</v>
      </c>
      <c r="AP771" s="60">
        <f t="shared" si="2411"/>
        <v>0</v>
      </c>
      <c r="AQ771" s="60">
        <f t="shared" si="2411"/>
        <v>0</v>
      </c>
      <c r="AR771" s="60">
        <f t="shared" si="2248"/>
        <v>14216378.58</v>
      </c>
      <c r="AS771" s="60">
        <f t="shared" si="2249"/>
        <v>8765961.3599999994</v>
      </c>
      <c r="AT771" s="60">
        <f t="shared" si="2250"/>
        <v>8892516.5</v>
      </c>
    </row>
    <row r="772" spans="1:46" customFormat="1" ht="26.4">
      <c r="A772" s="300"/>
      <c r="B772" s="71" t="s">
        <v>34</v>
      </c>
      <c r="C772" s="35" t="s">
        <v>53</v>
      </c>
      <c r="D772" s="35" t="s">
        <v>21</v>
      </c>
      <c r="E772" s="35" t="s">
        <v>100</v>
      </c>
      <c r="F772" s="35" t="s">
        <v>274</v>
      </c>
      <c r="G772" s="36" t="s">
        <v>33</v>
      </c>
      <c r="H772" s="60">
        <v>8588209</v>
      </c>
      <c r="I772" s="60">
        <v>8765961.3599999994</v>
      </c>
      <c r="J772" s="60">
        <v>8892516.5</v>
      </c>
      <c r="K772" s="60">
        <v>395514</v>
      </c>
      <c r="L772" s="60"/>
      <c r="M772" s="60"/>
      <c r="N772" s="60">
        <f t="shared" si="2228"/>
        <v>8983723</v>
      </c>
      <c r="O772" s="60">
        <f t="shared" si="2229"/>
        <v>8765961.3599999994</v>
      </c>
      <c r="P772" s="60">
        <f t="shared" si="2230"/>
        <v>8892516.5</v>
      </c>
      <c r="Q772" s="60">
        <v>3457002</v>
      </c>
      <c r="R772" s="60"/>
      <c r="S772" s="60"/>
      <c r="T772" s="60">
        <f t="shared" si="2193"/>
        <v>12440725</v>
      </c>
      <c r="U772" s="60">
        <f t="shared" si="2194"/>
        <v>8765961.3599999994</v>
      </c>
      <c r="V772" s="60">
        <f t="shared" si="2195"/>
        <v>8892516.5</v>
      </c>
      <c r="W772" s="60">
        <v>89000</v>
      </c>
      <c r="X772" s="60"/>
      <c r="Y772" s="60"/>
      <c r="Z772" s="60">
        <f t="shared" si="2236"/>
        <v>12529725</v>
      </c>
      <c r="AA772" s="60">
        <f t="shared" si="2237"/>
        <v>8765961.3599999994</v>
      </c>
      <c r="AB772" s="60">
        <f t="shared" si="2238"/>
        <v>8892516.5</v>
      </c>
      <c r="AC772" s="60">
        <v>193637.8</v>
      </c>
      <c r="AD772" s="60"/>
      <c r="AE772" s="60"/>
      <c r="AF772" s="60">
        <f t="shared" si="2240"/>
        <v>12723362.800000001</v>
      </c>
      <c r="AG772" s="60">
        <f t="shared" si="2241"/>
        <v>8765961.3599999994</v>
      </c>
      <c r="AH772" s="60">
        <f t="shared" si="2242"/>
        <v>8892516.5</v>
      </c>
      <c r="AI772" s="60">
        <v>50000</v>
      </c>
      <c r="AJ772" s="60"/>
      <c r="AK772" s="60"/>
      <c r="AL772" s="60">
        <f t="shared" si="2244"/>
        <v>12773362.800000001</v>
      </c>
      <c r="AM772" s="60">
        <f t="shared" si="2245"/>
        <v>8765961.3599999994</v>
      </c>
      <c r="AN772" s="60">
        <f t="shared" si="2246"/>
        <v>8892516.5</v>
      </c>
      <c r="AO772" s="60">
        <v>1443015.78</v>
      </c>
      <c r="AP772" s="60"/>
      <c r="AQ772" s="60"/>
      <c r="AR772" s="60">
        <f t="shared" si="2248"/>
        <v>14216378.58</v>
      </c>
      <c r="AS772" s="60">
        <f t="shared" si="2249"/>
        <v>8765961.3599999994</v>
      </c>
      <c r="AT772" s="60">
        <f t="shared" si="2250"/>
        <v>8892516.5</v>
      </c>
    </row>
    <row r="773" spans="1:46" customFormat="1">
      <c r="A773" s="300"/>
      <c r="B773" s="71" t="s">
        <v>47</v>
      </c>
      <c r="C773" s="35" t="s">
        <v>53</v>
      </c>
      <c r="D773" s="35" t="s">
        <v>21</v>
      </c>
      <c r="E773" s="35" t="s">
        <v>100</v>
      </c>
      <c r="F773" s="35" t="s">
        <v>274</v>
      </c>
      <c r="G773" s="36" t="s">
        <v>45</v>
      </c>
      <c r="H773" s="60">
        <f>H774</f>
        <v>23000</v>
      </c>
      <c r="I773" s="60">
        <f t="shared" ref="I773:M773" si="2412">I774</f>
        <v>23000</v>
      </c>
      <c r="J773" s="60">
        <f t="shared" si="2412"/>
        <v>23000</v>
      </c>
      <c r="K773" s="60">
        <f t="shared" si="2412"/>
        <v>0</v>
      </c>
      <c r="L773" s="60">
        <f t="shared" si="2412"/>
        <v>0</v>
      </c>
      <c r="M773" s="60">
        <f t="shared" si="2412"/>
        <v>0</v>
      </c>
      <c r="N773" s="60">
        <f t="shared" si="2228"/>
        <v>23000</v>
      </c>
      <c r="O773" s="60">
        <f t="shared" si="2229"/>
        <v>23000</v>
      </c>
      <c r="P773" s="60">
        <f t="shared" si="2230"/>
        <v>23000</v>
      </c>
      <c r="Q773" s="60">
        <f t="shared" ref="Q773:S773" si="2413">Q774</f>
        <v>0</v>
      </c>
      <c r="R773" s="60">
        <f t="shared" si="2413"/>
        <v>0</v>
      </c>
      <c r="S773" s="60">
        <f t="shared" si="2413"/>
        <v>0</v>
      </c>
      <c r="T773" s="60">
        <f t="shared" si="2193"/>
        <v>23000</v>
      </c>
      <c r="U773" s="60">
        <f t="shared" si="2194"/>
        <v>23000</v>
      </c>
      <c r="V773" s="60">
        <f t="shared" si="2195"/>
        <v>23000</v>
      </c>
      <c r="W773" s="60">
        <f t="shared" ref="W773:Y773" si="2414">W774</f>
        <v>0</v>
      </c>
      <c r="X773" s="60">
        <f t="shared" si="2414"/>
        <v>0</v>
      </c>
      <c r="Y773" s="60">
        <f t="shared" si="2414"/>
        <v>0</v>
      </c>
      <c r="Z773" s="60">
        <f t="shared" si="2236"/>
        <v>23000</v>
      </c>
      <c r="AA773" s="60">
        <f t="shared" si="2237"/>
        <v>23000</v>
      </c>
      <c r="AB773" s="60">
        <f t="shared" si="2238"/>
        <v>23000</v>
      </c>
      <c r="AC773" s="60">
        <f t="shared" ref="AC773:AE773" si="2415">AC774</f>
        <v>0</v>
      </c>
      <c r="AD773" s="60">
        <f t="shared" si="2415"/>
        <v>0</v>
      </c>
      <c r="AE773" s="60">
        <f t="shared" si="2415"/>
        <v>0</v>
      </c>
      <c r="AF773" s="60">
        <f t="shared" si="2240"/>
        <v>23000</v>
      </c>
      <c r="AG773" s="60">
        <f t="shared" si="2241"/>
        <v>23000</v>
      </c>
      <c r="AH773" s="60">
        <f t="shared" si="2242"/>
        <v>23000</v>
      </c>
      <c r="AI773" s="60">
        <f t="shared" ref="AI773:AK773" si="2416">AI774</f>
        <v>0</v>
      </c>
      <c r="AJ773" s="60">
        <f t="shared" si="2416"/>
        <v>0</v>
      </c>
      <c r="AK773" s="60">
        <f t="shared" si="2416"/>
        <v>0</v>
      </c>
      <c r="AL773" s="60">
        <f t="shared" si="2244"/>
        <v>23000</v>
      </c>
      <c r="AM773" s="60">
        <f t="shared" si="2245"/>
        <v>23000</v>
      </c>
      <c r="AN773" s="60">
        <f t="shared" si="2246"/>
        <v>23000</v>
      </c>
      <c r="AO773" s="60">
        <f t="shared" ref="AO773:AQ773" si="2417">AO774</f>
        <v>-15120</v>
      </c>
      <c r="AP773" s="60">
        <f t="shared" si="2417"/>
        <v>0</v>
      </c>
      <c r="AQ773" s="60">
        <f t="shared" si="2417"/>
        <v>0</v>
      </c>
      <c r="AR773" s="60">
        <f t="shared" si="2248"/>
        <v>7880</v>
      </c>
      <c r="AS773" s="60">
        <f t="shared" si="2249"/>
        <v>23000</v>
      </c>
      <c r="AT773" s="60">
        <f t="shared" si="2250"/>
        <v>23000</v>
      </c>
    </row>
    <row r="774" spans="1:46" customFormat="1">
      <c r="A774" s="300"/>
      <c r="B774" s="139" t="s">
        <v>56</v>
      </c>
      <c r="C774" s="35" t="s">
        <v>53</v>
      </c>
      <c r="D774" s="35" t="s">
        <v>21</v>
      </c>
      <c r="E774" s="35" t="s">
        <v>100</v>
      </c>
      <c r="F774" s="35" t="s">
        <v>274</v>
      </c>
      <c r="G774" s="36" t="s">
        <v>57</v>
      </c>
      <c r="H774" s="60">
        <v>23000</v>
      </c>
      <c r="I774" s="60">
        <v>23000</v>
      </c>
      <c r="J774" s="60">
        <v>23000</v>
      </c>
      <c r="K774" s="60"/>
      <c r="L774" s="60"/>
      <c r="M774" s="60"/>
      <c r="N774" s="60">
        <f t="shared" si="2228"/>
        <v>23000</v>
      </c>
      <c r="O774" s="60">
        <f t="shared" si="2229"/>
        <v>23000</v>
      </c>
      <c r="P774" s="60">
        <f t="shared" si="2230"/>
        <v>23000</v>
      </c>
      <c r="Q774" s="60"/>
      <c r="R774" s="60"/>
      <c r="S774" s="60"/>
      <c r="T774" s="60">
        <f t="shared" si="2193"/>
        <v>23000</v>
      </c>
      <c r="U774" s="60">
        <f t="shared" si="2194"/>
        <v>23000</v>
      </c>
      <c r="V774" s="60">
        <f t="shared" si="2195"/>
        <v>23000</v>
      </c>
      <c r="W774" s="60"/>
      <c r="X774" s="60"/>
      <c r="Y774" s="60"/>
      <c r="Z774" s="60">
        <f t="shared" si="2236"/>
        <v>23000</v>
      </c>
      <c r="AA774" s="60">
        <f t="shared" si="2237"/>
        <v>23000</v>
      </c>
      <c r="AB774" s="60">
        <f t="shared" si="2238"/>
        <v>23000</v>
      </c>
      <c r="AC774" s="60"/>
      <c r="AD774" s="60"/>
      <c r="AE774" s="60"/>
      <c r="AF774" s="60">
        <f t="shared" si="2240"/>
        <v>23000</v>
      </c>
      <c r="AG774" s="60">
        <f t="shared" si="2241"/>
        <v>23000</v>
      </c>
      <c r="AH774" s="60">
        <f t="shared" si="2242"/>
        <v>23000</v>
      </c>
      <c r="AI774" s="60"/>
      <c r="AJ774" s="60"/>
      <c r="AK774" s="60"/>
      <c r="AL774" s="60">
        <f t="shared" si="2244"/>
        <v>23000</v>
      </c>
      <c r="AM774" s="60">
        <f t="shared" si="2245"/>
        <v>23000</v>
      </c>
      <c r="AN774" s="60">
        <f t="shared" si="2246"/>
        <v>23000</v>
      </c>
      <c r="AO774" s="60">
        <f>-18000+2880</f>
        <v>-15120</v>
      </c>
      <c r="AP774" s="60"/>
      <c r="AQ774" s="60"/>
      <c r="AR774" s="60">
        <f t="shared" si="2248"/>
        <v>7880</v>
      </c>
      <c r="AS774" s="60">
        <f t="shared" si="2249"/>
        <v>23000</v>
      </c>
      <c r="AT774" s="60">
        <f t="shared" si="2250"/>
        <v>23000</v>
      </c>
    </row>
    <row r="775" spans="1:46" customFormat="1" ht="39.6">
      <c r="A775" s="300"/>
      <c r="B775" s="237" t="s">
        <v>462</v>
      </c>
      <c r="C775" s="213" t="s">
        <v>53</v>
      </c>
      <c r="D775" s="213" t="s">
        <v>21</v>
      </c>
      <c r="E775" s="213" t="s">
        <v>100</v>
      </c>
      <c r="F775" s="213" t="s">
        <v>463</v>
      </c>
      <c r="G775" s="214"/>
      <c r="H775" s="61"/>
      <c r="I775" s="60"/>
      <c r="J775" s="60"/>
      <c r="K775" s="60"/>
      <c r="L775" s="60"/>
      <c r="M775" s="60"/>
      <c r="N775" s="60"/>
      <c r="O775" s="60"/>
      <c r="P775" s="60"/>
      <c r="Q775" s="60"/>
      <c r="R775" s="60"/>
      <c r="S775" s="60"/>
      <c r="T775" s="60"/>
      <c r="U775" s="60"/>
      <c r="V775" s="60"/>
      <c r="W775" s="60"/>
      <c r="X775" s="60"/>
      <c r="Y775" s="60"/>
      <c r="Z775" s="60"/>
      <c r="AA775" s="60"/>
      <c r="AB775" s="60"/>
      <c r="AC775" s="60">
        <f>AC776</f>
        <v>27000</v>
      </c>
      <c r="AD775" s="60">
        <f t="shared" ref="AD775:AE776" si="2418">AD776</f>
        <v>0</v>
      </c>
      <c r="AE775" s="60">
        <f t="shared" si="2418"/>
        <v>0</v>
      </c>
      <c r="AF775" s="60">
        <f t="shared" ref="AF775:AF777" si="2419">Z775+AC775</f>
        <v>27000</v>
      </c>
      <c r="AG775" s="60">
        <f t="shared" ref="AG775:AG777" si="2420">AA775+AD775</f>
        <v>0</v>
      </c>
      <c r="AH775" s="60">
        <f t="shared" ref="AH775:AH777" si="2421">AB775+AE775</f>
        <v>0</v>
      </c>
      <c r="AI775" s="60">
        <f>AI776</f>
        <v>0</v>
      </c>
      <c r="AJ775" s="60">
        <f t="shared" ref="AJ775:AK776" si="2422">AJ776</f>
        <v>0</v>
      </c>
      <c r="AK775" s="60">
        <f t="shared" si="2422"/>
        <v>0</v>
      </c>
      <c r="AL775" s="60">
        <f t="shared" si="2244"/>
        <v>27000</v>
      </c>
      <c r="AM775" s="60">
        <f t="shared" si="2245"/>
        <v>0</v>
      </c>
      <c r="AN775" s="60">
        <f t="shared" si="2246"/>
        <v>0</v>
      </c>
      <c r="AO775" s="60">
        <f>AO776</f>
        <v>0</v>
      </c>
      <c r="AP775" s="60">
        <f t="shared" ref="AP775:AQ776" si="2423">AP776</f>
        <v>0</v>
      </c>
      <c r="AQ775" s="60">
        <f t="shared" si="2423"/>
        <v>0</v>
      </c>
      <c r="AR775" s="60">
        <f t="shared" si="2248"/>
        <v>27000</v>
      </c>
      <c r="AS775" s="60">
        <f t="shared" si="2249"/>
        <v>0</v>
      </c>
      <c r="AT775" s="60">
        <f t="shared" si="2250"/>
        <v>0</v>
      </c>
    </row>
    <row r="776" spans="1:46" customFormat="1">
      <c r="A776" s="300"/>
      <c r="B776" s="237" t="s">
        <v>35</v>
      </c>
      <c r="C776" s="213" t="s">
        <v>53</v>
      </c>
      <c r="D776" s="213" t="s">
        <v>21</v>
      </c>
      <c r="E776" s="213" t="s">
        <v>100</v>
      </c>
      <c r="F776" s="213" t="s">
        <v>463</v>
      </c>
      <c r="G776" s="214" t="s">
        <v>36</v>
      </c>
      <c r="H776" s="61"/>
      <c r="I776" s="60"/>
      <c r="J776" s="60"/>
      <c r="K776" s="60"/>
      <c r="L776" s="60"/>
      <c r="M776" s="60"/>
      <c r="N776" s="60"/>
      <c r="O776" s="60"/>
      <c r="P776" s="60"/>
      <c r="Q776" s="60"/>
      <c r="R776" s="60"/>
      <c r="S776" s="60"/>
      <c r="T776" s="60"/>
      <c r="U776" s="60"/>
      <c r="V776" s="60"/>
      <c r="W776" s="60"/>
      <c r="X776" s="60"/>
      <c r="Y776" s="60"/>
      <c r="Z776" s="60"/>
      <c r="AA776" s="60"/>
      <c r="AB776" s="60"/>
      <c r="AC776" s="60">
        <f>AC777</f>
        <v>27000</v>
      </c>
      <c r="AD776" s="60">
        <f t="shared" si="2418"/>
        <v>0</v>
      </c>
      <c r="AE776" s="60">
        <f t="shared" si="2418"/>
        <v>0</v>
      </c>
      <c r="AF776" s="60">
        <f t="shared" si="2419"/>
        <v>27000</v>
      </c>
      <c r="AG776" s="60">
        <f t="shared" si="2420"/>
        <v>0</v>
      </c>
      <c r="AH776" s="60">
        <f t="shared" si="2421"/>
        <v>0</v>
      </c>
      <c r="AI776" s="60">
        <f>AI777</f>
        <v>0</v>
      </c>
      <c r="AJ776" s="60">
        <f t="shared" si="2422"/>
        <v>0</v>
      </c>
      <c r="AK776" s="60">
        <f t="shared" si="2422"/>
        <v>0</v>
      </c>
      <c r="AL776" s="60">
        <f t="shared" si="2244"/>
        <v>27000</v>
      </c>
      <c r="AM776" s="60">
        <f t="shared" si="2245"/>
        <v>0</v>
      </c>
      <c r="AN776" s="60">
        <f t="shared" si="2246"/>
        <v>0</v>
      </c>
      <c r="AO776" s="60">
        <f>AO777</f>
        <v>0</v>
      </c>
      <c r="AP776" s="60">
        <f t="shared" si="2423"/>
        <v>0</v>
      </c>
      <c r="AQ776" s="60">
        <f t="shared" si="2423"/>
        <v>0</v>
      </c>
      <c r="AR776" s="60">
        <f t="shared" si="2248"/>
        <v>27000</v>
      </c>
      <c r="AS776" s="60">
        <f t="shared" si="2249"/>
        <v>0</v>
      </c>
      <c r="AT776" s="60">
        <f t="shared" si="2250"/>
        <v>0</v>
      </c>
    </row>
    <row r="777" spans="1:46" customFormat="1" ht="26.4">
      <c r="A777" s="300"/>
      <c r="B777" s="237" t="s">
        <v>38</v>
      </c>
      <c r="C777" s="213" t="s">
        <v>53</v>
      </c>
      <c r="D777" s="213" t="s">
        <v>21</v>
      </c>
      <c r="E777" s="213" t="s">
        <v>100</v>
      </c>
      <c r="F777" s="213" t="s">
        <v>463</v>
      </c>
      <c r="G777" s="214" t="s">
        <v>37</v>
      </c>
      <c r="H777" s="61"/>
      <c r="I777" s="60"/>
      <c r="J777" s="60"/>
      <c r="K777" s="60"/>
      <c r="L777" s="60"/>
      <c r="M777" s="60"/>
      <c r="N777" s="60"/>
      <c r="O777" s="60"/>
      <c r="P777" s="60"/>
      <c r="Q777" s="60"/>
      <c r="R777" s="60"/>
      <c r="S777" s="60"/>
      <c r="T777" s="60"/>
      <c r="U777" s="60"/>
      <c r="V777" s="60"/>
      <c r="W777" s="60"/>
      <c r="X777" s="60"/>
      <c r="Y777" s="60"/>
      <c r="Z777" s="60"/>
      <c r="AA777" s="60"/>
      <c r="AB777" s="60"/>
      <c r="AC777" s="60">
        <v>27000</v>
      </c>
      <c r="AD777" s="60"/>
      <c r="AE777" s="60"/>
      <c r="AF777" s="60">
        <f t="shared" si="2419"/>
        <v>27000</v>
      </c>
      <c r="AG777" s="60">
        <f t="shared" si="2420"/>
        <v>0</v>
      </c>
      <c r="AH777" s="60">
        <f t="shared" si="2421"/>
        <v>0</v>
      </c>
      <c r="AI777" s="60"/>
      <c r="AJ777" s="60"/>
      <c r="AK777" s="60"/>
      <c r="AL777" s="60">
        <f t="shared" si="2244"/>
        <v>27000</v>
      </c>
      <c r="AM777" s="60">
        <f t="shared" si="2245"/>
        <v>0</v>
      </c>
      <c r="AN777" s="60">
        <f t="shared" si="2246"/>
        <v>0</v>
      </c>
      <c r="AO777" s="60"/>
      <c r="AP777" s="60"/>
      <c r="AQ777" s="60"/>
      <c r="AR777" s="60">
        <f t="shared" si="2248"/>
        <v>27000</v>
      </c>
      <c r="AS777" s="60">
        <f t="shared" si="2249"/>
        <v>0</v>
      </c>
      <c r="AT777" s="60">
        <f t="shared" si="2250"/>
        <v>0</v>
      </c>
    </row>
    <row r="778" spans="1:46" customFormat="1">
      <c r="A778" s="300"/>
      <c r="B778" s="156" t="s">
        <v>253</v>
      </c>
      <c r="C778" s="35" t="s">
        <v>53</v>
      </c>
      <c r="D778" s="35" t="s">
        <v>21</v>
      </c>
      <c r="E778" s="35" t="s">
        <v>100</v>
      </c>
      <c r="F778" s="35" t="s">
        <v>126</v>
      </c>
      <c r="G778" s="36"/>
      <c r="H778" s="60">
        <f>H783</f>
        <v>3000000</v>
      </c>
      <c r="I778" s="60">
        <f t="shared" ref="I778:M778" si="2424">I783</f>
        <v>1500000</v>
      </c>
      <c r="J778" s="60">
        <f t="shared" si="2424"/>
        <v>1000000</v>
      </c>
      <c r="K778" s="60">
        <f t="shared" si="2424"/>
        <v>0</v>
      </c>
      <c r="L778" s="60">
        <f t="shared" si="2424"/>
        <v>0</v>
      </c>
      <c r="M778" s="60">
        <f t="shared" si="2424"/>
        <v>0</v>
      </c>
      <c r="N778" s="60">
        <f t="shared" si="2228"/>
        <v>3000000</v>
      </c>
      <c r="O778" s="60">
        <f t="shared" si="2229"/>
        <v>1500000</v>
      </c>
      <c r="P778" s="60">
        <f t="shared" si="2230"/>
        <v>1000000</v>
      </c>
      <c r="Q778" s="60">
        <f>Q779+Q783</f>
        <v>636656.15999999992</v>
      </c>
      <c r="R778" s="60">
        <f t="shared" ref="R778:S778" si="2425">R779+R783</f>
        <v>0</v>
      </c>
      <c r="S778" s="60">
        <f t="shared" si="2425"/>
        <v>0</v>
      </c>
      <c r="T778" s="60">
        <f t="shared" si="2193"/>
        <v>3636656.16</v>
      </c>
      <c r="U778" s="60">
        <f t="shared" si="2194"/>
        <v>1500000</v>
      </c>
      <c r="V778" s="60">
        <f t="shared" si="2195"/>
        <v>1000000</v>
      </c>
      <c r="W778" s="60">
        <f>W779+W783+W781</f>
        <v>-26330.200000000012</v>
      </c>
      <c r="X778" s="60">
        <f t="shared" ref="X778:Y778" si="2426">X779+X783+X781</f>
        <v>0</v>
      </c>
      <c r="Y778" s="60">
        <f t="shared" si="2426"/>
        <v>0</v>
      </c>
      <c r="Z778" s="60">
        <f t="shared" si="2236"/>
        <v>3610325.96</v>
      </c>
      <c r="AA778" s="60">
        <f t="shared" si="2237"/>
        <v>1500000</v>
      </c>
      <c r="AB778" s="60">
        <f t="shared" si="2238"/>
        <v>1000000</v>
      </c>
      <c r="AC778" s="60">
        <f>AC779+AC783+AC781</f>
        <v>-705877.58</v>
      </c>
      <c r="AD778" s="60">
        <f t="shared" ref="AD778:AE778" si="2427">AD779+AD783+AD781</f>
        <v>0</v>
      </c>
      <c r="AE778" s="60">
        <f t="shared" si="2427"/>
        <v>0</v>
      </c>
      <c r="AF778" s="60">
        <f t="shared" si="2240"/>
        <v>2904448.38</v>
      </c>
      <c r="AG778" s="60">
        <f t="shared" si="2241"/>
        <v>1500000</v>
      </c>
      <c r="AH778" s="60">
        <f t="shared" si="2242"/>
        <v>1000000</v>
      </c>
      <c r="AI778" s="60">
        <f>AI779+AI783+AI781</f>
        <v>-140000</v>
      </c>
      <c r="AJ778" s="60">
        <f t="shared" ref="AJ778:AK778" si="2428">AJ779+AJ783+AJ781</f>
        <v>0</v>
      </c>
      <c r="AK778" s="60">
        <f t="shared" si="2428"/>
        <v>0</v>
      </c>
      <c r="AL778" s="60">
        <f t="shared" si="2244"/>
        <v>2764448.38</v>
      </c>
      <c r="AM778" s="60">
        <f t="shared" si="2245"/>
        <v>1500000</v>
      </c>
      <c r="AN778" s="60">
        <f t="shared" si="2246"/>
        <v>1000000</v>
      </c>
      <c r="AO778" s="60">
        <f>AO779+AO783+AO781</f>
        <v>-279219.92</v>
      </c>
      <c r="AP778" s="60">
        <f t="shared" ref="AP778:AQ778" si="2429">AP779+AP783+AP781</f>
        <v>0</v>
      </c>
      <c r="AQ778" s="60">
        <f t="shared" si="2429"/>
        <v>0</v>
      </c>
      <c r="AR778" s="60">
        <f t="shared" si="2248"/>
        <v>2485228.46</v>
      </c>
      <c r="AS778" s="60">
        <f t="shared" si="2249"/>
        <v>1500000</v>
      </c>
      <c r="AT778" s="60">
        <f t="shared" si="2250"/>
        <v>1000000</v>
      </c>
    </row>
    <row r="779" spans="1:46" customFormat="1" ht="26.4">
      <c r="A779" s="300"/>
      <c r="B779" s="123" t="s">
        <v>186</v>
      </c>
      <c r="C779" s="35" t="s">
        <v>53</v>
      </c>
      <c r="D779" s="35" t="s">
        <v>21</v>
      </c>
      <c r="E779" s="35" t="s">
        <v>100</v>
      </c>
      <c r="F779" s="35" t="s">
        <v>126</v>
      </c>
      <c r="G779" s="36" t="s">
        <v>32</v>
      </c>
      <c r="H779" s="60"/>
      <c r="I779" s="60"/>
      <c r="J779" s="60"/>
      <c r="K779" s="60"/>
      <c r="L779" s="60"/>
      <c r="M779" s="60"/>
      <c r="N779" s="60"/>
      <c r="O779" s="60"/>
      <c r="P779" s="60"/>
      <c r="Q779" s="60">
        <f>Q780</f>
        <v>337953</v>
      </c>
      <c r="R779" s="60">
        <f t="shared" ref="R779:S779" si="2430">R780</f>
        <v>0</v>
      </c>
      <c r="S779" s="60">
        <f t="shared" si="2430"/>
        <v>0</v>
      </c>
      <c r="T779" s="60">
        <f t="shared" ref="T779:T780" si="2431">N779+Q779</f>
        <v>337953</v>
      </c>
      <c r="U779" s="60">
        <f t="shared" ref="U779:U780" si="2432">O779+R779</f>
        <v>0</v>
      </c>
      <c r="V779" s="60">
        <f t="shared" ref="V779:V780" si="2433">P779+S779</f>
        <v>0</v>
      </c>
      <c r="W779" s="60">
        <f>W780</f>
        <v>332940</v>
      </c>
      <c r="X779" s="60">
        <f t="shared" ref="X779:Y779" si="2434">X780</f>
        <v>0</v>
      </c>
      <c r="Y779" s="60">
        <f t="shared" si="2434"/>
        <v>0</v>
      </c>
      <c r="Z779" s="60">
        <f t="shared" si="2236"/>
        <v>670893</v>
      </c>
      <c r="AA779" s="60">
        <f t="shared" si="2237"/>
        <v>0</v>
      </c>
      <c r="AB779" s="60">
        <f t="shared" si="2238"/>
        <v>0</v>
      </c>
      <c r="AC779" s="60">
        <f>AC780</f>
        <v>205562.6</v>
      </c>
      <c r="AD779" s="60">
        <f t="shared" ref="AD779:AE779" si="2435">AD780</f>
        <v>0</v>
      </c>
      <c r="AE779" s="60">
        <f t="shared" si="2435"/>
        <v>0</v>
      </c>
      <c r="AF779" s="60">
        <f t="shared" si="2240"/>
        <v>876455.6</v>
      </c>
      <c r="AG779" s="60">
        <f t="shared" si="2241"/>
        <v>0</v>
      </c>
      <c r="AH779" s="60">
        <f t="shared" si="2242"/>
        <v>0</v>
      </c>
      <c r="AI779" s="60">
        <f>AI780</f>
        <v>176164.86</v>
      </c>
      <c r="AJ779" s="60">
        <f t="shared" ref="AJ779:AK779" si="2436">AJ780</f>
        <v>0</v>
      </c>
      <c r="AK779" s="60">
        <f t="shared" si="2436"/>
        <v>0</v>
      </c>
      <c r="AL779" s="60">
        <f t="shared" si="2244"/>
        <v>1052620.46</v>
      </c>
      <c r="AM779" s="60">
        <f t="shared" si="2245"/>
        <v>0</v>
      </c>
      <c r="AN779" s="60">
        <f t="shared" si="2246"/>
        <v>0</v>
      </c>
      <c r="AO779" s="60">
        <f>AO780</f>
        <v>0</v>
      </c>
      <c r="AP779" s="60">
        <f t="shared" ref="AP779:AQ779" si="2437">AP780</f>
        <v>0</v>
      </c>
      <c r="AQ779" s="60">
        <f t="shared" si="2437"/>
        <v>0</v>
      </c>
      <c r="AR779" s="60">
        <f t="shared" si="2248"/>
        <v>1052620.46</v>
      </c>
      <c r="AS779" s="60">
        <f t="shared" si="2249"/>
        <v>0</v>
      </c>
      <c r="AT779" s="60">
        <f t="shared" si="2250"/>
        <v>0</v>
      </c>
    </row>
    <row r="780" spans="1:46" customFormat="1" ht="26.4">
      <c r="A780" s="300"/>
      <c r="B780" s="71" t="s">
        <v>34</v>
      </c>
      <c r="C780" s="35" t="s">
        <v>53</v>
      </c>
      <c r="D780" s="35" t="s">
        <v>21</v>
      </c>
      <c r="E780" s="35" t="s">
        <v>100</v>
      </c>
      <c r="F780" s="35" t="s">
        <v>126</v>
      </c>
      <c r="G780" s="36" t="s">
        <v>33</v>
      </c>
      <c r="H780" s="60"/>
      <c r="I780" s="60"/>
      <c r="J780" s="60"/>
      <c r="K780" s="60"/>
      <c r="L780" s="60"/>
      <c r="M780" s="60"/>
      <c r="N780" s="60"/>
      <c r="O780" s="60"/>
      <c r="P780" s="60"/>
      <c r="Q780" s="60">
        <v>337953</v>
      </c>
      <c r="R780" s="60"/>
      <c r="S780" s="60"/>
      <c r="T780" s="60">
        <f t="shared" si="2431"/>
        <v>337953</v>
      </c>
      <c r="U780" s="60">
        <f t="shared" si="2432"/>
        <v>0</v>
      </c>
      <c r="V780" s="60">
        <f t="shared" si="2433"/>
        <v>0</v>
      </c>
      <c r="W780" s="60">
        <v>332940</v>
      </c>
      <c r="X780" s="60"/>
      <c r="Y780" s="60"/>
      <c r="Z780" s="60">
        <f t="shared" si="2236"/>
        <v>670893</v>
      </c>
      <c r="AA780" s="60">
        <f t="shared" si="2237"/>
        <v>0</v>
      </c>
      <c r="AB780" s="60">
        <f t="shared" si="2238"/>
        <v>0</v>
      </c>
      <c r="AC780" s="60">
        <v>205562.6</v>
      </c>
      <c r="AD780" s="60"/>
      <c r="AE780" s="60"/>
      <c r="AF780" s="60">
        <f t="shared" si="2240"/>
        <v>876455.6</v>
      </c>
      <c r="AG780" s="60">
        <f t="shared" si="2241"/>
        <v>0</v>
      </c>
      <c r="AH780" s="60">
        <f t="shared" si="2242"/>
        <v>0</v>
      </c>
      <c r="AI780" s="60">
        <v>176164.86</v>
      </c>
      <c r="AJ780" s="60"/>
      <c r="AK780" s="60"/>
      <c r="AL780" s="60">
        <f t="shared" si="2244"/>
        <v>1052620.46</v>
      </c>
      <c r="AM780" s="60">
        <f t="shared" si="2245"/>
        <v>0</v>
      </c>
      <c r="AN780" s="60">
        <f t="shared" si="2246"/>
        <v>0</v>
      </c>
      <c r="AO780" s="60"/>
      <c r="AP780" s="60"/>
      <c r="AQ780" s="60"/>
      <c r="AR780" s="60">
        <f t="shared" si="2248"/>
        <v>1052620.46</v>
      </c>
      <c r="AS780" s="60">
        <f t="shared" si="2249"/>
        <v>0</v>
      </c>
      <c r="AT780" s="60">
        <f t="shared" si="2250"/>
        <v>0</v>
      </c>
    </row>
    <row r="781" spans="1:46" customFormat="1">
      <c r="A781" s="300"/>
      <c r="B781" s="103" t="s">
        <v>35</v>
      </c>
      <c r="C781" s="35" t="s">
        <v>53</v>
      </c>
      <c r="D781" s="35" t="s">
        <v>21</v>
      </c>
      <c r="E781" s="35" t="s">
        <v>100</v>
      </c>
      <c r="F781" s="35" t="s">
        <v>126</v>
      </c>
      <c r="G781" s="36" t="s">
        <v>36</v>
      </c>
      <c r="H781" s="60"/>
      <c r="I781" s="60"/>
      <c r="J781" s="60"/>
      <c r="K781" s="60"/>
      <c r="L781" s="60"/>
      <c r="M781" s="60"/>
      <c r="N781" s="60"/>
      <c r="O781" s="60"/>
      <c r="P781" s="60"/>
      <c r="Q781" s="60"/>
      <c r="R781" s="60"/>
      <c r="S781" s="60"/>
      <c r="T781" s="60"/>
      <c r="U781" s="60"/>
      <c r="V781" s="60"/>
      <c r="W781" s="60">
        <f>W782</f>
        <v>57471</v>
      </c>
      <c r="X781" s="60">
        <f t="shared" ref="X781:Y781" si="2438">X782</f>
        <v>0</v>
      </c>
      <c r="Y781" s="60">
        <f t="shared" si="2438"/>
        <v>0</v>
      </c>
      <c r="Z781" s="60">
        <f t="shared" ref="Z781:Z782" si="2439">T781+W781</f>
        <v>57471</v>
      </c>
      <c r="AA781" s="60">
        <f t="shared" ref="AA781:AA782" si="2440">U781+X781</f>
        <v>0</v>
      </c>
      <c r="AB781" s="60">
        <f t="shared" ref="AB781:AB782" si="2441">V781+Y781</f>
        <v>0</v>
      </c>
      <c r="AC781" s="60">
        <f>AC782</f>
        <v>0</v>
      </c>
      <c r="AD781" s="60">
        <f t="shared" ref="AD781:AE781" si="2442">AD782</f>
        <v>0</v>
      </c>
      <c r="AE781" s="60">
        <f t="shared" si="2442"/>
        <v>0</v>
      </c>
      <c r="AF781" s="60">
        <f t="shared" si="2240"/>
        <v>57471</v>
      </c>
      <c r="AG781" s="60">
        <f t="shared" si="2241"/>
        <v>0</v>
      </c>
      <c r="AH781" s="60">
        <f t="shared" si="2242"/>
        <v>0</v>
      </c>
      <c r="AI781" s="60">
        <f>AI782</f>
        <v>0</v>
      </c>
      <c r="AJ781" s="60">
        <f t="shared" ref="AJ781:AK781" si="2443">AJ782</f>
        <v>0</v>
      </c>
      <c r="AK781" s="60">
        <f t="shared" si="2443"/>
        <v>0</v>
      </c>
      <c r="AL781" s="60">
        <f t="shared" si="2244"/>
        <v>57471</v>
      </c>
      <c r="AM781" s="60">
        <f t="shared" si="2245"/>
        <v>0</v>
      </c>
      <c r="AN781" s="60">
        <f t="shared" si="2246"/>
        <v>0</v>
      </c>
      <c r="AO781" s="60">
        <f>AO782</f>
        <v>86207</v>
      </c>
      <c r="AP781" s="60">
        <f t="shared" ref="AP781:AQ781" si="2444">AP782</f>
        <v>0</v>
      </c>
      <c r="AQ781" s="60">
        <f t="shared" si="2444"/>
        <v>0</v>
      </c>
      <c r="AR781" s="60">
        <f t="shared" si="2248"/>
        <v>143678</v>
      </c>
      <c r="AS781" s="60">
        <f t="shared" si="2249"/>
        <v>0</v>
      </c>
      <c r="AT781" s="60">
        <f t="shared" si="2250"/>
        <v>0</v>
      </c>
    </row>
    <row r="782" spans="1:46" customFormat="1">
      <c r="A782" s="300"/>
      <c r="B782" s="182" t="s">
        <v>67</v>
      </c>
      <c r="C782" s="35" t="s">
        <v>53</v>
      </c>
      <c r="D782" s="35" t="s">
        <v>21</v>
      </c>
      <c r="E782" s="35" t="s">
        <v>100</v>
      </c>
      <c r="F782" s="35" t="s">
        <v>126</v>
      </c>
      <c r="G782" s="36" t="s">
        <v>68</v>
      </c>
      <c r="H782" s="60"/>
      <c r="I782" s="60"/>
      <c r="J782" s="60"/>
      <c r="K782" s="60"/>
      <c r="L782" s="60"/>
      <c r="M782" s="60"/>
      <c r="N782" s="60"/>
      <c r="O782" s="60"/>
      <c r="P782" s="60"/>
      <c r="Q782" s="60"/>
      <c r="R782" s="60"/>
      <c r="S782" s="60"/>
      <c r="T782" s="60"/>
      <c r="U782" s="60"/>
      <c r="V782" s="60"/>
      <c r="W782" s="60">
        <v>57471</v>
      </c>
      <c r="X782" s="60"/>
      <c r="Y782" s="60"/>
      <c r="Z782" s="60">
        <f t="shared" si="2439"/>
        <v>57471</v>
      </c>
      <c r="AA782" s="60">
        <f t="shared" si="2440"/>
        <v>0</v>
      </c>
      <c r="AB782" s="60">
        <f t="shared" si="2441"/>
        <v>0</v>
      </c>
      <c r="AC782" s="60"/>
      <c r="AD782" s="60"/>
      <c r="AE782" s="60"/>
      <c r="AF782" s="60">
        <f t="shared" si="2240"/>
        <v>57471</v>
      </c>
      <c r="AG782" s="60">
        <f t="shared" si="2241"/>
        <v>0</v>
      </c>
      <c r="AH782" s="60">
        <f t="shared" si="2242"/>
        <v>0</v>
      </c>
      <c r="AI782" s="60"/>
      <c r="AJ782" s="60"/>
      <c r="AK782" s="60"/>
      <c r="AL782" s="60">
        <f t="shared" si="2244"/>
        <v>57471</v>
      </c>
      <c r="AM782" s="60">
        <f t="shared" si="2245"/>
        <v>0</v>
      </c>
      <c r="AN782" s="60">
        <f t="shared" si="2246"/>
        <v>0</v>
      </c>
      <c r="AO782" s="60">
        <v>86207</v>
      </c>
      <c r="AP782" s="60"/>
      <c r="AQ782" s="60"/>
      <c r="AR782" s="60">
        <f t="shared" si="2248"/>
        <v>143678</v>
      </c>
      <c r="AS782" s="60">
        <f t="shared" si="2249"/>
        <v>0</v>
      </c>
      <c r="AT782" s="60">
        <f t="shared" si="2250"/>
        <v>0</v>
      </c>
    </row>
    <row r="783" spans="1:46" customFormat="1">
      <c r="A783" s="300"/>
      <c r="B783" s="82" t="s">
        <v>47</v>
      </c>
      <c r="C783" s="35" t="s">
        <v>53</v>
      </c>
      <c r="D783" s="35" t="s">
        <v>21</v>
      </c>
      <c r="E783" s="35" t="s">
        <v>100</v>
      </c>
      <c r="F783" s="35" t="s">
        <v>126</v>
      </c>
      <c r="G783" s="36" t="s">
        <v>45</v>
      </c>
      <c r="H783" s="60">
        <f>H784</f>
        <v>3000000</v>
      </c>
      <c r="I783" s="60">
        <f t="shared" ref="I783:M783" si="2445">I784</f>
        <v>1500000</v>
      </c>
      <c r="J783" s="60">
        <f t="shared" si="2445"/>
        <v>1000000</v>
      </c>
      <c r="K783" s="60">
        <f t="shared" si="2445"/>
        <v>0</v>
      </c>
      <c r="L783" s="60">
        <f t="shared" si="2445"/>
        <v>0</v>
      </c>
      <c r="M783" s="60">
        <f t="shared" si="2445"/>
        <v>0</v>
      </c>
      <c r="N783" s="60">
        <f t="shared" si="2228"/>
        <v>3000000</v>
      </c>
      <c r="O783" s="60">
        <f t="shared" si="2229"/>
        <v>1500000</v>
      </c>
      <c r="P783" s="60">
        <f t="shared" si="2230"/>
        <v>1000000</v>
      </c>
      <c r="Q783" s="60">
        <f t="shared" ref="Q783:S783" si="2446">Q784</f>
        <v>298703.15999999992</v>
      </c>
      <c r="R783" s="60">
        <f t="shared" si="2446"/>
        <v>0</v>
      </c>
      <c r="S783" s="60">
        <f t="shared" si="2446"/>
        <v>0</v>
      </c>
      <c r="T783" s="60">
        <f t="shared" si="2193"/>
        <v>3298703.16</v>
      </c>
      <c r="U783" s="60">
        <f t="shared" si="2194"/>
        <v>1500000</v>
      </c>
      <c r="V783" s="60">
        <f t="shared" si="2195"/>
        <v>1000000</v>
      </c>
      <c r="W783" s="60">
        <f t="shared" ref="W783:Y783" si="2447">W784</f>
        <v>-416741.2</v>
      </c>
      <c r="X783" s="60">
        <f t="shared" si="2447"/>
        <v>0</v>
      </c>
      <c r="Y783" s="60">
        <f t="shared" si="2447"/>
        <v>0</v>
      </c>
      <c r="Z783" s="60">
        <f t="shared" si="2236"/>
        <v>2881961.96</v>
      </c>
      <c r="AA783" s="60">
        <f t="shared" si="2237"/>
        <v>1500000</v>
      </c>
      <c r="AB783" s="60">
        <f t="shared" si="2238"/>
        <v>1000000</v>
      </c>
      <c r="AC783" s="60">
        <f t="shared" ref="AC783:AE783" si="2448">AC784</f>
        <v>-911440.17999999993</v>
      </c>
      <c r="AD783" s="60">
        <f t="shared" si="2448"/>
        <v>0</v>
      </c>
      <c r="AE783" s="60">
        <f t="shared" si="2448"/>
        <v>0</v>
      </c>
      <c r="AF783" s="60">
        <f t="shared" si="2240"/>
        <v>1970521.78</v>
      </c>
      <c r="AG783" s="60">
        <f t="shared" si="2241"/>
        <v>1500000</v>
      </c>
      <c r="AH783" s="60">
        <f t="shared" si="2242"/>
        <v>1000000</v>
      </c>
      <c r="AI783" s="60">
        <f t="shared" ref="AI783:AK783" si="2449">AI784</f>
        <v>-316164.86</v>
      </c>
      <c r="AJ783" s="60">
        <f t="shared" si="2449"/>
        <v>0</v>
      </c>
      <c r="AK783" s="60">
        <f t="shared" si="2449"/>
        <v>0</v>
      </c>
      <c r="AL783" s="60">
        <f t="shared" si="2244"/>
        <v>1654356.92</v>
      </c>
      <c r="AM783" s="60">
        <f t="shared" si="2245"/>
        <v>1500000</v>
      </c>
      <c r="AN783" s="60">
        <f t="shared" si="2246"/>
        <v>1000000</v>
      </c>
      <c r="AO783" s="60">
        <f t="shared" ref="AO783:AQ783" si="2450">AO784</f>
        <v>-365426.92</v>
      </c>
      <c r="AP783" s="60">
        <f t="shared" si="2450"/>
        <v>0</v>
      </c>
      <c r="AQ783" s="60">
        <f t="shared" si="2450"/>
        <v>0</v>
      </c>
      <c r="AR783" s="60">
        <f t="shared" si="2248"/>
        <v>1288930</v>
      </c>
      <c r="AS783" s="60">
        <f t="shared" si="2249"/>
        <v>1500000</v>
      </c>
      <c r="AT783" s="60">
        <f t="shared" si="2250"/>
        <v>1000000</v>
      </c>
    </row>
    <row r="784" spans="1:46" customFormat="1">
      <c r="A784" s="300"/>
      <c r="B784" s="82" t="s">
        <v>61</v>
      </c>
      <c r="C784" s="35" t="s">
        <v>53</v>
      </c>
      <c r="D784" s="35" t="s">
        <v>21</v>
      </c>
      <c r="E784" s="35" t="s">
        <v>100</v>
      </c>
      <c r="F784" s="35" t="s">
        <v>126</v>
      </c>
      <c r="G784" s="36" t="s">
        <v>62</v>
      </c>
      <c r="H784" s="60">
        <v>3000000</v>
      </c>
      <c r="I784" s="60">
        <v>1500000</v>
      </c>
      <c r="J784" s="60">
        <v>1000000</v>
      </c>
      <c r="K784" s="60"/>
      <c r="L784" s="60"/>
      <c r="M784" s="60"/>
      <c r="N784" s="60">
        <f t="shared" si="2228"/>
        <v>3000000</v>
      </c>
      <c r="O784" s="60">
        <f t="shared" si="2229"/>
        <v>1500000</v>
      </c>
      <c r="P784" s="60">
        <f t="shared" si="2230"/>
        <v>1000000</v>
      </c>
      <c r="Q784" s="60">
        <v>298703.15999999992</v>
      </c>
      <c r="R784" s="60"/>
      <c r="S784" s="60"/>
      <c r="T784" s="60">
        <f t="shared" si="2193"/>
        <v>3298703.16</v>
      </c>
      <c r="U784" s="60">
        <f t="shared" si="2194"/>
        <v>1500000</v>
      </c>
      <c r="V784" s="60">
        <f t="shared" si="2195"/>
        <v>1000000</v>
      </c>
      <c r="W784" s="60">
        <v>-416741.2</v>
      </c>
      <c r="X784" s="60"/>
      <c r="Y784" s="60"/>
      <c r="Z784" s="60">
        <f t="shared" si="2236"/>
        <v>2881961.96</v>
      </c>
      <c r="AA784" s="60">
        <f t="shared" si="2237"/>
        <v>1500000</v>
      </c>
      <c r="AB784" s="60">
        <f t="shared" si="2238"/>
        <v>1000000</v>
      </c>
      <c r="AC784" s="60">
        <v>-911440.17999999993</v>
      </c>
      <c r="AD784" s="60"/>
      <c r="AE784" s="60"/>
      <c r="AF784" s="60">
        <f t="shared" si="2240"/>
        <v>1970521.78</v>
      </c>
      <c r="AG784" s="60">
        <f t="shared" si="2241"/>
        <v>1500000</v>
      </c>
      <c r="AH784" s="60">
        <f t="shared" si="2242"/>
        <v>1000000</v>
      </c>
      <c r="AI784" s="60">
        <v>-316164.86</v>
      </c>
      <c r="AJ784" s="60"/>
      <c r="AK784" s="60"/>
      <c r="AL784" s="60">
        <f t="shared" si="2244"/>
        <v>1654356.92</v>
      </c>
      <c r="AM784" s="60">
        <f t="shared" si="2245"/>
        <v>1500000</v>
      </c>
      <c r="AN784" s="60">
        <f t="shared" si="2246"/>
        <v>1000000</v>
      </c>
      <c r="AO784" s="60">
        <v>-365426.92</v>
      </c>
      <c r="AP784" s="60"/>
      <c r="AQ784" s="60"/>
      <c r="AR784" s="60">
        <f t="shared" si="2248"/>
        <v>1288930</v>
      </c>
      <c r="AS784" s="60">
        <f t="shared" si="2249"/>
        <v>1500000</v>
      </c>
      <c r="AT784" s="60">
        <f t="shared" si="2250"/>
        <v>1000000</v>
      </c>
    </row>
    <row r="785" spans="1:46" customFormat="1">
      <c r="A785" s="300"/>
      <c r="B785" s="71" t="s">
        <v>341</v>
      </c>
      <c r="C785" s="35" t="s">
        <v>53</v>
      </c>
      <c r="D785" s="35" t="s">
        <v>21</v>
      </c>
      <c r="E785" s="35" t="s">
        <v>100</v>
      </c>
      <c r="F785" s="35" t="s">
        <v>343</v>
      </c>
      <c r="G785" s="36"/>
      <c r="H785" s="60">
        <f>H786</f>
        <v>600000</v>
      </c>
      <c r="I785" s="60">
        <f t="shared" ref="I785:M786" si="2451">I786</f>
        <v>0</v>
      </c>
      <c r="J785" s="60">
        <f t="shared" si="2451"/>
        <v>0</v>
      </c>
      <c r="K785" s="60">
        <f t="shared" si="2451"/>
        <v>0</v>
      </c>
      <c r="L785" s="60">
        <f t="shared" si="2451"/>
        <v>0</v>
      </c>
      <c r="M785" s="60">
        <f t="shared" si="2451"/>
        <v>0</v>
      </c>
      <c r="N785" s="60">
        <f t="shared" si="2228"/>
        <v>600000</v>
      </c>
      <c r="O785" s="60">
        <f t="shared" si="2229"/>
        <v>0</v>
      </c>
      <c r="P785" s="60">
        <f t="shared" si="2230"/>
        <v>0</v>
      </c>
      <c r="Q785" s="60">
        <f t="shared" ref="Q785:S786" si="2452">Q786</f>
        <v>0</v>
      </c>
      <c r="R785" s="60">
        <f t="shared" si="2452"/>
        <v>0</v>
      </c>
      <c r="S785" s="60">
        <f t="shared" si="2452"/>
        <v>0</v>
      </c>
      <c r="T785" s="60">
        <f t="shared" si="2193"/>
        <v>600000</v>
      </c>
      <c r="U785" s="60">
        <f t="shared" si="2194"/>
        <v>0</v>
      </c>
      <c r="V785" s="60">
        <f t="shared" si="2195"/>
        <v>0</v>
      </c>
      <c r="W785" s="60">
        <f t="shared" ref="W785:Y786" si="2453">W786</f>
        <v>0</v>
      </c>
      <c r="X785" s="60">
        <f t="shared" si="2453"/>
        <v>0</v>
      </c>
      <c r="Y785" s="60">
        <f t="shared" si="2453"/>
        <v>0</v>
      </c>
      <c r="Z785" s="60">
        <f t="shared" ref="Z785:Z836" si="2454">T785+W785</f>
        <v>600000</v>
      </c>
      <c r="AA785" s="60">
        <f t="shared" ref="AA785:AA836" si="2455">U785+X785</f>
        <v>0</v>
      </c>
      <c r="AB785" s="60">
        <f t="shared" ref="AB785:AB836" si="2456">V785+Y785</f>
        <v>0</v>
      </c>
      <c r="AC785" s="60">
        <f t="shared" ref="AC785:AE786" si="2457">AC786</f>
        <v>0</v>
      </c>
      <c r="AD785" s="60">
        <f t="shared" si="2457"/>
        <v>0</v>
      </c>
      <c r="AE785" s="60">
        <f t="shared" si="2457"/>
        <v>0</v>
      </c>
      <c r="AF785" s="60">
        <f t="shared" ref="AF785:AF836" si="2458">Z785+AC785</f>
        <v>600000</v>
      </c>
      <c r="AG785" s="60">
        <f t="shared" ref="AG785:AG836" si="2459">AA785+AD785</f>
        <v>0</v>
      </c>
      <c r="AH785" s="60">
        <f t="shared" ref="AH785:AH836" si="2460">AB785+AE785</f>
        <v>0</v>
      </c>
      <c r="AI785" s="60">
        <f t="shared" ref="AI785:AK786" si="2461">AI786</f>
        <v>0</v>
      </c>
      <c r="AJ785" s="60">
        <f t="shared" si="2461"/>
        <v>0</v>
      </c>
      <c r="AK785" s="60">
        <f t="shared" si="2461"/>
        <v>0</v>
      </c>
      <c r="AL785" s="60">
        <f t="shared" ref="AL785:AL833" si="2462">AF785+AI785</f>
        <v>600000</v>
      </c>
      <c r="AM785" s="60">
        <f t="shared" ref="AM785:AM833" si="2463">AG785+AJ785</f>
        <v>0</v>
      </c>
      <c r="AN785" s="60">
        <f t="shared" ref="AN785:AN833" si="2464">AH785+AK785</f>
        <v>0</v>
      </c>
      <c r="AO785" s="60">
        <f t="shared" ref="AO785:AQ786" si="2465">AO786</f>
        <v>0</v>
      </c>
      <c r="AP785" s="60">
        <f t="shared" si="2465"/>
        <v>0</v>
      </c>
      <c r="AQ785" s="60">
        <f t="shared" si="2465"/>
        <v>0</v>
      </c>
      <c r="AR785" s="60">
        <f t="shared" ref="AR785:AR833" si="2466">AL785+AO785</f>
        <v>600000</v>
      </c>
      <c r="AS785" s="60">
        <f t="shared" ref="AS785:AS810" si="2467">AM785+AP785</f>
        <v>0</v>
      </c>
      <c r="AT785" s="60">
        <f t="shared" ref="AT785:AT810" si="2468">AN785+AQ785</f>
        <v>0</v>
      </c>
    </row>
    <row r="786" spans="1:46" customFormat="1">
      <c r="A786" s="300"/>
      <c r="B786" s="2" t="s">
        <v>47</v>
      </c>
      <c r="C786" s="35" t="s">
        <v>53</v>
      </c>
      <c r="D786" s="35" t="s">
        <v>21</v>
      </c>
      <c r="E786" s="35" t="s">
        <v>100</v>
      </c>
      <c r="F786" s="35" t="s">
        <v>343</v>
      </c>
      <c r="G786" s="36" t="s">
        <v>45</v>
      </c>
      <c r="H786" s="60">
        <f>H787</f>
        <v>600000</v>
      </c>
      <c r="I786" s="60">
        <f t="shared" si="2451"/>
        <v>0</v>
      </c>
      <c r="J786" s="60">
        <f t="shared" si="2451"/>
        <v>0</v>
      </c>
      <c r="K786" s="60">
        <f t="shared" si="2451"/>
        <v>0</v>
      </c>
      <c r="L786" s="60">
        <f t="shared" si="2451"/>
        <v>0</v>
      </c>
      <c r="M786" s="60">
        <f t="shared" si="2451"/>
        <v>0</v>
      </c>
      <c r="N786" s="60">
        <f t="shared" si="2228"/>
        <v>600000</v>
      </c>
      <c r="O786" s="60">
        <f t="shared" si="2229"/>
        <v>0</v>
      </c>
      <c r="P786" s="60">
        <f t="shared" si="2230"/>
        <v>0</v>
      </c>
      <c r="Q786" s="60">
        <f t="shared" si="2452"/>
        <v>0</v>
      </c>
      <c r="R786" s="60">
        <f t="shared" si="2452"/>
        <v>0</v>
      </c>
      <c r="S786" s="60">
        <f t="shared" si="2452"/>
        <v>0</v>
      </c>
      <c r="T786" s="60">
        <f t="shared" si="2193"/>
        <v>600000</v>
      </c>
      <c r="U786" s="60">
        <f t="shared" si="2194"/>
        <v>0</v>
      </c>
      <c r="V786" s="60">
        <f t="shared" si="2195"/>
        <v>0</v>
      </c>
      <c r="W786" s="60">
        <f t="shared" si="2453"/>
        <v>0</v>
      </c>
      <c r="X786" s="60">
        <f t="shared" si="2453"/>
        <v>0</v>
      </c>
      <c r="Y786" s="60">
        <f t="shared" si="2453"/>
        <v>0</v>
      </c>
      <c r="Z786" s="60">
        <f t="shared" si="2454"/>
        <v>600000</v>
      </c>
      <c r="AA786" s="60">
        <f t="shared" si="2455"/>
        <v>0</v>
      </c>
      <c r="AB786" s="60">
        <f t="shared" si="2456"/>
        <v>0</v>
      </c>
      <c r="AC786" s="60">
        <f t="shared" si="2457"/>
        <v>0</v>
      </c>
      <c r="AD786" s="60">
        <f t="shared" si="2457"/>
        <v>0</v>
      </c>
      <c r="AE786" s="60">
        <f t="shared" si="2457"/>
        <v>0</v>
      </c>
      <c r="AF786" s="60">
        <f t="shared" si="2458"/>
        <v>600000</v>
      </c>
      <c r="AG786" s="60">
        <f t="shared" si="2459"/>
        <v>0</v>
      </c>
      <c r="AH786" s="60">
        <f t="shared" si="2460"/>
        <v>0</v>
      </c>
      <c r="AI786" s="60">
        <f t="shared" si="2461"/>
        <v>0</v>
      </c>
      <c r="AJ786" s="60">
        <f t="shared" si="2461"/>
        <v>0</v>
      </c>
      <c r="AK786" s="60">
        <f t="shared" si="2461"/>
        <v>0</v>
      </c>
      <c r="AL786" s="60">
        <f t="shared" si="2462"/>
        <v>600000</v>
      </c>
      <c r="AM786" s="60">
        <f t="shared" si="2463"/>
        <v>0</v>
      </c>
      <c r="AN786" s="60">
        <f t="shared" si="2464"/>
        <v>0</v>
      </c>
      <c r="AO786" s="60">
        <f t="shared" si="2465"/>
        <v>0</v>
      </c>
      <c r="AP786" s="60">
        <f t="shared" si="2465"/>
        <v>0</v>
      </c>
      <c r="AQ786" s="60">
        <f t="shared" si="2465"/>
        <v>0</v>
      </c>
      <c r="AR786" s="60">
        <f t="shared" si="2466"/>
        <v>600000</v>
      </c>
      <c r="AS786" s="60">
        <f t="shared" si="2467"/>
        <v>0</v>
      </c>
      <c r="AT786" s="60">
        <f t="shared" si="2468"/>
        <v>0</v>
      </c>
    </row>
    <row r="787" spans="1:46" customFormat="1">
      <c r="A787" s="300"/>
      <c r="B787" s="71" t="s">
        <v>342</v>
      </c>
      <c r="C787" s="35" t="s">
        <v>53</v>
      </c>
      <c r="D787" s="35" t="s">
        <v>21</v>
      </c>
      <c r="E787" s="35" t="s">
        <v>100</v>
      </c>
      <c r="F787" s="35" t="s">
        <v>343</v>
      </c>
      <c r="G787" s="36" t="s">
        <v>344</v>
      </c>
      <c r="H787" s="60">
        <v>600000</v>
      </c>
      <c r="I787" s="60"/>
      <c r="J787" s="60"/>
      <c r="K787" s="60"/>
      <c r="L787" s="60"/>
      <c r="M787" s="60"/>
      <c r="N787" s="60">
        <f t="shared" si="2228"/>
        <v>600000</v>
      </c>
      <c r="O787" s="60">
        <f t="shared" si="2229"/>
        <v>0</v>
      </c>
      <c r="P787" s="60">
        <f t="shared" si="2230"/>
        <v>0</v>
      </c>
      <c r="Q787" s="60"/>
      <c r="R787" s="60"/>
      <c r="S787" s="60"/>
      <c r="T787" s="60">
        <f t="shared" si="2193"/>
        <v>600000</v>
      </c>
      <c r="U787" s="60">
        <f t="shared" si="2194"/>
        <v>0</v>
      </c>
      <c r="V787" s="60">
        <f t="shared" si="2195"/>
        <v>0</v>
      </c>
      <c r="W787" s="60"/>
      <c r="X787" s="60"/>
      <c r="Y787" s="60"/>
      <c r="Z787" s="60">
        <f t="shared" si="2454"/>
        <v>600000</v>
      </c>
      <c r="AA787" s="60">
        <f t="shared" si="2455"/>
        <v>0</v>
      </c>
      <c r="AB787" s="60">
        <f t="shared" si="2456"/>
        <v>0</v>
      </c>
      <c r="AC787" s="60"/>
      <c r="AD787" s="60"/>
      <c r="AE787" s="60"/>
      <c r="AF787" s="60">
        <f t="shared" si="2458"/>
        <v>600000</v>
      </c>
      <c r="AG787" s="60">
        <f t="shared" si="2459"/>
        <v>0</v>
      </c>
      <c r="AH787" s="60">
        <f t="shared" si="2460"/>
        <v>0</v>
      </c>
      <c r="AI787" s="60"/>
      <c r="AJ787" s="60"/>
      <c r="AK787" s="60"/>
      <c r="AL787" s="60">
        <f t="shared" si="2462"/>
        <v>600000</v>
      </c>
      <c r="AM787" s="60">
        <f t="shared" si="2463"/>
        <v>0</v>
      </c>
      <c r="AN787" s="60">
        <f t="shared" si="2464"/>
        <v>0</v>
      </c>
      <c r="AO787" s="60"/>
      <c r="AP787" s="60"/>
      <c r="AQ787" s="60"/>
      <c r="AR787" s="60">
        <f t="shared" si="2466"/>
        <v>600000</v>
      </c>
      <c r="AS787" s="60">
        <f t="shared" si="2467"/>
        <v>0</v>
      </c>
      <c r="AT787" s="60">
        <f t="shared" si="2468"/>
        <v>0</v>
      </c>
    </row>
    <row r="788" spans="1:46" customFormat="1" ht="39.6">
      <c r="A788" s="300"/>
      <c r="B788" s="82" t="s">
        <v>425</v>
      </c>
      <c r="C788" s="35" t="s">
        <v>53</v>
      </c>
      <c r="D788" s="35" t="s">
        <v>21</v>
      </c>
      <c r="E788" s="35" t="s">
        <v>100</v>
      </c>
      <c r="F788" s="35" t="s">
        <v>128</v>
      </c>
      <c r="G788" s="36"/>
      <c r="H788" s="60">
        <f>H789</f>
        <v>26601559</v>
      </c>
      <c r="I788" s="60">
        <f t="shared" ref="I788:M789" si="2469">I789</f>
        <v>26918300</v>
      </c>
      <c r="J788" s="60">
        <f t="shared" si="2469"/>
        <v>27418000</v>
      </c>
      <c r="K788" s="60">
        <f t="shared" si="2469"/>
        <v>4229584.84</v>
      </c>
      <c r="L788" s="60">
        <f t="shared" si="2469"/>
        <v>0</v>
      </c>
      <c r="M788" s="60">
        <f t="shared" si="2469"/>
        <v>0</v>
      </c>
      <c r="N788" s="60">
        <f t="shared" si="2228"/>
        <v>30831143.84</v>
      </c>
      <c r="O788" s="60">
        <f t="shared" si="2229"/>
        <v>26918300</v>
      </c>
      <c r="P788" s="60">
        <f t="shared" si="2230"/>
        <v>27418000</v>
      </c>
      <c r="Q788" s="60">
        <f t="shared" ref="Q788:S789" si="2470">Q789</f>
        <v>0</v>
      </c>
      <c r="R788" s="60">
        <f t="shared" si="2470"/>
        <v>0</v>
      </c>
      <c r="S788" s="60">
        <f t="shared" si="2470"/>
        <v>0</v>
      </c>
      <c r="T788" s="60">
        <f t="shared" si="2193"/>
        <v>30831143.84</v>
      </c>
      <c r="U788" s="60">
        <f t="shared" si="2194"/>
        <v>26918300</v>
      </c>
      <c r="V788" s="60">
        <f t="shared" si="2195"/>
        <v>27418000</v>
      </c>
      <c r="W788" s="60">
        <f t="shared" ref="W788:Y789" si="2471">W789</f>
        <v>0</v>
      </c>
      <c r="X788" s="60">
        <f t="shared" si="2471"/>
        <v>0</v>
      </c>
      <c r="Y788" s="60">
        <f t="shared" si="2471"/>
        <v>0</v>
      </c>
      <c r="Z788" s="60">
        <f t="shared" si="2454"/>
        <v>30831143.84</v>
      </c>
      <c r="AA788" s="60">
        <f t="shared" si="2455"/>
        <v>26918300</v>
      </c>
      <c r="AB788" s="60">
        <f t="shared" si="2456"/>
        <v>27418000</v>
      </c>
      <c r="AC788" s="60">
        <f t="shared" ref="AC788:AE789" si="2472">AC789</f>
        <v>0</v>
      </c>
      <c r="AD788" s="60">
        <f t="shared" si="2472"/>
        <v>0</v>
      </c>
      <c r="AE788" s="60">
        <f t="shared" si="2472"/>
        <v>0</v>
      </c>
      <c r="AF788" s="60">
        <f t="shared" si="2458"/>
        <v>30831143.84</v>
      </c>
      <c r="AG788" s="60">
        <f t="shared" si="2459"/>
        <v>26918300</v>
      </c>
      <c r="AH788" s="60">
        <f t="shared" si="2460"/>
        <v>27418000</v>
      </c>
      <c r="AI788" s="60">
        <f t="shared" ref="AI788:AK789" si="2473">AI789</f>
        <v>0</v>
      </c>
      <c r="AJ788" s="60">
        <f t="shared" si="2473"/>
        <v>0</v>
      </c>
      <c r="AK788" s="60">
        <f t="shared" si="2473"/>
        <v>0</v>
      </c>
      <c r="AL788" s="60">
        <f t="shared" si="2462"/>
        <v>30831143.84</v>
      </c>
      <c r="AM788" s="60">
        <f t="shared" si="2463"/>
        <v>26918300</v>
      </c>
      <c r="AN788" s="60">
        <f t="shared" si="2464"/>
        <v>27418000</v>
      </c>
      <c r="AO788" s="60">
        <f t="shared" ref="AO788:AQ789" si="2474">AO789</f>
        <v>0</v>
      </c>
      <c r="AP788" s="60">
        <f t="shared" si="2474"/>
        <v>0</v>
      </c>
      <c r="AQ788" s="60">
        <f t="shared" si="2474"/>
        <v>0</v>
      </c>
      <c r="AR788" s="60">
        <f t="shared" si="2466"/>
        <v>30831143.84</v>
      </c>
      <c r="AS788" s="60">
        <f t="shared" si="2467"/>
        <v>26918300</v>
      </c>
      <c r="AT788" s="60">
        <f t="shared" si="2468"/>
        <v>27418000</v>
      </c>
    </row>
    <row r="789" spans="1:46" customFormat="1" ht="26.4">
      <c r="A789" s="300"/>
      <c r="B789" s="123" t="s">
        <v>186</v>
      </c>
      <c r="C789" s="35" t="s">
        <v>53</v>
      </c>
      <c r="D789" s="35" t="s">
        <v>21</v>
      </c>
      <c r="E789" s="35" t="s">
        <v>100</v>
      </c>
      <c r="F789" s="35" t="s">
        <v>128</v>
      </c>
      <c r="G789" s="36" t="s">
        <v>32</v>
      </c>
      <c r="H789" s="60">
        <f>H790</f>
        <v>26601559</v>
      </c>
      <c r="I789" s="60">
        <f t="shared" si="2469"/>
        <v>26918300</v>
      </c>
      <c r="J789" s="60">
        <f t="shared" si="2469"/>
        <v>27418000</v>
      </c>
      <c r="K789" s="60">
        <f t="shared" si="2469"/>
        <v>4229584.84</v>
      </c>
      <c r="L789" s="60">
        <f t="shared" si="2469"/>
        <v>0</v>
      </c>
      <c r="M789" s="60">
        <f t="shared" si="2469"/>
        <v>0</v>
      </c>
      <c r="N789" s="60">
        <f t="shared" si="2228"/>
        <v>30831143.84</v>
      </c>
      <c r="O789" s="60">
        <f t="shared" si="2229"/>
        <v>26918300</v>
      </c>
      <c r="P789" s="60">
        <f t="shared" si="2230"/>
        <v>27418000</v>
      </c>
      <c r="Q789" s="60">
        <f t="shared" si="2470"/>
        <v>0</v>
      </c>
      <c r="R789" s="60">
        <f t="shared" si="2470"/>
        <v>0</v>
      </c>
      <c r="S789" s="60">
        <f t="shared" si="2470"/>
        <v>0</v>
      </c>
      <c r="T789" s="60">
        <f t="shared" si="2193"/>
        <v>30831143.84</v>
      </c>
      <c r="U789" s="60">
        <f t="shared" si="2194"/>
        <v>26918300</v>
      </c>
      <c r="V789" s="60">
        <f t="shared" si="2195"/>
        <v>27418000</v>
      </c>
      <c r="W789" s="60">
        <f t="shared" si="2471"/>
        <v>0</v>
      </c>
      <c r="X789" s="60">
        <f t="shared" si="2471"/>
        <v>0</v>
      </c>
      <c r="Y789" s="60">
        <f t="shared" si="2471"/>
        <v>0</v>
      </c>
      <c r="Z789" s="60">
        <f t="shared" si="2454"/>
        <v>30831143.84</v>
      </c>
      <c r="AA789" s="60">
        <f t="shared" si="2455"/>
        <v>26918300</v>
      </c>
      <c r="AB789" s="60">
        <f t="shared" si="2456"/>
        <v>27418000</v>
      </c>
      <c r="AC789" s="60">
        <f t="shared" si="2472"/>
        <v>0</v>
      </c>
      <c r="AD789" s="60">
        <f t="shared" si="2472"/>
        <v>0</v>
      </c>
      <c r="AE789" s="60">
        <f t="shared" si="2472"/>
        <v>0</v>
      </c>
      <c r="AF789" s="60">
        <f t="shared" si="2458"/>
        <v>30831143.84</v>
      </c>
      <c r="AG789" s="60">
        <f t="shared" si="2459"/>
        <v>26918300</v>
      </c>
      <c r="AH789" s="60">
        <f t="shared" si="2460"/>
        <v>27418000</v>
      </c>
      <c r="AI789" s="60">
        <f t="shared" si="2473"/>
        <v>0</v>
      </c>
      <c r="AJ789" s="60">
        <f t="shared" si="2473"/>
        <v>0</v>
      </c>
      <c r="AK789" s="60">
        <f t="shared" si="2473"/>
        <v>0</v>
      </c>
      <c r="AL789" s="60">
        <f t="shared" si="2462"/>
        <v>30831143.84</v>
      </c>
      <c r="AM789" s="60">
        <f t="shared" si="2463"/>
        <v>26918300</v>
      </c>
      <c r="AN789" s="60">
        <f t="shared" si="2464"/>
        <v>27418000</v>
      </c>
      <c r="AO789" s="60">
        <f t="shared" si="2474"/>
        <v>0</v>
      </c>
      <c r="AP789" s="60">
        <f t="shared" si="2474"/>
        <v>0</v>
      </c>
      <c r="AQ789" s="60">
        <f t="shared" si="2474"/>
        <v>0</v>
      </c>
      <c r="AR789" s="60">
        <f t="shared" si="2466"/>
        <v>30831143.84</v>
      </c>
      <c r="AS789" s="60">
        <f t="shared" si="2467"/>
        <v>26918300</v>
      </c>
      <c r="AT789" s="60">
        <f t="shared" si="2468"/>
        <v>27418000</v>
      </c>
    </row>
    <row r="790" spans="1:46" customFormat="1" ht="26.4">
      <c r="A790" s="300"/>
      <c r="B790" s="71" t="s">
        <v>34</v>
      </c>
      <c r="C790" s="35" t="s">
        <v>53</v>
      </c>
      <c r="D790" s="35" t="s">
        <v>21</v>
      </c>
      <c r="E790" s="35" t="s">
        <v>100</v>
      </c>
      <c r="F790" s="35" t="s">
        <v>128</v>
      </c>
      <c r="G790" s="36" t="s">
        <v>33</v>
      </c>
      <c r="H790" s="60">
        <v>26601559</v>
      </c>
      <c r="I790" s="60">
        <v>26918300</v>
      </c>
      <c r="J790" s="60">
        <v>27418000</v>
      </c>
      <c r="K790" s="60">
        <v>4229584.84</v>
      </c>
      <c r="L790" s="60"/>
      <c r="M790" s="60"/>
      <c r="N790" s="60">
        <f t="shared" si="2228"/>
        <v>30831143.84</v>
      </c>
      <c r="O790" s="60">
        <f t="shared" si="2229"/>
        <v>26918300</v>
      </c>
      <c r="P790" s="60">
        <f t="shared" si="2230"/>
        <v>27418000</v>
      </c>
      <c r="Q790" s="60"/>
      <c r="R790" s="60"/>
      <c r="S790" s="60"/>
      <c r="T790" s="60">
        <f t="shared" si="2193"/>
        <v>30831143.84</v>
      </c>
      <c r="U790" s="60">
        <f t="shared" si="2194"/>
        <v>26918300</v>
      </c>
      <c r="V790" s="60">
        <f t="shared" si="2195"/>
        <v>27418000</v>
      </c>
      <c r="W790" s="60"/>
      <c r="X790" s="60"/>
      <c r="Y790" s="60"/>
      <c r="Z790" s="60">
        <f t="shared" si="2454"/>
        <v>30831143.84</v>
      </c>
      <c r="AA790" s="60">
        <f t="shared" si="2455"/>
        <v>26918300</v>
      </c>
      <c r="AB790" s="60">
        <f t="shared" si="2456"/>
        <v>27418000</v>
      </c>
      <c r="AC790" s="60"/>
      <c r="AD790" s="60"/>
      <c r="AE790" s="60"/>
      <c r="AF790" s="60">
        <f t="shared" si="2458"/>
        <v>30831143.84</v>
      </c>
      <c r="AG790" s="60">
        <f t="shared" si="2459"/>
        <v>26918300</v>
      </c>
      <c r="AH790" s="60">
        <f t="shared" si="2460"/>
        <v>27418000</v>
      </c>
      <c r="AI790" s="60"/>
      <c r="AJ790" s="60"/>
      <c r="AK790" s="60"/>
      <c r="AL790" s="60">
        <f t="shared" si="2462"/>
        <v>30831143.84</v>
      </c>
      <c r="AM790" s="60">
        <f t="shared" si="2463"/>
        <v>26918300</v>
      </c>
      <c r="AN790" s="60">
        <f t="shared" si="2464"/>
        <v>27418000</v>
      </c>
      <c r="AO790" s="60"/>
      <c r="AP790" s="60"/>
      <c r="AQ790" s="60"/>
      <c r="AR790" s="60">
        <f t="shared" si="2466"/>
        <v>30831143.84</v>
      </c>
      <c r="AS790" s="60">
        <f t="shared" si="2467"/>
        <v>26918300</v>
      </c>
      <c r="AT790" s="60">
        <f t="shared" si="2468"/>
        <v>27418000</v>
      </c>
    </row>
    <row r="791" spans="1:46" customFormat="1">
      <c r="A791" s="300"/>
      <c r="B791" s="82" t="s">
        <v>66</v>
      </c>
      <c r="C791" s="35" t="s">
        <v>53</v>
      </c>
      <c r="D791" s="35" t="s">
        <v>21</v>
      </c>
      <c r="E791" s="35" t="s">
        <v>100</v>
      </c>
      <c r="F791" s="35" t="s">
        <v>129</v>
      </c>
      <c r="G791" s="36"/>
      <c r="H791" s="60">
        <f>H792</f>
        <v>100000</v>
      </c>
      <c r="I791" s="60">
        <f t="shared" ref="I791:M791" si="2475">I792</f>
        <v>100000</v>
      </c>
      <c r="J791" s="60">
        <f t="shared" si="2475"/>
        <v>100000</v>
      </c>
      <c r="K791" s="60">
        <f t="shared" si="2475"/>
        <v>0</v>
      </c>
      <c r="L791" s="60">
        <f t="shared" si="2475"/>
        <v>0</v>
      </c>
      <c r="M791" s="60">
        <f t="shared" si="2475"/>
        <v>0</v>
      </c>
      <c r="N791" s="60">
        <f t="shared" si="2228"/>
        <v>100000</v>
      </c>
      <c r="O791" s="60">
        <f t="shared" si="2229"/>
        <v>100000</v>
      </c>
      <c r="P791" s="60">
        <f t="shared" si="2230"/>
        <v>100000</v>
      </c>
      <c r="Q791" s="60">
        <f t="shared" ref="Q791:S792" si="2476">Q792</f>
        <v>0</v>
      </c>
      <c r="R791" s="60">
        <f t="shared" si="2476"/>
        <v>0</v>
      </c>
      <c r="S791" s="60">
        <f t="shared" si="2476"/>
        <v>0</v>
      </c>
      <c r="T791" s="60">
        <f t="shared" si="2193"/>
        <v>100000</v>
      </c>
      <c r="U791" s="60">
        <f t="shared" si="2194"/>
        <v>100000</v>
      </c>
      <c r="V791" s="60">
        <f t="shared" si="2195"/>
        <v>100000</v>
      </c>
      <c r="W791" s="60">
        <f t="shared" ref="W791:Y792" si="2477">W792</f>
        <v>0</v>
      </c>
      <c r="X791" s="60">
        <f t="shared" si="2477"/>
        <v>0</v>
      </c>
      <c r="Y791" s="60">
        <f t="shared" si="2477"/>
        <v>0</v>
      </c>
      <c r="Z791" s="60">
        <f t="shared" si="2454"/>
        <v>100000</v>
      </c>
      <c r="AA791" s="60">
        <f t="shared" si="2455"/>
        <v>100000</v>
      </c>
      <c r="AB791" s="60">
        <f t="shared" si="2456"/>
        <v>100000</v>
      </c>
      <c r="AC791" s="60">
        <f t="shared" ref="AC791:AE792" si="2478">AC792</f>
        <v>0</v>
      </c>
      <c r="AD791" s="60">
        <f t="shared" si="2478"/>
        <v>0</v>
      </c>
      <c r="AE791" s="60">
        <f t="shared" si="2478"/>
        <v>0</v>
      </c>
      <c r="AF791" s="60">
        <f t="shared" si="2458"/>
        <v>100000</v>
      </c>
      <c r="AG791" s="60">
        <f t="shared" si="2459"/>
        <v>100000</v>
      </c>
      <c r="AH791" s="60">
        <f t="shared" si="2460"/>
        <v>100000</v>
      </c>
      <c r="AI791" s="60">
        <f t="shared" ref="AI791:AK792" si="2479">AI792</f>
        <v>0</v>
      </c>
      <c r="AJ791" s="60">
        <f t="shared" si="2479"/>
        <v>0</v>
      </c>
      <c r="AK791" s="60">
        <f t="shared" si="2479"/>
        <v>0</v>
      </c>
      <c r="AL791" s="60">
        <f t="shared" si="2462"/>
        <v>100000</v>
      </c>
      <c r="AM791" s="60">
        <f t="shared" si="2463"/>
        <v>100000</v>
      </c>
      <c r="AN791" s="60">
        <f t="shared" si="2464"/>
        <v>100000</v>
      </c>
      <c r="AO791" s="60">
        <f t="shared" ref="AO791:AQ792" si="2480">AO792</f>
        <v>0</v>
      </c>
      <c r="AP791" s="60">
        <f t="shared" si="2480"/>
        <v>0</v>
      </c>
      <c r="AQ791" s="60">
        <f t="shared" si="2480"/>
        <v>0</v>
      </c>
      <c r="AR791" s="60">
        <f t="shared" si="2466"/>
        <v>100000</v>
      </c>
      <c r="AS791" s="60">
        <f t="shared" si="2467"/>
        <v>100000</v>
      </c>
      <c r="AT791" s="60">
        <f t="shared" si="2468"/>
        <v>100000</v>
      </c>
    </row>
    <row r="792" spans="1:46" customFormat="1">
      <c r="A792" s="300"/>
      <c r="B792" s="103" t="s">
        <v>35</v>
      </c>
      <c r="C792" s="35" t="s">
        <v>53</v>
      </c>
      <c r="D792" s="35" t="s">
        <v>21</v>
      </c>
      <c r="E792" s="35" t="s">
        <v>100</v>
      </c>
      <c r="F792" s="35" t="s">
        <v>129</v>
      </c>
      <c r="G792" s="36" t="s">
        <v>36</v>
      </c>
      <c r="H792" s="60">
        <f>H793</f>
        <v>100000</v>
      </c>
      <c r="I792" s="60">
        <f t="shared" ref="I792:M792" si="2481">I793</f>
        <v>100000</v>
      </c>
      <c r="J792" s="60">
        <f t="shared" si="2481"/>
        <v>100000</v>
      </c>
      <c r="K792" s="60">
        <f t="shared" si="2481"/>
        <v>0</v>
      </c>
      <c r="L792" s="60">
        <f t="shared" si="2481"/>
        <v>0</v>
      </c>
      <c r="M792" s="60">
        <f t="shared" si="2481"/>
        <v>0</v>
      </c>
      <c r="N792" s="60">
        <f t="shared" si="2228"/>
        <v>100000</v>
      </c>
      <c r="O792" s="60">
        <f t="shared" si="2229"/>
        <v>100000</v>
      </c>
      <c r="P792" s="60">
        <f t="shared" si="2230"/>
        <v>100000</v>
      </c>
      <c r="Q792" s="60">
        <f t="shared" si="2476"/>
        <v>0</v>
      </c>
      <c r="R792" s="60">
        <f t="shared" si="2476"/>
        <v>0</v>
      </c>
      <c r="S792" s="60">
        <f t="shared" si="2476"/>
        <v>0</v>
      </c>
      <c r="T792" s="60">
        <f t="shared" si="2193"/>
        <v>100000</v>
      </c>
      <c r="U792" s="60">
        <f t="shared" si="2194"/>
        <v>100000</v>
      </c>
      <c r="V792" s="60">
        <f t="shared" si="2195"/>
        <v>100000</v>
      </c>
      <c r="W792" s="60">
        <f t="shared" si="2477"/>
        <v>0</v>
      </c>
      <c r="X792" s="60">
        <f t="shared" si="2477"/>
        <v>0</v>
      </c>
      <c r="Y792" s="60">
        <f t="shared" si="2477"/>
        <v>0</v>
      </c>
      <c r="Z792" s="60">
        <f t="shared" si="2454"/>
        <v>100000</v>
      </c>
      <c r="AA792" s="60">
        <f t="shared" si="2455"/>
        <v>100000</v>
      </c>
      <c r="AB792" s="60">
        <f t="shared" si="2456"/>
        <v>100000</v>
      </c>
      <c r="AC792" s="60">
        <f t="shared" si="2478"/>
        <v>0</v>
      </c>
      <c r="AD792" s="60">
        <f t="shared" si="2478"/>
        <v>0</v>
      </c>
      <c r="AE792" s="60">
        <f t="shared" si="2478"/>
        <v>0</v>
      </c>
      <c r="AF792" s="60">
        <f t="shared" si="2458"/>
        <v>100000</v>
      </c>
      <c r="AG792" s="60">
        <f t="shared" si="2459"/>
        <v>100000</v>
      </c>
      <c r="AH792" s="60">
        <f t="shared" si="2460"/>
        <v>100000</v>
      </c>
      <c r="AI792" s="60">
        <f t="shared" si="2479"/>
        <v>0</v>
      </c>
      <c r="AJ792" s="60">
        <f t="shared" si="2479"/>
        <v>0</v>
      </c>
      <c r="AK792" s="60">
        <f t="shared" si="2479"/>
        <v>0</v>
      </c>
      <c r="AL792" s="60">
        <f t="shared" si="2462"/>
        <v>100000</v>
      </c>
      <c r="AM792" s="60">
        <f t="shared" si="2463"/>
        <v>100000</v>
      </c>
      <c r="AN792" s="60">
        <f t="shared" si="2464"/>
        <v>100000</v>
      </c>
      <c r="AO792" s="60">
        <f t="shared" si="2480"/>
        <v>0</v>
      </c>
      <c r="AP792" s="60">
        <f t="shared" si="2480"/>
        <v>0</v>
      </c>
      <c r="AQ792" s="60">
        <f t="shared" si="2480"/>
        <v>0</v>
      </c>
      <c r="AR792" s="60">
        <f t="shared" si="2466"/>
        <v>100000</v>
      </c>
      <c r="AS792" s="60">
        <f t="shared" si="2467"/>
        <v>100000</v>
      </c>
      <c r="AT792" s="60">
        <f t="shared" si="2468"/>
        <v>100000</v>
      </c>
    </row>
    <row r="793" spans="1:46" customFormat="1">
      <c r="A793" s="300"/>
      <c r="B793" s="71" t="s">
        <v>67</v>
      </c>
      <c r="C793" s="35" t="s">
        <v>53</v>
      </c>
      <c r="D793" s="35" t="s">
        <v>21</v>
      </c>
      <c r="E793" s="35" t="s">
        <v>100</v>
      </c>
      <c r="F793" s="35" t="s">
        <v>129</v>
      </c>
      <c r="G793" s="36" t="s">
        <v>68</v>
      </c>
      <c r="H793" s="60">
        <v>100000</v>
      </c>
      <c r="I793" s="60">
        <v>100000</v>
      </c>
      <c r="J793" s="60">
        <v>100000</v>
      </c>
      <c r="K793" s="60"/>
      <c r="L793" s="60"/>
      <c r="M793" s="60"/>
      <c r="N793" s="60">
        <f t="shared" si="2228"/>
        <v>100000</v>
      </c>
      <c r="O793" s="60">
        <f t="shared" si="2229"/>
        <v>100000</v>
      </c>
      <c r="P793" s="60">
        <f t="shared" si="2230"/>
        <v>100000</v>
      </c>
      <c r="Q793" s="60"/>
      <c r="R793" s="60"/>
      <c r="S793" s="60"/>
      <c r="T793" s="60">
        <f t="shared" si="2193"/>
        <v>100000</v>
      </c>
      <c r="U793" s="60">
        <f t="shared" si="2194"/>
        <v>100000</v>
      </c>
      <c r="V793" s="60">
        <f t="shared" si="2195"/>
        <v>100000</v>
      </c>
      <c r="W793" s="60"/>
      <c r="X793" s="60"/>
      <c r="Y793" s="60"/>
      <c r="Z793" s="60">
        <f t="shared" si="2454"/>
        <v>100000</v>
      </c>
      <c r="AA793" s="60">
        <f t="shared" si="2455"/>
        <v>100000</v>
      </c>
      <c r="AB793" s="60">
        <f t="shared" si="2456"/>
        <v>100000</v>
      </c>
      <c r="AC793" s="60"/>
      <c r="AD793" s="60"/>
      <c r="AE793" s="60"/>
      <c r="AF793" s="60">
        <f t="shared" si="2458"/>
        <v>100000</v>
      </c>
      <c r="AG793" s="60">
        <f t="shared" si="2459"/>
        <v>100000</v>
      </c>
      <c r="AH793" s="60">
        <f t="shared" si="2460"/>
        <v>100000</v>
      </c>
      <c r="AI793" s="60"/>
      <c r="AJ793" s="60"/>
      <c r="AK793" s="60"/>
      <c r="AL793" s="60">
        <f t="shared" si="2462"/>
        <v>100000</v>
      </c>
      <c r="AM793" s="60">
        <f t="shared" si="2463"/>
        <v>100000</v>
      </c>
      <c r="AN793" s="60">
        <f t="shared" si="2464"/>
        <v>100000</v>
      </c>
      <c r="AO793" s="60"/>
      <c r="AP793" s="60"/>
      <c r="AQ793" s="60"/>
      <c r="AR793" s="60">
        <f t="shared" si="2466"/>
        <v>100000</v>
      </c>
      <c r="AS793" s="60">
        <f t="shared" si="2467"/>
        <v>100000</v>
      </c>
      <c r="AT793" s="60">
        <f t="shared" si="2468"/>
        <v>100000</v>
      </c>
    </row>
    <row r="794" spans="1:46" customFormat="1">
      <c r="A794" s="300"/>
      <c r="B794" s="104" t="s">
        <v>160</v>
      </c>
      <c r="C794" s="39" t="s">
        <v>53</v>
      </c>
      <c r="D794" s="39" t="s">
        <v>21</v>
      </c>
      <c r="E794" s="39" t="s">
        <v>100</v>
      </c>
      <c r="F794" s="39" t="s">
        <v>130</v>
      </c>
      <c r="G794" s="38"/>
      <c r="H794" s="60">
        <f>H795+H797</f>
        <v>6400000</v>
      </c>
      <c r="I794" s="60">
        <f t="shared" ref="I794:J794" si="2482">I795+I797</f>
        <v>6400000</v>
      </c>
      <c r="J794" s="60">
        <f t="shared" si="2482"/>
        <v>6400000</v>
      </c>
      <c r="K794" s="60">
        <f t="shared" ref="K794:M794" si="2483">K795+K797</f>
        <v>0</v>
      </c>
      <c r="L794" s="60">
        <f t="shared" si="2483"/>
        <v>0</v>
      </c>
      <c r="M794" s="60">
        <f t="shared" si="2483"/>
        <v>0</v>
      </c>
      <c r="N794" s="60">
        <f t="shared" si="2228"/>
        <v>6400000</v>
      </c>
      <c r="O794" s="60">
        <f t="shared" si="2229"/>
        <v>6400000</v>
      </c>
      <c r="P794" s="60">
        <f t="shared" si="2230"/>
        <v>6400000</v>
      </c>
      <c r="Q794" s="60">
        <f t="shared" ref="Q794:S794" si="2484">Q795+Q797</f>
        <v>0</v>
      </c>
      <c r="R794" s="60">
        <f t="shared" si="2484"/>
        <v>0</v>
      </c>
      <c r="S794" s="60">
        <f t="shared" si="2484"/>
        <v>0</v>
      </c>
      <c r="T794" s="60">
        <f t="shared" si="2193"/>
        <v>6400000</v>
      </c>
      <c r="U794" s="60">
        <f t="shared" si="2194"/>
        <v>6400000</v>
      </c>
      <c r="V794" s="60">
        <f t="shared" si="2195"/>
        <v>6400000</v>
      </c>
      <c r="W794" s="60">
        <f t="shared" ref="W794:Y794" si="2485">W795+W797</f>
        <v>0</v>
      </c>
      <c r="X794" s="60">
        <f t="shared" si="2485"/>
        <v>0</v>
      </c>
      <c r="Y794" s="60">
        <f t="shared" si="2485"/>
        <v>0</v>
      </c>
      <c r="Z794" s="60">
        <f t="shared" si="2454"/>
        <v>6400000</v>
      </c>
      <c r="AA794" s="60">
        <f t="shared" si="2455"/>
        <v>6400000</v>
      </c>
      <c r="AB794" s="60">
        <f t="shared" si="2456"/>
        <v>6400000</v>
      </c>
      <c r="AC794" s="60">
        <f t="shared" ref="AC794:AE794" si="2486">AC795+AC797</f>
        <v>0</v>
      </c>
      <c r="AD794" s="60">
        <f t="shared" si="2486"/>
        <v>0</v>
      </c>
      <c r="AE794" s="60">
        <f t="shared" si="2486"/>
        <v>0</v>
      </c>
      <c r="AF794" s="60">
        <f t="shared" si="2458"/>
        <v>6400000</v>
      </c>
      <c r="AG794" s="60">
        <f t="shared" si="2459"/>
        <v>6400000</v>
      </c>
      <c r="AH794" s="60">
        <f t="shared" si="2460"/>
        <v>6400000</v>
      </c>
      <c r="AI794" s="60">
        <f t="shared" ref="AI794:AK794" si="2487">AI795+AI797</f>
        <v>0</v>
      </c>
      <c r="AJ794" s="60">
        <f t="shared" si="2487"/>
        <v>0</v>
      </c>
      <c r="AK794" s="60">
        <f t="shared" si="2487"/>
        <v>0</v>
      </c>
      <c r="AL794" s="60">
        <f t="shared" si="2462"/>
        <v>6400000</v>
      </c>
      <c r="AM794" s="60">
        <f t="shared" si="2463"/>
        <v>6400000</v>
      </c>
      <c r="AN794" s="60">
        <f t="shared" si="2464"/>
        <v>6400000</v>
      </c>
      <c r="AO794" s="60">
        <f t="shared" ref="AO794:AQ794" si="2488">AO795+AO797</f>
        <v>0</v>
      </c>
      <c r="AP794" s="60">
        <f t="shared" si="2488"/>
        <v>0</v>
      </c>
      <c r="AQ794" s="60">
        <f t="shared" si="2488"/>
        <v>0</v>
      </c>
      <c r="AR794" s="60">
        <f t="shared" si="2466"/>
        <v>6400000</v>
      </c>
      <c r="AS794" s="60">
        <f t="shared" si="2467"/>
        <v>6400000</v>
      </c>
      <c r="AT794" s="60">
        <f t="shared" si="2468"/>
        <v>6400000</v>
      </c>
    </row>
    <row r="795" spans="1:46" customFormat="1" ht="25.5" hidden="1" customHeight="1">
      <c r="A795" s="300"/>
      <c r="B795" s="123" t="s">
        <v>186</v>
      </c>
      <c r="C795" s="39" t="s">
        <v>53</v>
      </c>
      <c r="D795" s="39" t="s">
        <v>21</v>
      </c>
      <c r="E795" s="39" t="s">
        <v>100</v>
      </c>
      <c r="F795" s="39" t="s">
        <v>130</v>
      </c>
      <c r="G795" s="101" t="s">
        <v>32</v>
      </c>
      <c r="H795" s="60">
        <f>H796</f>
        <v>0</v>
      </c>
      <c r="I795" s="60">
        <f t="shared" ref="I795:M795" si="2489">I796</f>
        <v>0</v>
      </c>
      <c r="J795" s="60">
        <f t="shared" si="2489"/>
        <v>0</v>
      </c>
      <c r="K795" s="60">
        <f t="shared" si="2489"/>
        <v>0</v>
      </c>
      <c r="L795" s="60">
        <f t="shared" si="2489"/>
        <v>0</v>
      </c>
      <c r="M795" s="60">
        <f t="shared" si="2489"/>
        <v>0</v>
      </c>
      <c r="N795" s="60">
        <f t="shared" ref="N795:N836" si="2490">H795+K795</f>
        <v>0</v>
      </c>
      <c r="O795" s="60">
        <f t="shared" ref="O795:O836" si="2491">I795+L795</f>
        <v>0</v>
      </c>
      <c r="P795" s="60">
        <f t="shared" ref="P795:P836" si="2492">J795+M795</f>
        <v>0</v>
      </c>
      <c r="Q795" s="60">
        <f t="shared" ref="Q795:S795" si="2493">Q796</f>
        <v>0</v>
      </c>
      <c r="R795" s="60">
        <f t="shared" si="2493"/>
        <v>0</v>
      </c>
      <c r="S795" s="60">
        <f t="shared" si="2493"/>
        <v>0</v>
      </c>
      <c r="T795" s="60">
        <f t="shared" si="2193"/>
        <v>0</v>
      </c>
      <c r="U795" s="60">
        <f t="shared" si="2194"/>
        <v>0</v>
      </c>
      <c r="V795" s="60">
        <f t="shared" si="2195"/>
        <v>0</v>
      </c>
      <c r="W795" s="60">
        <f t="shared" ref="W795:Y795" si="2494">W796</f>
        <v>0</v>
      </c>
      <c r="X795" s="60">
        <f t="shared" si="2494"/>
        <v>0</v>
      </c>
      <c r="Y795" s="60">
        <f t="shared" si="2494"/>
        <v>0</v>
      </c>
      <c r="Z795" s="60">
        <f t="shared" si="2454"/>
        <v>0</v>
      </c>
      <c r="AA795" s="60">
        <f t="shared" si="2455"/>
        <v>0</v>
      </c>
      <c r="AB795" s="60">
        <f t="shared" si="2456"/>
        <v>0</v>
      </c>
      <c r="AC795" s="60">
        <f t="shared" ref="AC795:AE795" si="2495">AC796</f>
        <v>0</v>
      </c>
      <c r="AD795" s="60">
        <f t="shared" si="2495"/>
        <v>0</v>
      </c>
      <c r="AE795" s="60">
        <f t="shared" si="2495"/>
        <v>0</v>
      </c>
      <c r="AF795" s="60">
        <f t="shared" si="2458"/>
        <v>0</v>
      </c>
      <c r="AG795" s="60">
        <f t="shared" si="2459"/>
        <v>0</v>
      </c>
      <c r="AH795" s="60">
        <f t="shared" si="2460"/>
        <v>0</v>
      </c>
      <c r="AI795" s="60">
        <f t="shared" ref="AI795:AK795" si="2496">AI796</f>
        <v>0</v>
      </c>
      <c r="AJ795" s="60">
        <f t="shared" si="2496"/>
        <v>0</v>
      </c>
      <c r="AK795" s="60">
        <f t="shared" si="2496"/>
        <v>0</v>
      </c>
      <c r="AL795" s="60">
        <f t="shared" si="2462"/>
        <v>0</v>
      </c>
      <c r="AM795" s="60">
        <f t="shared" si="2463"/>
        <v>0</v>
      </c>
      <c r="AN795" s="60">
        <f t="shared" si="2464"/>
        <v>0</v>
      </c>
      <c r="AO795" s="60">
        <f t="shared" ref="AO795:AQ795" si="2497">AO796</f>
        <v>0</v>
      </c>
      <c r="AP795" s="60">
        <f t="shared" si="2497"/>
        <v>0</v>
      </c>
      <c r="AQ795" s="60">
        <f t="shared" si="2497"/>
        <v>0</v>
      </c>
      <c r="AR795" s="60">
        <f t="shared" si="2466"/>
        <v>0</v>
      </c>
      <c r="AS795" s="60">
        <f t="shared" si="2467"/>
        <v>0</v>
      </c>
      <c r="AT795" s="60">
        <f t="shared" si="2468"/>
        <v>0</v>
      </c>
    </row>
    <row r="796" spans="1:46" customFormat="1" ht="25.5" hidden="1" customHeight="1">
      <c r="A796" s="300"/>
      <c r="B796" s="71" t="s">
        <v>34</v>
      </c>
      <c r="C796" s="39" t="s">
        <v>53</v>
      </c>
      <c r="D796" s="39" t="s">
        <v>21</v>
      </c>
      <c r="E796" s="39" t="s">
        <v>100</v>
      </c>
      <c r="F796" s="39" t="s">
        <v>130</v>
      </c>
      <c r="G796" s="101" t="s">
        <v>33</v>
      </c>
      <c r="H796" s="60"/>
      <c r="I796" s="60"/>
      <c r="J796" s="60"/>
      <c r="K796" s="60"/>
      <c r="L796" s="60"/>
      <c r="M796" s="60"/>
      <c r="N796" s="60">
        <f t="shared" si="2490"/>
        <v>0</v>
      </c>
      <c r="O796" s="60">
        <f t="shared" si="2491"/>
        <v>0</v>
      </c>
      <c r="P796" s="60">
        <f t="shared" si="2492"/>
        <v>0</v>
      </c>
      <c r="Q796" s="60"/>
      <c r="R796" s="60"/>
      <c r="S796" s="60"/>
      <c r="T796" s="60">
        <f t="shared" si="2193"/>
        <v>0</v>
      </c>
      <c r="U796" s="60">
        <f t="shared" si="2194"/>
        <v>0</v>
      </c>
      <c r="V796" s="60">
        <f t="shared" si="2195"/>
        <v>0</v>
      </c>
      <c r="W796" s="60"/>
      <c r="X796" s="60"/>
      <c r="Y796" s="60"/>
      <c r="Z796" s="60">
        <f t="shared" si="2454"/>
        <v>0</v>
      </c>
      <c r="AA796" s="60">
        <f t="shared" si="2455"/>
        <v>0</v>
      </c>
      <c r="AB796" s="60">
        <f t="shared" si="2456"/>
        <v>0</v>
      </c>
      <c r="AC796" s="60"/>
      <c r="AD796" s="60"/>
      <c r="AE796" s="60"/>
      <c r="AF796" s="60">
        <f t="shared" si="2458"/>
        <v>0</v>
      </c>
      <c r="AG796" s="60">
        <f t="shared" si="2459"/>
        <v>0</v>
      </c>
      <c r="AH796" s="60">
        <f t="shared" si="2460"/>
        <v>0</v>
      </c>
      <c r="AI796" s="60"/>
      <c r="AJ796" s="60"/>
      <c r="AK796" s="60"/>
      <c r="AL796" s="60">
        <f t="shared" si="2462"/>
        <v>0</v>
      </c>
      <c r="AM796" s="60">
        <f t="shared" si="2463"/>
        <v>0</v>
      </c>
      <c r="AN796" s="60">
        <f t="shared" si="2464"/>
        <v>0</v>
      </c>
      <c r="AO796" s="60"/>
      <c r="AP796" s="60"/>
      <c r="AQ796" s="60"/>
      <c r="AR796" s="60">
        <f t="shared" si="2466"/>
        <v>0</v>
      </c>
      <c r="AS796" s="60">
        <f t="shared" si="2467"/>
        <v>0</v>
      </c>
      <c r="AT796" s="60">
        <f t="shared" si="2468"/>
        <v>0</v>
      </c>
    </row>
    <row r="797" spans="1:46" customFormat="1">
      <c r="A797" s="300"/>
      <c r="B797" s="103" t="s">
        <v>35</v>
      </c>
      <c r="C797" s="39" t="s">
        <v>53</v>
      </c>
      <c r="D797" s="39" t="s">
        <v>21</v>
      </c>
      <c r="E797" s="39" t="s">
        <v>100</v>
      </c>
      <c r="F797" s="39" t="s">
        <v>130</v>
      </c>
      <c r="G797" s="38" t="s">
        <v>36</v>
      </c>
      <c r="H797" s="60">
        <f>H798</f>
        <v>6400000</v>
      </c>
      <c r="I797" s="60">
        <f t="shared" ref="I797:M797" si="2498">I798</f>
        <v>6400000</v>
      </c>
      <c r="J797" s="60">
        <f t="shared" si="2498"/>
        <v>6400000</v>
      </c>
      <c r="K797" s="60">
        <f t="shared" si="2498"/>
        <v>0</v>
      </c>
      <c r="L797" s="60">
        <f t="shared" si="2498"/>
        <v>0</v>
      </c>
      <c r="M797" s="60">
        <f t="shared" si="2498"/>
        <v>0</v>
      </c>
      <c r="N797" s="60">
        <f t="shared" si="2490"/>
        <v>6400000</v>
      </c>
      <c r="O797" s="60">
        <f t="shared" si="2491"/>
        <v>6400000</v>
      </c>
      <c r="P797" s="60">
        <f t="shared" si="2492"/>
        <v>6400000</v>
      </c>
      <c r="Q797" s="60">
        <f t="shared" ref="Q797:S797" si="2499">Q798</f>
        <v>0</v>
      </c>
      <c r="R797" s="60">
        <f t="shared" si="2499"/>
        <v>0</v>
      </c>
      <c r="S797" s="60">
        <f t="shared" si="2499"/>
        <v>0</v>
      </c>
      <c r="T797" s="60">
        <f t="shared" si="2193"/>
        <v>6400000</v>
      </c>
      <c r="U797" s="60">
        <f t="shared" si="2194"/>
        <v>6400000</v>
      </c>
      <c r="V797" s="60">
        <f t="shared" si="2195"/>
        <v>6400000</v>
      </c>
      <c r="W797" s="60">
        <f t="shared" ref="W797:Y797" si="2500">W798</f>
        <v>0</v>
      </c>
      <c r="X797" s="60">
        <f t="shared" si="2500"/>
        <v>0</v>
      </c>
      <c r="Y797" s="60">
        <f t="shared" si="2500"/>
        <v>0</v>
      </c>
      <c r="Z797" s="60">
        <f t="shared" si="2454"/>
        <v>6400000</v>
      </c>
      <c r="AA797" s="60">
        <f t="shared" si="2455"/>
        <v>6400000</v>
      </c>
      <c r="AB797" s="60">
        <f t="shared" si="2456"/>
        <v>6400000</v>
      </c>
      <c r="AC797" s="60">
        <f t="shared" ref="AC797:AE797" si="2501">AC798</f>
        <v>0</v>
      </c>
      <c r="AD797" s="60">
        <f t="shared" si="2501"/>
        <v>0</v>
      </c>
      <c r="AE797" s="60">
        <f t="shared" si="2501"/>
        <v>0</v>
      </c>
      <c r="AF797" s="60">
        <f t="shared" si="2458"/>
        <v>6400000</v>
      </c>
      <c r="AG797" s="60">
        <f t="shared" si="2459"/>
        <v>6400000</v>
      </c>
      <c r="AH797" s="60">
        <f t="shared" si="2460"/>
        <v>6400000</v>
      </c>
      <c r="AI797" s="60">
        <f t="shared" ref="AI797:AK797" si="2502">AI798</f>
        <v>0</v>
      </c>
      <c r="AJ797" s="60">
        <f t="shared" si="2502"/>
        <v>0</v>
      </c>
      <c r="AK797" s="60">
        <f t="shared" si="2502"/>
        <v>0</v>
      </c>
      <c r="AL797" s="60">
        <f t="shared" si="2462"/>
        <v>6400000</v>
      </c>
      <c r="AM797" s="60">
        <f t="shared" si="2463"/>
        <v>6400000</v>
      </c>
      <c r="AN797" s="60">
        <f t="shared" si="2464"/>
        <v>6400000</v>
      </c>
      <c r="AO797" s="60">
        <f t="shared" ref="AO797:AQ797" si="2503">AO798</f>
        <v>0</v>
      </c>
      <c r="AP797" s="60">
        <f t="shared" si="2503"/>
        <v>0</v>
      </c>
      <c r="AQ797" s="60">
        <f t="shared" si="2503"/>
        <v>0</v>
      </c>
      <c r="AR797" s="60">
        <f t="shared" si="2466"/>
        <v>6400000</v>
      </c>
      <c r="AS797" s="60">
        <f t="shared" si="2467"/>
        <v>6400000</v>
      </c>
      <c r="AT797" s="60">
        <f t="shared" si="2468"/>
        <v>6400000</v>
      </c>
    </row>
    <row r="798" spans="1:46" customFormat="1">
      <c r="A798" s="300"/>
      <c r="B798" s="103" t="s">
        <v>178</v>
      </c>
      <c r="C798" s="39" t="s">
        <v>53</v>
      </c>
      <c r="D798" s="39" t="s">
        <v>21</v>
      </c>
      <c r="E798" s="39" t="s">
        <v>100</v>
      </c>
      <c r="F798" s="39" t="s">
        <v>130</v>
      </c>
      <c r="G798" s="101" t="s">
        <v>179</v>
      </c>
      <c r="H798" s="60">
        <v>6400000</v>
      </c>
      <c r="I798" s="60">
        <v>6400000</v>
      </c>
      <c r="J798" s="60">
        <v>6400000</v>
      </c>
      <c r="K798" s="60"/>
      <c r="L798" s="60"/>
      <c r="M798" s="60"/>
      <c r="N798" s="60">
        <f t="shared" si="2490"/>
        <v>6400000</v>
      </c>
      <c r="O798" s="60">
        <f t="shared" si="2491"/>
        <v>6400000</v>
      </c>
      <c r="P798" s="60">
        <f t="shared" si="2492"/>
        <v>6400000</v>
      </c>
      <c r="Q798" s="60"/>
      <c r="R798" s="60"/>
      <c r="S798" s="60"/>
      <c r="T798" s="60">
        <f t="shared" si="2193"/>
        <v>6400000</v>
      </c>
      <c r="U798" s="60">
        <f t="shared" si="2194"/>
        <v>6400000</v>
      </c>
      <c r="V798" s="60">
        <f t="shared" si="2195"/>
        <v>6400000</v>
      </c>
      <c r="W798" s="60"/>
      <c r="X798" s="60"/>
      <c r="Y798" s="60"/>
      <c r="Z798" s="60">
        <f t="shared" si="2454"/>
        <v>6400000</v>
      </c>
      <c r="AA798" s="60">
        <f t="shared" si="2455"/>
        <v>6400000</v>
      </c>
      <c r="AB798" s="60">
        <f t="shared" si="2456"/>
        <v>6400000</v>
      </c>
      <c r="AC798" s="60"/>
      <c r="AD798" s="60"/>
      <c r="AE798" s="60"/>
      <c r="AF798" s="60">
        <f t="shared" si="2458"/>
        <v>6400000</v>
      </c>
      <c r="AG798" s="60">
        <f t="shared" si="2459"/>
        <v>6400000</v>
      </c>
      <c r="AH798" s="60">
        <f t="shared" si="2460"/>
        <v>6400000</v>
      </c>
      <c r="AI798" s="60"/>
      <c r="AJ798" s="60"/>
      <c r="AK798" s="60"/>
      <c r="AL798" s="60">
        <f t="shared" si="2462"/>
        <v>6400000</v>
      </c>
      <c r="AM798" s="60">
        <f t="shared" si="2463"/>
        <v>6400000</v>
      </c>
      <c r="AN798" s="60">
        <f t="shared" si="2464"/>
        <v>6400000</v>
      </c>
      <c r="AO798" s="60"/>
      <c r="AP798" s="60"/>
      <c r="AQ798" s="60"/>
      <c r="AR798" s="60">
        <f t="shared" si="2466"/>
        <v>6400000</v>
      </c>
      <c r="AS798" s="60">
        <f t="shared" si="2467"/>
        <v>6400000</v>
      </c>
      <c r="AT798" s="60">
        <f t="shared" si="2468"/>
        <v>6400000</v>
      </c>
    </row>
    <row r="799" spans="1:46" customFormat="1" ht="26.4">
      <c r="A799" s="300"/>
      <c r="B799" s="71" t="s">
        <v>358</v>
      </c>
      <c r="C799" s="35" t="s">
        <v>53</v>
      </c>
      <c r="D799" s="35" t="s">
        <v>21</v>
      </c>
      <c r="E799" s="35" t="s">
        <v>100</v>
      </c>
      <c r="F799" s="35" t="s">
        <v>131</v>
      </c>
      <c r="G799" s="36"/>
      <c r="H799" s="67">
        <f>H800</f>
        <v>72000</v>
      </c>
      <c r="I799" s="67">
        <f t="shared" ref="I799:M800" si="2504">I800</f>
        <v>72000</v>
      </c>
      <c r="J799" s="67">
        <f t="shared" si="2504"/>
        <v>72000</v>
      </c>
      <c r="K799" s="67">
        <f t="shared" si="2504"/>
        <v>0</v>
      </c>
      <c r="L799" s="67">
        <f t="shared" si="2504"/>
        <v>0</v>
      </c>
      <c r="M799" s="67">
        <f t="shared" si="2504"/>
        <v>0</v>
      </c>
      <c r="N799" s="67">
        <f t="shared" si="2490"/>
        <v>72000</v>
      </c>
      <c r="O799" s="67">
        <f t="shared" si="2491"/>
        <v>72000</v>
      </c>
      <c r="P799" s="67">
        <f t="shared" si="2492"/>
        <v>72000</v>
      </c>
      <c r="Q799" s="67">
        <f t="shared" ref="Q799:S800" si="2505">Q800</f>
        <v>0</v>
      </c>
      <c r="R799" s="67">
        <f t="shared" si="2505"/>
        <v>0</v>
      </c>
      <c r="S799" s="67">
        <f t="shared" si="2505"/>
        <v>0</v>
      </c>
      <c r="T799" s="67">
        <f t="shared" si="2193"/>
        <v>72000</v>
      </c>
      <c r="U799" s="67">
        <f t="shared" si="2194"/>
        <v>72000</v>
      </c>
      <c r="V799" s="67">
        <f t="shared" si="2195"/>
        <v>72000</v>
      </c>
      <c r="W799" s="67">
        <f t="shared" ref="W799:Y800" si="2506">W800</f>
        <v>0</v>
      </c>
      <c r="X799" s="67">
        <f t="shared" si="2506"/>
        <v>0</v>
      </c>
      <c r="Y799" s="67">
        <f t="shared" si="2506"/>
        <v>0</v>
      </c>
      <c r="Z799" s="67">
        <f t="shared" si="2454"/>
        <v>72000</v>
      </c>
      <c r="AA799" s="67">
        <f t="shared" si="2455"/>
        <v>72000</v>
      </c>
      <c r="AB799" s="67">
        <f t="shared" si="2456"/>
        <v>72000</v>
      </c>
      <c r="AC799" s="67">
        <f t="shared" ref="AC799:AE800" si="2507">AC800</f>
        <v>0</v>
      </c>
      <c r="AD799" s="67">
        <f t="shared" si="2507"/>
        <v>0</v>
      </c>
      <c r="AE799" s="67">
        <f t="shared" si="2507"/>
        <v>0</v>
      </c>
      <c r="AF799" s="67">
        <f t="shared" si="2458"/>
        <v>72000</v>
      </c>
      <c r="AG799" s="67">
        <f t="shared" si="2459"/>
        <v>72000</v>
      </c>
      <c r="AH799" s="67">
        <f t="shared" si="2460"/>
        <v>72000</v>
      </c>
      <c r="AI799" s="67">
        <f t="shared" ref="AI799:AK800" si="2508">AI800</f>
        <v>0</v>
      </c>
      <c r="AJ799" s="67">
        <f t="shared" si="2508"/>
        <v>0</v>
      </c>
      <c r="AK799" s="67">
        <f t="shared" si="2508"/>
        <v>0</v>
      </c>
      <c r="AL799" s="67">
        <f t="shared" si="2462"/>
        <v>72000</v>
      </c>
      <c r="AM799" s="67">
        <f t="shared" si="2463"/>
        <v>72000</v>
      </c>
      <c r="AN799" s="67">
        <f t="shared" si="2464"/>
        <v>72000</v>
      </c>
      <c r="AO799" s="67">
        <f t="shared" ref="AO799:AQ800" si="2509">AO800</f>
        <v>0</v>
      </c>
      <c r="AP799" s="67">
        <f t="shared" si="2509"/>
        <v>0</v>
      </c>
      <c r="AQ799" s="67">
        <f t="shared" si="2509"/>
        <v>0</v>
      </c>
      <c r="AR799" s="67">
        <f t="shared" si="2466"/>
        <v>72000</v>
      </c>
      <c r="AS799" s="67">
        <f t="shared" si="2467"/>
        <v>72000</v>
      </c>
      <c r="AT799" s="67">
        <f t="shared" si="2468"/>
        <v>72000</v>
      </c>
    </row>
    <row r="800" spans="1:46" customFormat="1">
      <c r="A800" s="300"/>
      <c r="B800" s="103" t="s">
        <v>35</v>
      </c>
      <c r="C800" s="35" t="s">
        <v>53</v>
      </c>
      <c r="D800" s="35" t="s">
        <v>21</v>
      </c>
      <c r="E800" s="35" t="s">
        <v>100</v>
      </c>
      <c r="F800" s="35" t="s">
        <v>131</v>
      </c>
      <c r="G800" s="36" t="s">
        <v>36</v>
      </c>
      <c r="H800" s="67">
        <f>H801</f>
        <v>72000</v>
      </c>
      <c r="I800" s="67">
        <f t="shared" si="2504"/>
        <v>72000</v>
      </c>
      <c r="J800" s="67">
        <f t="shared" si="2504"/>
        <v>72000</v>
      </c>
      <c r="K800" s="67">
        <f t="shared" si="2504"/>
        <v>0</v>
      </c>
      <c r="L800" s="67">
        <f t="shared" si="2504"/>
        <v>0</v>
      </c>
      <c r="M800" s="67">
        <f t="shared" si="2504"/>
        <v>0</v>
      </c>
      <c r="N800" s="67">
        <f t="shared" si="2490"/>
        <v>72000</v>
      </c>
      <c r="O800" s="67">
        <f t="shared" si="2491"/>
        <v>72000</v>
      </c>
      <c r="P800" s="67">
        <f t="shared" si="2492"/>
        <v>72000</v>
      </c>
      <c r="Q800" s="67">
        <f t="shared" si="2505"/>
        <v>0</v>
      </c>
      <c r="R800" s="67">
        <f t="shared" si="2505"/>
        <v>0</v>
      </c>
      <c r="S800" s="67">
        <f t="shared" si="2505"/>
        <v>0</v>
      </c>
      <c r="T800" s="67">
        <f t="shared" si="2193"/>
        <v>72000</v>
      </c>
      <c r="U800" s="67">
        <f t="shared" si="2194"/>
        <v>72000</v>
      </c>
      <c r="V800" s="67">
        <f t="shared" si="2195"/>
        <v>72000</v>
      </c>
      <c r="W800" s="67">
        <f t="shared" si="2506"/>
        <v>0</v>
      </c>
      <c r="X800" s="67">
        <f t="shared" si="2506"/>
        <v>0</v>
      </c>
      <c r="Y800" s="67">
        <f t="shared" si="2506"/>
        <v>0</v>
      </c>
      <c r="Z800" s="67">
        <f t="shared" si="2454"/>
        <v>72000</v>
      </c>
      <c r="AA800" s="67">
        <f t="shared" si="2455"/>
        <v>72000</v>
      </c>
      <c r="AB800" s="67">
        <f t="shared" si="2456"/>
        <v>72000</v>
      </c>
      <c r="AC800" s="67">
        <f t="shared" si="2507"/>
        <v>0</v>
      </c>
      <c r="AD800" s="67">
        <f t="shared" si="2507"/>
        <v>0</v>
      </c>
      <c r="AE800" s="67">
        <f t="shared" si="2507"/>
        <v>0</v>
      </c>
      <c r="AF800" s="67">
        <f t="shared" si="2458"/>
        <v>72000</v>
      </c>
      <c r="AG800" s="67">
        <f t="shared" si="2459"/>
        <v>72000</v>
      </c>
      <c r="AH800" s="67">
        <f t="shared" si="2460"/>
        <v>72000</v>
      </c>
      <c r="AI800" s="67">
        <f t="shared" si="2508"/>
        <v>0</v>
      </c>
      <c r="AJ800" s="67">
        <f t="shared" si="2508"/>
        <v>0</v>
      </c>
      <c r="AK800" s="67">
        <f t="shared" si="2508"/>
        <v>0</v>
      </c>
      <c r="AL800" s="67">
        <f t="shared" si="2462"/>
        <v>72000</v>
      </c>
      <c r="AM800" s="67">
        <f t="shared" si="2463"/>
        <v>72000</v>
      </c>
      <c r="AN800" s="67">
        <f t="shared" si="2464"/>
        <v>72000</v>
      </c>
      <c r="AO800" s="67">
        <f t="shared" si="2509"/>
        <v>0</v>
      </c>
      <c r="AP800" s="67">
        <f t="shared" si="2509"/>
        <v>0</v>
      </c>
      <c r="AQ800" s="67">
        <f t="shared" si="2509"/>
        <v>0</v>
      </c>
      <c r="AR800" s="67">
        <f t="shared" si="2466"/>
        <v>72000</v>
      </c>
      <c r="AS800" s="67">
        <f t="shared" si="2467"/>
        <v>72000</v>
      </c>
      <c r="AT800" s="67">
        <f t="shared" si="2468"/>
        <v>72000</v>
      </c>
    </row>
    <row r="801" spans="1:46" customFormat="1">
      <c r="A801" s="300"/>
      <c r="B801" s="71" t="s">
        <v>67</v>
      </c>
      <c r="C801" s="35" t="s">
        <v>53</v>
      </c>
      <c r="D801" s="35" t="s">
        <v>21</v>
      </c>
      <c r="E801" s="35" t="s">
        <v>100</v>
      </c>
      <c r="F801" s="35" t="s">
        <v>131</v>
      </c>
      <c r="G801" s="36" t="s">
        <v>68</v>
      </c>
      <c r="H801" s="60">
        <v>72000</v>
      </c>
      <c r="I801" s="60">
        <v>72000</v>
      </c>
      <c r="J801" s="60">
        <v>72000</v>
      </c>
      <c r="K801" s="60"/>
      <c r="L801" s="60"/>
      <c r="M801" s="60"/>
      <c r="N801" s="60">
        <f t="shared" si="2490"/>
        <v>72000</v>
      </c>
      <c r="O801" s="60">
        <f t="shared" si="2491"/>
        <v>72000</v>
      </c>
      <c r="P801" s="60">
        <f t="shared" si="2492"/>
        <v>72000</v>
      </c>
      <c r="Q801" s="60"/>
      <c r="R801" s="60"/>
      <c r="S801" s="60"/>
      <c r="T801" s="60">
        <f t="shared" si="2193"/>
        <v>72000</v>
      </c>
      <c r="U801" s="60">
        <f t="shared" si="2194"/>
        <v>72000</v>
      </c>
      <c r="V801" s="60">
        <f t="shared" si="2195"/>
        <v>72000</v>
      </c>
      <c r="W801" s="60"/>
      <c r="X801" s="60"/>
      <c r="Y801" s="60"/>
      <c r="Z801" s="60">
        <f t="shared" si="2454"/>
        <v>72000</v>
      </c>
      <c r="AA801" s="60">
        <f t="shared" si="2455"/>
        <v>72000</v>
      </c>
      <c r="AB801" s="60">
        <f t="shared" si="2456"/>
        <v>72000</v>
      </c>
      <c r="AC801" s="60"/>
      <c r="AD801" s="60"/>
      <c r="AE801" s="60"/>
      <c r="AF801" s="60">
        <f t="shared" si="2458"/>
        <v>72000</v>
      </c>
      <c r="AG801" s="60">
        <f t="shared" si="2459"/>
        <v>72000</v>
      </c>
      <c r="AH801" s="60">
        <f t="shared" si="2460"/>
        <v>72000</v>
      </c>
      <c r="AI801" s="60"/>
      <c r="AJ801" s="60"/>
      <c r="AK801" s="60"/>
      <c r="AL801" s="60">
        <f t="shared" si="2462"/>
        <v>72000</v>
      </c>
      <c r="AM801" s="60">
        <f t="shared" si="2463"/>
        <v>72000</v>
      </c>
      <c r="AN801" s="60">
        <f t="shared" si="2464"/>
        <v>72000</v>
      </c>
      <c r="AO801" s="60"/>
      <c r="AP801" s="60"/>
      <c r="AQ801" s="60"/>
      <c r="AR801" s="60">
        <f t="shared" si="2466"/>
        <v>72000</v>
      </c>
      <c r="AS801" s="60">
        <f t="shared" si="2467"/>
        <v>72000</v>
      </c>
      <c r="AT801" s="60">
        <f t="shared" si="2468"/>
        <v>72000</v>
      </c>
    </row>
    <row r="802" spans="1:46" customFormat="1" ht="26.4">
      <c r="A802" s="300"/>
      <c r="B802" s="71" t="s">
        <v>283</v>
      </c>
      <c r="C802" s="35" t="s">
        <v>53</v>
      </c>
      <c r="D802" s="35" t="s">
        <v>21</v>
      </c>
      <c r="E802" s="35" t="s">
        <v>100</v>
      </c>
      <c r="F802" s="35" t="s">
        <v>132</v>
      </c>
      <c r="G802" s="36"/>
      <c r="H802" s="60">
        <f>H803</f>
        <v>50000</v>
      </c>
      <c r="I802" s="60">
        <f t="shared" ref="I802:M803" si="2510">I803</f>
        <v>50000</v>
      </c>
      <c r="J802" s="60">
        <f t="shared" si="2510"/>
        <v>50000</v>
      </c>
      <c r="K802" s="60">
        <f>K803+K805</f>
        <v>0</v>
      </c>
      <c r="L802" s="60">
        <f t="shared" ref="L802:M802" si="2511">L803+L805</f>
        <v>0</v>
      </c>
      <c r="M802" s="60">
        <f t="shared" si="2511"/>
        <v>0</v>
      </c>
      <c r="N802" s="60">
        <f t="shared" si="2490"/>
        <v>50000</v>
      </c>
      <c r="O802" s="60">
        <f t="shared" si="2491"/>
        <v>50000</v>
      </c>
      <c r="P802" s="60">
        <f t="shared" si="2492"/>
        <v>50000</v>
      </c>
      <c r="Q802" s="60">
        <f>Q803+Q805</f>
        <v>0</v>
      </c>
      <c r="R802" s="60">
        <f t="shared" ref="R802:S802" si="2512">R803+R805</f>
        <v>0</v>
      </c>
      <c r="S802" s="60">
        <f t="shared" si="2512"/>
        <v>0</v>
      </c>
      <c r="T802" s="60">
        <f t="shared" si="2193"/>
        <v>50000</v>
      </c>
      <c r="U802" s="60">
        <f t="shared" si="2194"/>
        <v>50000</v>
      </c>
      <c r="V802" s="60">
        <f t="shared" si="2195"/>
        <v>50000</v>
      </c>
      <c r="W802" s="60">
        <f>W803+W805</f>
        <v>0</v>
      </c>
      <c r="X802" s="60">
        <f t="shared" ref="X802:Y802" si="2513">X803+X805</f>
        <v>0</v>
      </c>
      <c r="Y802" s="60">
        <f t="shared" si="2513"/>
        <v>0</v>
      </c>
      <c r="Z802" s="60">
        <f t="shared" si="2454"/>
        <v>50000</v>
      </c>
      <c r="AA802" s="60">
        <f t="shared" si="2455"/>
        <v>50000</v>
      </c>
      <c r="AB802" s="60">
        <f t="shared" si="2456"/>
        <v>50000</v>
      </c>
      <c r="AC802" s="60">
        <f>AC803+AC805</f>
        <v>0</v>
      </c>
      <c r="AD802" s="60">
        <f t="shared" ref="AD802:AE802" si="2514">AD803+AD805</f>
        <v>0</v>
      </c>
      <c r="AE802" s="60">
        <f t="shared" si="2514"/>
        <v>0</v>
      </c>
      <c r="AF802" s="60">
        <f t="shared" si="2458"/>
        <v>50000</v>
      </c>
      <c r="AG802" s="60">
        <f t="shared" si="2459"/>
        <v>50000</v>
      </c>
      <c r="AH802" s="60">
        <f t="shared" si="2460"/>
        <v>50000</v>
      </c>
      <c r="AI802" s="60">
        <f>AI803+AI805</f>
        <v>0</v>
      </c>
      <c r="AJ802" s="60">
        <f t="shared" ref="AJ802:AK802" si="2515">AJ803+AJ805</f>
        <v>0</v>
      </c>
      <c r="AK802" s="60">
        <f t="shared" si="2515"/>
        <v>0</v>
      </c>
      <c r="AL802" s="60">
        <f t="shared" si="2462"/>
        <v>50000</v>
      </c>
      <c r="AM802" s="60">
        <f t="shared" si="2463"/>
        <v>50000</v>
      </c>
      <c r="AN802" s="60">
        <f t="shared" si="2464"/>
        <v>50000</v>
      </c>
      <c r="AO802" s="60">
        <f>AO803+AO805</f>
        <v>0</v>
      </c>
      <c r="AP802" s="60">
        <f t="shared" ref="AP802:AQ802" si="2516">AP803+AP805</f>
        <v>0</v>
      </c>
      <c r="AQ802" s="60">
        <f t="shared" si="2516"/>
        <v>0</v>
      </c>
      <c r="AR802" s="60">
        <f t="shared" si="2466"/>
        <v>50000</v>
      </c>
      <c r="AS802" s="60">
        <f t="shared" si="2467"/>
        <v>50000</v>
      </c>
      <c r="AT802" s="60">
        <f t="shared" si="2468"/>
        <v>50000</v>
      </c>
    </row>
    <row r="803" spans="1:46" customFormat="1" ht="26.4">
      <c r="A803" s="300"/>
      <c r="B803" s="123" t="s">
        <v>186</v>
      </c>
      <c r="C803" s="35" t="s">
        <v>53</v>
      </c>
      <c r="D803" s="35" t="s">
        <v>21</v>
      </c>
      <c r="E803" s="35" t="s">
        <v>100</v>
      </c>
      <c r="F803" s="35" t="s">
        <v>132</v>
      </c>
      <c r="G803" s="36" t="s">
        <v>32</v>
      </c>
      <c r="H803" s="60">
        <f>H804</f>
        <v>50000</v>
      </c>
      <c r="I803" s="60">
        <f t="shared" si="2510"/>
        <v>50000</v>
      </c>
      <c r="J803" s="60">
        <f t="shared" si="2510"/>
        <v>50000</v>
      </c>
      <c r="K803" s="60">
        <f t="shared" si="2510"/>
        <v>-50000</v>
      </c>
      <c r="L803" s="60">
        <f t="shared" si="2510"/>
        <v>-50000</v>
      </c>
      <c r="M803" s="60">
        <f t="shared" si="2510"/>
        <v>-50000</v>
      </c>
      <c r="N803" s="60">
        <f t="shared" si="2490"/>
        <v>0</v>
      </c>
      <c r="O803" s="60">
        <f t="shared" si="2491"/>
        <v>0</v>
      </c>
      <c r="P803" s="60">
        <f t="shared" si="2492"/>
        <v>0</v>
      </c>
      <c r="Q803" s="60">
        <f t="shared" ref="Q803:S803" si="2517">Q804</f>
        <v>0</v>
      </c>
      <c r="R803" s="60">
        <f t="shared" si="2517"/>
        <v>0</v>
      </c>
      <c r="S803" s="60">
        <f t="shared" si="2517"/>
        <v>0</v>
      </c>
      <c r="T803" s="60">
        <f t="shared" si="2193"/>
        <v>0</v>
      </c>
      <c r="U803" s="60">
        <f t="shared" si="2194"/>
        <v>0</v>
      </c>
      <c r="V803" s="60">
        <f t="shared" si="2195"/>
        <v>0</v>
      </c>
      <c r="W803" s="60">
        <f t="shared" ref="W803:Y803" si="2518">W804</f>
        <v>0</v>
      </c>
      <c r="X803" s="60">
        <f t="shared" si="2518"/>
        <v>0</v>
      </c>
      <c r="Y803" s="60">
        <f t="shared" si="2518"/>
        <v>0</v>
      </c>
      <c r="Z803" s="60">
        <f t="shared" si="2454"/>
        <v>0</v>
      </c>
      <c r="AA803" s="60">
        <f t="shared" si="2455"/>
        <v>0</v>
      </c>
      <c r="AB803" s="60">
        <f t="shared" si="2456"/>
        <v>0</v>
      </c>
      <c r="AC803" s="60">
        <f t="shared" ref="AC803:AE803" si="2519">AC804</f>
        <v>0</v>
      </c>
      <c r="AD803" s="60">
        <f t="shared" si="2519"/>
        <v>0</v>
      </c>
      <c r="AE803" s="60">
        <f t="shared" si="2519"/>
        <v>0</v>
      </c>
      <c r="AF803" s="60">
        <f t="shared" si="2458"/>
        <v>0</v>
      </c>
      <c r="AG803" s="60">
        <f t="shared" si="2459"/>
        <v>0</v>
      </c>
      <c r="AH803" s="60">
        <f t="shared" si="2460"/>
        <v>0</v>
      </c>
      <c r="AI803" s="60">
        <f t="shared" ref="AI803:AK803" si="2520">AI804</f>
        <v>0</v>
      </c>
      <c r="AJ803" s="60">
        <f t="shared" si="2520"/>
        <v>0</v>
      </c>
      <c r="AK803" s="60">
        <f t="shared" si="2520"/>
        <v>0</v>
      </c>
      <c r="AL803" s="60">
        <f t="shared" si="2462"/>
        <v>0</v>
      </c>
      <c r="AM803" s="60">
        <f t="shared" si="2463"/>
        <v>0</v>
      </c>
      <c r="AN803" s="60">
        <f t="shared" si="2464"/>
        <v>0</v>
      </c>
      <c r="AO803" s="60">
        <f t="shared" ref="AO803:AQ803" si="2521">AO804</f>
        <v>0</v>
      </c>
      <c r="AP803" s="60">
        <f t="shared" si="2521"/>
        <v>0</v>
      </c>
      <c r="AQ803" s="60">
        <f t="shared" si="2521"/>
        <v>0</v>
      </c>
      <c r="AR803" s="60">
        <f t="shared" si="2466"/>
        <v>0</v>
      </c>
      <c r="AS803" s="60">
        <f t="shared" si="2467"/>
        <v>0</v>
      </c>
      <c r="AT803" s="60">
        <f t="shared" si="2468"/>
        <v>0</v>
      </c>
    </row>
    <row r="804" spans="1:46" customFormat="1" ht="26.4">
      <c r="A804" s="300"/>
      <c r="B804" s="71" t="s">
        <v>34</v>
      </c>
      <c r="C804" s="35" t="s">
        <v>53</v>
      </c>
      <c r="D804" s="35" t="s">
        <v>21</v>
      </c>
      <c r="E804" s="35" t="s">
        <v>100</v>
      </c>
      <c r="F804" s="35" t="s">
        <v>132</v>
      </c>
      <c r="G804" s="36" t="s">
        <v>33</v>
      </c>
      <c r="H804" s="60">
        <v>50000</v>
      </c>
      <c r="I804" s="60">
        <v>50000</v>
      </c>
      <c r="J804" s="60">
        <v>50000</v>
      </c>
      <c r="K804" s="60">
        <v>-50000</v>
      </c>
      <c r="L804" s="60">
        <v>-50000</v>
      </c>
      <c r="M804" s="60">
        <v>-50000</v>
      </c>
      <c r="N804" s="60">
        <f t="shared" si="2490"/>
        <v>0</v>
      </c>
      <c r="O804" s="60">
        <f t="shared" si="2491"/>
        <v>0</v>
      </c>
      <c r="P804" s="60">
        <f t="shared" si="2492"/>
        <v>0</v>
      </c>
      <c r="Q804" s="60"/>
      <c r="R804" s="60"/>
      <c r="S804" s="60"/>
      <c r="T804" s="60">
        <f t="shared" si="2193"/>
        <v>0</v>
      </c>
      <c r="U804" s="60">
        <f t="shared" si="2194"/>
        <v>0</v>
      </c>
      <c r="V804" s="60">
        <f t="shared" si="2195"/>
        <v>0</v>
      </c>
      <c r="W804" s="60"/>
      <c r="X804" s="60"/>
      <c r="Y804" s="60"/>
      <c r="Z804" s="60">
        <f t="shared" si="2454"/>
        <v>0</v>
      </c>
      <c r="AA804" s="60">
        <f t="shared" si="2455"/>
        <v>0</v>
      </c>
      <c r="AB804" s="60">
        <f t="shared" si="2456"/>
        <v>0</v>
      </c>
      <c r="AC804" s="60"/>
      <c r="AD804" s="60"/>
      <c r="AE804" s="60"/>
      <c r="AF804" s="60">
        <f t="shared" si="2458"/>
        <v>0</v>
      </c>
      <c r="AG804" s="60">
        <f t="shared" si="2459"/>
        <v>0</v>
      </c>
      <c r="AH804" s="60">
        <f t="shared" si="2460"/>
        <v>0</v>
      </c>
      <c r="AI804" s="60"/>
      <c r="AJ804" s="60"/>
      <c r="AK804" s="60"/>
      <c r="AL804" s="60">
        <f t="shared" si="2462"/>
        <v>0</v>
      </c>
      <c r="AM804" s="60">
        <f t="shared" si="2463"/>
        <v>0</v>
      </c>
      <c r="AN804" s="60">
        <f t="shared" si="2464"/>
        <v>0</v>
      </c>
      <c r="AO804" s="60"/>
      <c r="AP804" s="60"/>
      <c r="AQ804" s="60"/>
      <c r="AR804" s="60">
        <f t="shared" si="2466"/>
        <v>0</v>
      </c>
      <c r="AS804" s="60">
        <f t="shared" si="2467"/>
        <v>0</v>
      </c>
      <c r="AT804" s="60">
        <f t="shared" si="2468"/>
        <v>0</v>
      </c>
    </row>
    <row r="805" spans="1:46" customFormat="1">
      <c r="A805" s="300"/>
      <c r="B805" s="103" t="s">
        <v>35</v>
      </c>
      <c r="C805" s="35" t="s">
        <v>53</v>
      </c>
      <c r="D805" s="35" t="s">
        <v>21</v>
      </c>
      <c r="E805" s="35" t="s">
        <v>100</v>
      </c>
      <c r="F805" s="35" t="s">
        <v>132</v>
      </c>
      <c r="G805" s="36" t="s">
        <v>36</v>
      </c>
      <c r="H805" s="60"/>
      <c r="I805" s="60"/>
      <c r="J805" s="60"/>
      <c r="K805" s="60">
        <f>K806</f>
        <v>50000</v>
      </c>
      <c r="L805" s="60">
        <f t="shared" ref="L805:M805" si="2522">L806</f>
        <v>50000</v>
      </c>
      <c r="M805" s="60">
        <f t="shared" si="2522"/>
        <v>50000</v>
      </c>
      <c r="N805" s="60">
        <f t="shared" ref="N805:N812" si="2523">H805+K805</f>
        <v>50000</v>
      </c>
      <c r="O805" s="60">
        <f t="shared" ref="O805:O812" si="2524">I805+L805</f>
        <v>50000</v>
      </c>
      <c r="P805" s="60">
        <f t="shared" ref="P805:P812" si="2525">J805+M805</f>
        <v>50000</v>
      </c>
      <c r="Q805" s="60">
        <f>Q806</f>
        <v>0</v>
      </c>
      <c r="R805" s="60">
        <f t="shared" ref="R805:S805" si="2526">R806</f>
        <v>0</v>
      </c>
      <c r="S805" s="60">
        <f t="shared" si="2526"/>
        <v>0</v>
      </c>
      <c r="T805" s="60">
        <f t="shared" si="2193"/>
        <v>50000</v>
      </c>
      <c r="U805" s="60">
        <f t="shared" si="2194"/>
        <v>50000</v>
      </c>
      <c r="V805" s="60">
        <f t="shared" si="2195"/>
        <v>50000</v>
      </c>
      <c r="W805" s="60">
        <f>W806</f>
        <v>0</v>
      </c>
      <c r="X805" s="60">
        <f t="shared" ref="X805:Y805" si="2527">X806</f>
        <v>0</v>
      </c>
      <c r="Y805" s="60">
        <f t="shared" si="2527"/>
        <v>0</v>
      </c>
      <c r="Z805" s="60">
        <f t="shared" si="2454"/>
        <v>50000</v>
      </c>
      <c r="AA805" s="60">
        <f t="shared" si="2455"/>
        <v>50000</v>
      </c>
      <c r="AB805" s="60">
        <f t="shared" si="2456"/>
        <v>50000</v>
      </c>
      <c r="AC805" s="60">
        <f>AC806</f>
        <v>0</v>
      </c>
      <c r="AD805" s="60">
        <f t="shared" ref="AD805:AE805" si="2528">AD806</f>
        <v>0</v>
      </c>
      <c r="AE805" s="60">
        <f t="shared" si="2528"/>
        <v>0</v>
      </c>
      <c r="AF805" s="60">
        <f t="shared" si="2458"/>
        <v>50000</v>
      </c>
      <c r="AG805" s="60">
        <f t="shared" si="2459"/>
        <v>50000</v>
      </c>
      <c r="AH805" s="60">
        <f t="shared" si="2460"/>
        <v>50000</v>
      </c>
      <c r="AI805" s="60">
        <f>AI806</f>
        <v>0</v>
      </c>
      <c r="AJ805" s="60">
        <f t="shared" ref="AJ805:AK805" si="2529">AJ806</f>
        <v>0</v>
      </c>
      <c r="AK805" s="60">
        <f t="shared" si="2529"/>
        <v>0</v>
      </c>
      <c r="AL805" s="60">
        <f t="shared" si="2462"/>
        <v>50000</v>
      </c>
      <c r="AM805" s="60">
        <f t="shared" si="2463"/>
        <v>50000</v>
      </c>
      <c r="AN805" s="60">
        <f t="shared" si="2464"/>
        <v>50000</v>
      </c>
      <c r="AO805" s="60">
        <f>AO806</f>
        <v>0</v>
      </c>
      <c r="AP805" s="60">
        <f t="shared" ref="AP805:AQ805" si="2530">AP806</f>
        <v>0</v>
      </c>
      <c r="AQ805" s="60">
        <f t="shared" si="2530"/>
        <v>0</v>
      </c>
      <c r="AR805" s="60">
        <f t="shared" si="2466"/>
        <v>50000</v>
      </c>
      <c r="AS805" s="60">
        <f t="shared" si="2467"/>
        <v>50000</v>
      </c>
      <c r="AT805" s="60">
        <f t="shared" si="2468"/>
        <v>50000</v>
      </c>
    </row>
    <row r="806" spans="1:46" customFormat="1">
      <c r="A806" s="300"/>
      <c r="B806" s="71" t="s">
        <v>67</v>
      </c>
      <c r="C806" s="35" t="s">
        <v>53</v>
      </c>
      <c r="D806" s="35" t="s">
        <v>21</v>
      </c>
      <c r="E806" s="35" t="s">
        <v>100</v>
      </c>
      <c r="F806" s="35" t="s">
        <v>132</v>
      </c>
      <c r="G806" s="36" t="s">
        <v>68</v>
      </c>
      <c r="H806" s="60"/>
      <c r="I806" s="60"/>
      <c r="J806" s="60"/>
      <c r="K806" s="60">
        <v>50000</v>
      </c>
      <c r="L806" s="60">
        <v>50000</v>
      </c>
      <c r="M806" s="60">
        <v>50000</v>
      </c>
      <c r="N806" s="60">
        <f t="shared" si="2523"/>
        <v>50000</v>
      </c>
      <c r="O806" s="60">
        <f t="shared" si="2524"/>
        <v>50000</v>
      </c>
      <c r="P806" s="60">
        <f t="shared" si="2525"/>
        <v>50000</v>
      </c>
      <c r="Q806" s="60"/>
      <c r="R806" s="60"/>
      <c r="S806" s="60"/>
      <c r="T806" s="60">
        <f t="shared" si="2193"/>
        <v>50000</v>
      </c>
      <c r="U806" s="60">
        <f t="shared" si="2194"/>
        <v>50000</v>
      </c>
      <c r="V806" s="60">
        <f t="shared" si="2195"/>
        <v>50000</v>
      </c>
      <c r="W806" s="60"/>
      <c r="X806" s="60"/>
      <c r="Y806" s="60"/>
      <c r="Z806" s="60">
        <f t="shared" si="2454"/>
        <v>50000</v>
      </c>
      <c r="AA806" s="60">
        <f t="shared" si="2455"/>
        <v>50000</v>
      </c>
      <c r="AB806" s="60">
        <f t="shared" si="2456"/>
        <v>50000</v>
      </c>
      <c r="AC806" s="60"/>
      <c r="AD806" s="60"/>
      <c r="AE806" s="60"/>
      <c r="AF806" s="60">
        <f t="shared" si="2458"/>
        <v>50000</v>
      </c>
      <c r="AG806" s="60">
        <f t="shared" si="2459"/>
        <v>50000</v>
      </c>
      <c r="AH806" s="60">
        <f t="shared" si="2460"/>
        <v>50000</v>
      </c>
      <c r="AI806" s="60"/>
      <c r="AJ806" s="60"/>
      <c r="AK806" s="60"/>
      <c r="AL806" s="60">
        <f t="shared" si="2462"/>
        <v>50000</v>
      </c>
      <c r="AM806" s="60">
        <f t="shared" si="2463"/>
        <v>50000</v>
      </c>
      <c r="AN806" s="60">
        <f t="shared" si="2464"/>
        <v>50000</v>
      </c>
      <c r="AO806" s="60"/>
      <c r="AP806" s="60"/>
      <c r="AQ806" s="60"/>
      <c r="AR806" s="60">
        <f t="shared" si="2466"/>
        <v>50000</v>
      </c>
      <c r="AS806" s="60">
        <f t="shared" si="2467"/>
        <v>50000</v>
      </c>
      <c r="AT806" s="60">
        <f t="shared" si="2468"/>
        <v>50000</v>
      </c>
    </row>
    <row r="807" spans="1:46" customFormat="1">
      <c r="A807" s="300"/>
      <c r="B807" s="71" t="s">
        <v>170</v>
      </c>
      <c r="C807" s="35" t="s">
        <v>53</v>
      </c>
      <c r="D807" s="35" t="s">
        <v>21</v>
      </c>
      <c r="E807" s="35" t="s">
        <v>100</v>
      </c>
      <c r="F807" s="35" t="s">
        <v>169</v>
      </c>
      <c r="G807" s="36"/>
      <c r="H807" s="60"/>
      <c r="I807" s="60"/>
      <c r="J807" s="60"/>
      <c r="K807" s="60">
        <f>K810</f>
        <v>53909</v>
      </c>
      <c r="L807" s="60">
        <f>L810</f>
        <v>0</v>
      </c>
      <c r="M807" s="60">
        <f>M810</f>
        <v>0</v>
      </c>
      <c r="N807" s="60">
        <f t="shared" si="2523"/>
        <v>53909</v>
      </c>
      <c r="O807" s="60">
        <f t="shared" si="2524"/>
        <v>0</v>
      </c>
      <c r="P807" s="60">
        <f t="shared" si="2525"/>
        <v>0</v>
      </c>
      <c r="Q807" s="60">
        <f>Q808+Q810</f>
        <v>1200000</v>
      </c>
      <c r="R807" s="60">
        <f t="shared" ref="R807:S807" si="2531">R808+R810</f>
        <v>0</v>
      </c>
      <c r="S807" s="60">
        <f t="shared" si="2531"/>
        <v>0</v>
      </c>
      <c r="T807" s="60">
        <f t="shared" si="2193"/>
        <v>1253909</v>
      </c>
      <c r="U807" s="60">
        <f t="shared" si="2194"/>
        <v>0</v>
      </c>
      <c r="V807" s="60">
        <f t="shared" si="2195"/>
        <v>0</v>
      </c>
      <c r="W807" s="60">
        <f>W808+W810</f>
        <v>-117400</v>
      </c>
      <c r="X807" s="60">
        <f t="shared" ref="X807:Y807" si="2532">X808+X810</f>
        <v>0</v>
      </c>
      <c r="Y807" s="60">
        <f t="shared" si="2532"/>
        <v>0</v>
      </c>
      <c r="Z807" s="60">
        <f t="shared" si="2454"/>
        <v>1136509</v>
      </c>
      <c r="AA807" s="60">
        <f t="shared" si="2455"/>
        <v>0</v>
      </c>
      <c r="AB807" s="60">
        <f t="shared" si="2456"/>
        <v>0</v>
      </c>
      <c r="AC807" s="60">
        <f>AC808+AC810</f>
        <v>74000</v>
      </c>
      <c r="AD807" s="60">
        <f t="shared" ref="AD807:AE807" si="2533">AD808+AD810</f>
        <v>0</v>
      </c>
      <c r="AE807" s="60">
        <f t="shared" si="2533"/>
        <v>0</v>
      </c>
      <c r="AF807" s="60">
        <f t="shared" si="2458"/>
        <v>1210509</v>
      </c>
      <c r="AG807" s="60">
        <f t="shared" si="2459"/>
        <v>0</v>
      </c>
      <c r="AH807" s="60">
        <f t="shared" si="2460"/>
        <v>0</v>
      </c>
      <c r="AI807" s="60">
        <f>AI808+AI810</f>
        <v>0</v>
      </c>
      <c r="AJ807" s="60">
        <f t="shared" ref="AJ807:AK807" si="2534">AJ808+AJ810</f>
        <v>0</v>
      </c>
      <c r="AK807" s="60">
        <f t="shared" si="2534"/>
        <v>0</v>
      </c>
      <c r="AL807" s="60">
        <f t="shared" si="2462"/>
        <v>1210509</v>
      </c>
      <c r="AM807" s="60">
        <f t="shared" si="2463"/>
        <v>0</v>
      </c>
      <c r="AN807" s="60">
        <f t="shared" si="2464"/>
        <v>0</v>
      </c>
      <c r="AO807" s="60">
        <f>AO808+AO810</f>
        <v>0</v>
      </c>
      <c r="AP807" s="60">
        <f t="shared" ref="AP807:AQ807" si="2535">AP808+AP810</f>
        <v>0</v>
      </c>
      <c r="AQ807" s="60">
        <f t="shared" si="2535"/>
        <v>0</v>
      </c>
      <c r="AR807" s="60">
        <f t="shared" si="2466"/>
        <v>1210509</v>
      </c>
      <c r="AS807" s="60">
        <f t="shared" si="2467"/>
        <v>0</v>
      </c>
      <c r="AT807" s="60">
        <f t="shared" si="2468"/>
        <v>0</v>
      </c>
    </row>
    <row r="808" spans="1:46" customFormat="1" ht="26.4">
      <c r="A808" s="300"/>
      <c r="B808" s="123" t="s">
        <v>186</v>
      </c>
      <c r="C808" s="35" t="s">
        <v>53</v>
      </c>
      <c r="D808" s="35" t="s">
        <v>21</v>
      </c>
      <c r="E808" s="35" t="s">
        <v>100</v>
      </c>
      <c r="F808" s="35" t="s">
        <v>169</v>
      </c>
      <c r="G808" s="36" t="s">
        <v>32</v>
      </c>
      <c r="H808" s="60"/>
      <c r="I808" s="60"/>
      <c r="J808" s="60"/>
      <c r="K808" s="60"/>
      <c r="L808" s="60"/>
      <c r="M808" s="60"/>
      <c r="N808" s="60"/>
      <c r="O808" s="60"/>
      <c r="P808" s="60"/>
      <c r="Q808" s="60">
        <f>Q809</f>
        <v>800000</v>
      </c>
      <c r="R808" s="60">
        <f t="shared" ref="R808:S808" si="2536">R809</f>
        <v>0</v>
      </c>
      <c r="S808" s="60">
        <f t="shared" si="2536"/>
        <v>0</v>
      </c>
      <c r="T808" s="60">
        <f t="shared" ref="T808:T809" si="2537">N808+Q808</f>
        <v>800000</v>
      </c>
      <c r="U808" s="60">
        <f t="shared" ref="U808:U809" si="2538">O808+R808</f>
        <v>0</v>
      </c>
      <c r="V808" s="60">
        <f t="shared" ref="V808:V809" si="2539">P808+S808</f>
        <v>0</v>
      </c>
      <c r="W808" s="60">
        <f>W809</f>
        <v>-117400</v>
      </c>
      <c r="X808" s="60">
        <f t="shared" ref="X808:Y808" si="2540">X809</f>
        <v>0</v>
      </c>
      <c r="Y808" s="60">
        <f t="shared" si="2540"/>
        <v>0</v>
      </c>
      <c r="Z808" s="60">
        <f t="shared" si="2454"/>
        <v>682600</v>
      </c>
      <c r="AA808" s="60">
        <f t="shared" si="2455"/>
        <v>0</v>
      </c>
      <c r="AB808" s="60">
        <f t="shared" si="2456"/>
        <v>0</v>
      </c>
      <c r="AC808" s="60">
        <f>AC809</f>
        <v>74000</v>
      </c>
      <c r="AD808" s="60">
        <f t="shared" ref="AD808:AE808" si="2541">AD809</f>
        <v>0</v>
      </c>
      <c r="AE808" s="60">
        <f t="shared" si="2541"/>
        <v>0</v>
      </c>
      <c r="AF808" s="60">
        <f t="shared" si="2458"/>
        <v>756600</v>
      </c>
      <c r="AG808" s="60">
        <f t="shared" si="2459"/>
        <v>0</v>
      </c>
      <c r="AH808" s="60">
        <f t="shared" si="2460"/>
        <v>0</v>
      </c>
      <c r="AI808" s="60">
        <f>AI809</f>
        <v>0</v>
      </c>
      <c r="AJ808" s="60">
        <f t="shared" ref="AJ808:AK808" si="2542">AJ809</f>
        <v>0</v>
      </c>
      <c r="AK808" s="60">
        <f t="shared" si="2542"/>
        <v>0</v>
      </c>
      <c r="AL808" s="60">
        <f t="shared" si="2462"/>
        <v>756600</v>
      </c>
      <c r="AM808" s="60">
        <f t="shared" si="2463"/>
        <v>0</v>
      </c>
      <c r="AN808" s="60">
        <f t="shared" si="2464"/>
        <v>0</v>
      </c>
      <c r="AO808" s="60">
        <f>AO809</f>
        <v>0</v>
      </c>
      <c r="AP808" s="60">
        <f t="shared" ref="AP808:AQ808" si="2543">AP809</f>
        <v>0</v>
      </c>
      <c r="AQ808" s="60">
        <f t="shared" si="2543"/>
        <v>0</v>
      </c>
      <c r="AR808" s="60">
        <f t="shared" si="2466"/>
        <v>756600</v>
      </c>
      <c r="AS808" s="60">
        <f t="shared" si="2467"/>
        <v>0</v>
      </c>
      <c r="AT808" s="60">
        <f t="shared" si="2468"/>
        <v>0</v>
      </c>
    </row>
    <row r="809" spans="1:46" customFormat="1" ht="26.4">
      <c r="A809" s="300"/>
      <c r="B809" s="71" t="s">
        <v>34</v>
      </c>
      <c r="C809" s="35" t="s">
        <v>53</v>
      </c>
      <c r="D809" s="35" t="s">
        <v>21</v>
      </c>
      <c r="E809" s="35" t="s">
        <v>100</v>
      </c>
      <c r="F809" s="35" t="s">
        <v>169</v>
      </c>
      <c r="G809" s="36" t="s">
        <v>33</v>
      </c>
      <c r="H809" s="60"/>
      <c r="I809" s="60"/>
      <c r="J809" s="60"/>
      <c r="K809" s="60"/>
      <c r="L809" s="60"/>
      <c r="M809" s="60"/>
      <c r="N809" s="60"/>
      <c r="O809" s="60"/>
      <c r="P809" s="60"/>
      <c r="Q809" s="60">
        <v>800000</v>
      </c>
      <c r="R809" s="60"/>
      <c r="S809" s="60"/>
      <c r="T809" s="60">
        <f t="shared" si="2537"/>
        <v>800000</v>
      </c>
      <c r="U809" s="60">
        <f t="shared" si="2538"/>
        <v>0</v>
      </c>
      <c r="V809" s="60">
        <f t="shared" si="2539"/>
        <v>0</v>
      </c>
      <c r="W809" s="60">
        <v>-117400</v>
      </c>
      <c r="X809" s="60"/>
      <c r="Y809" s="60"/>
      <c r="Z809" s="60">
        <f t="shared" si="2454"/>
        <v>682600</v>
      </c>
      <c r="AA809" s="60">
        <f t="shared" si="2455"/>
        <v>0</v>
      </c>
      <c r="AB809" s="60">
        <f t="shared" si="2456"/>
        <v>0</v>
      </c>
      <c r="AC809" s="60">
        <v>74000</v>
      </c>
      <c r="AD809" s="60"/>
      <c r="AE809" s="60"/>
      <c r="AF809" s="60">
        <f t="shared" si="2458"/>
        <v>756600</v>
      </c>
      <c r="AG809" s="60">
        <f t="shared" si="2459"/>
        <v>0</v>
      </c>
      <c r="AH809" s="60">
        <f t="shared" si="2460"/>
        <v>0</v>
      </c>
      <c r="AI809" s="60"/>
      <c r="AJ809" s="60"/>
      <c r="AK809" s="60"/>
      <c r="AL809" s="60">
        <f t="shared" si="2462"/>
        <v>756600</v>
      </c>
      <c r="AM809" s="60">
        <f t="shared" si="2463"/>
        <v>0</v>
      </c>
      <c r="AN809" s="60">
        <f t="shared" si="2464"/>
        <v>0</v>
      </c>
      <c r="AO809" s="60"/>
      <c r="AP809" s="60"/>
      <c r="AQ809" s="60"/>
      <c r="AR809" s="60">
        <f t="shared" si="2466"/>
        <v>756600</v>
      </c>
      <c r="AS809" s="60">
        <f t="shared" si="2467"/>
        <v>0</v>
      </c>
      <c r="AT809" s="60">
        <f t="shared" si="2468"/>
        <v>0</v>
      </c>
    </row>
    <row r="810" spans="1:46" customFormat="1">
      <c r="A810" s="300"/>
      <c r="B810" s="103" t="s">
        <v>35</v>
      </c>
      <c r="C810" s="35" t="s">
        <v>53</v>
      </c>
      <c r="D810" s="35" t="s">
        <v>21</v>
      </c>
      <c r="E810" s="35" t="s">
        <v>100</v>
      </c>
      <c r="F810" s="35" t="s">
        <v>169</v>
      </c>
      <c r="G810" s="36" t="s">
        <v>36</v>
      </c>
      <c r="H810" s="60"/>
      <c r="I810" s="60"/>
      <c r="J810" s="60"/>
      <c r="K810" s="60">
        <f>K812</f>
        <v>53909</v>
      </c>
      <c r="L810" s="60">
        <f t="shared" ref="L810:M810" si="2544">L812</f>
        <v>0</v>
      </c>
      <c r="M810" s="60">
        <f t="shared" si="2544"/>
        <v>0</v>
      </c>
      <c r="N810" s="60">
        <f t="shared" si="2523"/>
        <v>53909</v>
      </c>
      <c r="O810" s="60">
        <f t="shared" si="2524"/>
        <v>0</v>
      </c>
      <c r="P810" s="60">
        <f t="shared" si="2525"/>
        <v>0</v>
      </c>
      <c r="Q810" s="60">
        <f>Q812</f>
        <v>400000</v>
      </c>
      <c r="R810" s="60">
        <f t="shared" ref="R810:S810" si="2545">R812</f>
        <v>0</v>
      </c>
      <c r="S810" s="60">
        <f t="shared" si="2545"/>
        <v>0</v>
      </c>
      <c r="T810" s="60">
        <f t="shared" si="2193"/>
        <v>453909</v>
      </c>
      <c r="U810" s="60">
        <f t="shared" si="2194"/>
        <v>0</v>
      </c>
      <c r="V810" s="60">
        <f t="shared" si="2195"/>
        <v>0</v>
      </c>
      <c r="W810" s="60">
        <f>W812</f>
        <v>0</v>
      </c>
      <c r="X810" s="60">
        <f t="shared" ref="X810:Y810" si="2546">X812</f>
        <v>0</v>
      </c>
      <c r="Y810" s="60">
        <f t="shared" si="2546"/>
        <v>0</v>
      </c>
      <c r="Z810" s="60">
        <f t="shared" si="2454"/>
        <v>453909</v>
      </c>
      <c r="AA810" s="60">
        <f t="shared" si="2455"/>
        <v>0</v>
      </c>
      <c r="AB810" s="60">
        <f t="shared" si="2456"/>
        <v>0</v>
      </c>
      <c r="AC810" s="60">
        <f>AC812</f>
        <v>0</v>
      </c>
      <c r="AD810" s="60">
        <f t="shared" ref="AD810:AE810" si="2547">AD812</f>
        <v>0</v>
      </c>
      <c r="AE810" s="60">
        <f t="shared" si="2547"/>
        <v>0</v>
      </c>
      <c r="AF810" s="60">
        <f t="shared" si="2458"/>
        <v>453909</v>
      </c>
      <c r="AG810" s="60">
        <f t="shared" si="2459"/>
        <v>0</v>
      </c>
      <c r="AH810" s="60">
        <f t="shared" si="2460"/>
        <v>0</v>
      </c>
      <c r="AI810" s="60">
        <f>AI812+AI811</f>
        <v>0</v>
      </c>
      <c r="AJ810" s="60">
        <f t="shared" ref="AJ810:AK810" si="2548">AJ812</f>
        <v>0</v>
      </c>
      <c r="AK810" s="60">
        <f t="shared" si="2548"/>
        <v>0</v>
      </c>
      <c r="AL810" s="60">
        <f t="shared" si="2462"/>
        <v>453909</v>
      </c>
      <c r="AM810" s="60">
        <f t="shared" si="2463"/>
        <v>0</v>
      </c>
      <c r="AN810" s="60">
        <f t="shared" si="2464"/>
        <v>0</v>
      </c>
      <c r="AO810" s="60">
        <f>AO812+AO811</f>
        <v>0</v>
      </c>
      <c r="AP810" s="60">
        <f t="shared" ref="AP810:AQ810" si="2549">AP812</f>
        <v>0</v>
      </c>
      <c r="AQ810" s="60">
        <f t="shared" si="2549"/>
        <v>0</v>
      </c>
      <c r="AR810" s="60">
        <f t="shared" si="2466"/>
        <v>453909</v>
      </c>
      <c r="AS810" s="60">
        <f t="shared" si="2467"/>
        <v>0</v>
      </c>
      <c r="AT810" s="60">
        <f t="shared" si="2468"/>
        <v>0</v>
      </c>
    </row>
    <row r="811" spans="1:46" customFormat="1" ht="26.4">
      <c r="A811" s="300"/>
      <c r="B811" s="244" t="s">
        <v>38</v>
      </c>
      <c r="C811" s="211" t="s">
        <v>53</v>
      </c>
      <c r="D811" s="211" t="s">
        <v>21</v>
      </c>
      <c r="E811" s="211" t="s">
        <v>100</v>
      </c>
      <c r="F811" s="211" t="s">
        <v>169</v>
      </c>
      <c r="G811" s="212" t="s">
        <v>37</v>
      </c>
      <c r="H811" s="60"/>
      <c r="I811" s="60"/>
      <c r="J811" s="60"/>
      <c r="K811" s="60"/>
      <c r="L811" s="60"/>
      <c r="M811" s="60"/>
      <c r="N811" s="60"/>
      <c r="O811" s="60"/>
      <c r="P811" s="60"/>
      <c r="Q811" s="60"/>
      <c r="R811" s="60"/>
      <c r="S811" s="60"/>
      <c r="T811" s="60"/>
      <c r="U811" s="60"/>
      <c r="V811" s="60"/>
      <c r="W811" s="60"/>
      <c r="X811" s="60"/>
      <c r="Y811" s="60"/>
      <c r="Z811" s="60"/>
      <c r="AA811" s="60"/>
      <c r="AB811" s="60"/>
      <c r="AC811" s="60"/>
      <c r="AD811" s="60"/>
      <c r="AE811" s="60"/>
      <c r="AF811" s="60"/>
      <c r="AG811" s="60"/>
      <c r="AH811" s="60"/>
      <c r="AI811" s="60">
        <v>100000</v>
      </c>
      <c r="AJ811" s="60"/>
      <c r="AK811" s="60"/>
      <c r="AL811" s="60">
        <f t="shared" si="2462"/>
        <v>100000</v>
      </c>
      <c r="AM811" s="60"/>
      <c r="AN811" s="60"/>
      <c r="AO811" s="60"/>
      <c r="AP811" s="60"/>
      <c r="AQ811" s="60"/>
      <c r="AR811" s="60">
        <f t="shared" si="2466"/>
        <v>100000</v>
      </c>
      <c r="AS811" s="60"/>
      <c r="AT811" s="60"/>
    </row>
    <row r="812" spans="1:46" customFormat="1">
      <c r="A812" s="300"/>
      <c r="B812" s="71" t="s">
        <v>67</v>
      </c>
      <c r="C812" s="35" t="s">
        <v>53</v>
      </c>
      <c r="D812" s="35" t="s">
        <v>21</v>
      </c>
      <c r="E812" s="35" t="s">
        <v>100</v>
      </c>
      <c r="F812" s="35" t="s">
        <v>169</v>
      </c>
      <c r="G812" s="36" t="s">
        <v>68</v>
      </c>
      <c r="H812" s="60"/>
      <c r="I812" s="60"/>
      <c r="J812" s="60"/>
      <c r="K812" s="60">
        <v>53909</v>
      </c>
      <c r="L812" s="60"/>
      <c r="M812" s="60"/>
      <c r="N812" s="60">
        <f t="shared" si="2523"/>
        <v>53909</v>
      </c>
      <c r="O812" s="60">
        <f t="shared" si="2524"/>
        <v>0</v>
      </c>
      <c r="P812" s="60">
        <f t="shared" si="2525"/>
        <v>0</v>
      </c>
      <c r="Q812" s="60">
        <v>400000</v>
      </c>
      <c r="R812" s="60"/>
      <c r="S812" s="60"/>
      <c r="T812" s="60">
        <f t="shared" si="2193"/>
        <v>453909</v>
      </c>
      <c r="U812" s="60">
        <f t="shared" si="2194"/>
        <v>0</v>
      </c>
      <c r="V812" s="60">
        <f t="shared" si="2195"/>
        <v>0</v>
      </c>
      <c r="W812" s="60"/>
      <c r="X812" s="60"/>
      <c r="Y812" s="60"/>
      <c r="Z812" s="60">
        <f t="shared" si="2454"/>
        <v>453909</v>
      </c>
      <c r="AA812" s="60">
        <f t="shared" si="2455"/>
        <v>0</v>
      </c>
      <c r="AB812" s="60">
        <f t="shared" si="2456"/>
        <v>0</v>
      </c>
      <c r="AC812" s="60"/>
      <c r="AD812" s="60"/>
      <c r="AE812" s="60"/>
      <c r="AF812" s="60">
        <f t="shared" si="2458"/>
        <v>453909</v>
      </c>
      <c r="AG812" s="60">
        <f t="shared" si="2459"/>
        <v>0</v>
      </c>
      <c r="AH812" s="60">
        <f t="shared" si="2460"/>
        <v>0</v>
      </c>
      <c r="AI812" s="60">
        <v>-100000</v>
      </c>
      <c r="AJ812" s="60"/>
      <c r="AK812" s="60"/>
      <c r="AL812" s="60">
        <f t="shared" si="2462"/>
        <v>353909</v>
      </c>
      <c r="AM812" s="60">
        <f t="shared" si="2463"/>
        <v>0</v>
      </c>
      <c r="AN812" s="60">
        <f t="shared" si="2464"/>
        <v>0</v>
      </c>
      <c r="AO812" s="60"/>
      <c r="AP812" s="60"/>
      <c r="AQ812" s="60"/>
      <c r="AR812" s="60">
        <f t="shared" si="2466"/>
        <v>353909</v>
      </c>
      <c r="AS812" s="60">
        <f t="shared" ref="AS812:AS833" si="2550">AM812+AP812</f>
        <v>0</v>
      </c>
      <c r="AT812" s="60">
        <f t="shared" ref="AT812:AT833" si="2551">AN812+AQ812</f>
        <v>0</v>
      </c>
    </row>
    <row r="813" spans="1:46" customFormat="1" ht="52.8">
      <c r="A813" s="300"/>
      <c r="B813" s="104" t="s">
        <v>346</v>
      </c>
      <c r="C813" s="35" t="s">
        <v>53</v>
      </c>
      <c r="D813" s="35" t="s">
        <v>21</v>
      </c>
      <c r="E813" s="35" t="s">
        <v>100</v>
      </c>
      <c r="F813" s="35" t="s">
        <v>345</v>
      </c>
      <c r="G813" s="36"/>
      <c r="H813" s="60">
        <f>H814+H816</f>
        <v>705442.12</v>
      </c>
      <c r="I813" s="60">
        <f t="shared" ref="I813:J813" si="2552">I814+I816</f>
        <v>732624.31</v>
      </c>
      <c r="J813" s="60">
        <f t="shared" si="2552"/>
        <v>763720.56</v>
      </c>
      <c r="K813" s="60">
        <f t="shared" ref="K813:M813" si="2553">K814+K816</f>
        <v>25186.26</v>
      </c>
      <c r="L813" s="60">
        <f t="shared" si="2553"/>
        <v>64676.24</v>
      </c>
      <c r="M813" s="60">
        <f t="shared" si="2553"/>
        <v>101044.61</v>
      </c>
      <c r="N813" s="60">
        <f t="shared" si="2490"/>
        <v>730628.38</v>
      </c>
      <c r="O813" s="60">
        <f t="shared" si="2491"/>
        <v>797300.55</v>
      </c>
      <c r="P813" s="60">
        <f t="shared" si="2492"/>
        <v>864765.17</v>
      </c>
      <c r="Q813" s="60">
        <f t="shared" ref="Q813:S813" si="2554">Q814+Q816</f>
        <v>0</v>
      </c>
      <c r="R813" s="60">
        <f t="shared" si="2554"/>
        <v>0</v>
      </c>
      <c r="S813" s="60">
        <f t="shared" si="2554"/>
        <v>0</v>
      </c>
      <c r="T813" s="60">
        <f t="shared" si="2193"/>
        <v>730628.38</v>
      </c>
      <c r="U813" s="60">
        <f t="shared" si="2194"/>
        <v>797300.55</v>
      </c>
      <c r="V813" s="60">
        <f t="shared" si="2195"/>
        <v>864765.17</v>
      </c>
      <c r="W813" s="60">
        <f t="shared" ref="W813:Y813" si="2555">W814+W816</f>
        <v>0</v>
      </c>
      <c r="X813" s="60">
        <f t="shared" si="2555"/>
        <v>0</v>
      </c>
      <c r="Y813" s="60">
        <f t="shared" si="2555"/>
        <v>0</v>
      </c>
      <c r="Z813" s="60">
        <f t="shared" si="2454"/>
        <v>730628.38</v>
      </c>
      <c r="AA813" s="60">
        <f t="shared" si="2455"/>
        <v>797300.55</v>
      </c>
      <c r="AB813" s="60">
        <f t="shared" si="2456"/>
        <v>864765.17</v>
      </c>
      <c r="AC813" s="60">
        <f t="shared" ref="AC813:AE813" si="2556">AC814+AC816</f>
        <v>0</v>
      </c>
      <c r="AD813" s="60">
        <f t="shared" si="2556"/>
        <v>0</v>
      </c>
      <c r="AE813" s="60">
        <f t="shared" si="2556"/>
        <v>0</v>
      </c>
      <c r="AF813" s="60">
        <f t="shared" si="2458"/>
        <v>730628.38</v>
      </c>
      <c r="AG813" s="60">
        <f t="shared" si="2459"/>
        <v>797300.55</v>
      </c>
      <c r="AH813" s="60">
        <f t="shared" si="2460"/>
        <v>864765.17</v>
      </c>
      <c r="AI813" s="60">
        <f t="shared" ref="AI813:AK813" si="2557">AI814+AI816</f>
        <v>0</v>
      </c>
      <c r="AJ813" s="60">
        <f t="shared" si="2557"/>
        <v>0</v>
      </c>
      <c r="AK813" s="60">
        <f t="shared" si="2557"/>
        <v>0</v>
      </c>
      <c r="AL813" s="60">
        <f t="shared" si="2462"/>
        <v>730628.38</v>
      </c>
      <c r="AM813" s="60">
        <f t="shared" si="2463"/>
        <v>797300.55</v>
      </c>
      <c r="AN813" s="60">
        <f t="shared" si="2464"/>
        <v>864765.17</v>
      </c>
      <c r="AO813" s="60">
        <f t="shared" ref="AO813:AQ813" si="2558">AO814+AO816</f>
        <v>0</v>
      </c>
      <c r="AP813" s="60">
        <f t="shared" si="2558"/>
        <v>0</v>
      </c>
      <c r="AQ813" s="60">
        <f t="shared" si="2558"/>
        <v>0</v>
      </c>
      <c r="AR813" s="60">
        <f t="shared" si="2466"/>
        <v>730628.38</v>
      </c>
      <c r="AS813" s="60">
        <f t="shared" si="2550"/>
        <v>797300.55</v>
      </c>
      <c r="AT813" s="60">
        <f t="shared" si="2551"/>
        <v>864765.17</v>
      </c>
    </row>
    <row r="814" spans="1:46" customFormat="1" ht="39.6">
      <c r="A814" s="300"/>
      <c r="B814" s="71" t="s">
        <v>51</v>
      </c>
      <c r="C814" s="35" t="s">
        <v>53</v>
      </c>
      <c r="D814" s="35" t="s">
        <v>21</v>
      </c>
      <c r="E814" s="35" t="s">
        <v>100</v>
      </c>
      <c r="F814" s="35" t="s">
        <v>345</v>
      </c>
      <c r="G814" s="36" t="s">
        <v>49</v>
      </c>
      <c r="H814" s="60">
        <f>H815</f>
        <v>345290.4</v>
      </c>
      <c r="I814" s="60">
        <f t="shared" ref="I814:M814" si="2559">I815</f>
        <v>345290.4</v>
      </c>
      <c r="J814" s="60">
        <f t="shared" si="2559"/>
        <v>345290.4</v>
      </c>
      <c r="K814" s="60">
        <f t="shared" si="2559"/>
        <v>0</v>
      </c>
      <c r="L814" s="60">
        <f t="shared" si="2559"/>
        <v>0</v>
      </c>
      <c r="M814" s="60">
        <f t="shared" si="2559"/>
        <v>0</v>
      </c>
      <c r="N814" s="60">
        <f t="shared" si="2490"/>
        <v>345290.4</v>
      </c>
      <c r="O814" s="60">
        <f t="shared" si="2491"/>
        <v>345290.4</v>
      </c>
      <c r="P814" s="60">
        <f t="shared" si="2492"/>
        <v>345290.4</v>
      </c>
      <c r="Q814" s="60">
        <f t="shared" ref="Q814:S814" si="2560">Q815</f>
        <v>0</v>
      </c>
      <c r="R814" s="60">
        <f t="shared" si="2560"/>
        <v>0</v>
      </c>
      <c r="S814" s="60">
        <f t="shared" si="2560"/>
        <v>0</v>
      </c>
      <c r="T814" s="60">
        <f t="shared" si="2193"/>
        <v>345290.4</v>
      </c>
      <c r="U814" s="60">
        <f t="shared" si="2194"/>
        <v>345290.4</v>
      </c>
      <c r="V814" s="60">
        <f t="shared" si="2195"/>
        <v>345290.4</v>
      </c>
      <c r="W814" s="60">
        <f t="shared" ref="W814:Y814" si="2561">W815</f>
        <v>0</v>
      </c>
      <c r="X814" s="60">
        <f t="shared" si="2561"/>
        <v>0</v>
      </c>
      <c r="Y814" s="60">
        <f t="shared" si="2561"/>
        <v>0</v>
      </c>
      <c r="Z814" s="60">
        <f t="shared" si="2454"/>
        <v>345290.4</v>
      </c>
      <c r="AA814" s="60">
        <f t="shared" si="2455"/>
        <v>345290.4</v>
      </c>
      <c r="AB814" s="60">
        <f t="shared" si="2456"/>
        <v>345290.4</v>
      </c>
      <c r="AC814" s="60">
        <f t="shared" ref="AC814:AE814" si="2562">AC815</f>
        <v>0</v>
      </c>
      <c r="AD814" s="60">
        <f t="shared" si="2562"/>
        <v>0</v>
      </c>
      <c r="AE814" s="60">
        <f t="shared" si="2562"/>
        <v>0</v>
      </c>
      <c r="AF814" s="60">
        <f t="shared" si="2458"/>
        <v>345290.4</v>
      </c>
      <c r="AG814" s="60">
        <f t="shared" si="2459"/>
        <v>345290.4</v>
      </c>
      <c r="AH814" s="60">
        <f t="shared" si="2460"/>
        <v>345290.4</v>
      </c>
      <c r="AI814" s="60">
        <f t="shared" ref="AI814:AK814" si="2563">AI815</f>
        <v>0</v>
      </c>
      <c r="AJ814" s="60">
        <f t="shared" si="2563"/>
        <v>0</v>
      </c>
      <c r="AK814" s="60">
        <f t="shared" si="2563"/>
        <v>0</v>
      </c>
      <c r="AL814" s="60">
        <f t="shared" si="2462"/>
        <v>345290.4</v>
      </c>
      <c r="AM814" s="60">
        <f t="shared" si="2463"/>
        <v>345290.4</v>
      </c>
      <c r="AN814" s="60">
        <f t="shared" si="2464"/>
        <v>345290.4</v>
      </c>
      <c r="AO814" s="60">
        <f t="shared" ref="AO814:AQ814" si="2564">AO815</f>
        <v>0</v>
      </c>
      <c r="AP814" s="60">
        <f t="shared" si="2564"/>
        <v>0</v>
      </c>
      <c r="AQ814" s="60">
        <f t="shared" si="2564"/>
        <v>0</v>
      </c>
      <c r="AR814" s="60">
        <f t="shared" si="2466"/>
        <v>345290.4</v>
      </c>
      <c r="AS814" s="60">
        <f t="shared" si="2550"/>
        <v>345290.4</v>
      </c>
      <c r="AT814" s="60">
        <f t="shared" si="2551"/>
        <v>345290.4</v>
      </c>
    </row>
    <row r="815" spans="1:46" customFormat="1">
      <c r="A815" s="300"/>
      <c r="B815" s="71" t="s">
        <v>52</v>
      </c>
      <c r="C815" s="35" t="s">
        <v>53</v>
      </c>
      <c r="D815" s="35" t="s">
        <v>21</v>
      </c>
      <c r="E815" s="35" t="s">
        <v>100</v>
      </c>
      <c r="F815" s="35" t="s">
        <v>345</v>
      </c>
      <c r="G815" s="36" t="s">
        <v>50</v>
      </c>
      <c r="H815" s="61">
        <v>345290.4</v>
      </c>
      <c r="I815" s="61">
        <v>345290.4</v>
      </c>
      <c r="J815" s="61">
        <v>345290.4</v>
      </c>
      <c r="K815" s="61"/>
      <c r="L815" s="61"/>
      <c r="M815" s="61"/>
      <c r="N815" s="61">
        <f t="shared" si="2490"/>
        <v>345290.4</v>
      </c>
      <c r="O815" s="61">
        <f t="shared" si="2491"/>
        <v>345290.4</v>
      </c>
      <c r="P815" s="61">
        <f t="shared" si="2492"/>
        <v>345290.4</v>
      </c>
      <c r="Q815" s="61"/>
      <c r="R815" s="61"/>
      <c r="S815" s="61"/>
      <c r="T815" s="61">
        <f t="shared" si="2193"/>
        <v>345290.4</v>
      </c>
      <c r="U815" s="61">
        <f t="shared" si="2194"/>
        <v>345290.4</v>
      </c>
      <c r="V815" s="61">
        <f t="shared" si="2195"/>
        <v>345290.4</v>
      </c>
      <c r="W815" s="61"/>
      <c r="X815" s="61"/>
      <c r="Y815" s="61"/>
      <c r="Z815" s="61">
        <f t="shared" si="2454"/>
        <v>345290.4</v>
      </c>
      <c r="AA815" s="61">
        <f t="shared" si="2455"/>
        <v>345290.4</v>
      </c>
      <c r="AB815" s="61">
        <f t="shared" si="2456"/>
        <v>345290.4</v>
      </c>
      <c r="AC815" s="61"/>
      <c r="AD815" s="61"/>
      <c r="AE815" s="61"/>
      <c r="AF815" s="61">
        <f t="shared" si="2458"/>
        <v>345290.4</v>
      </c>
      <c r="AG815" s="61">
        <f t="shared" si="2459"/>
        <v>345290.4</v>
      </c>
      <c r="AH815" s="61">
        <f t="shared" si="2460"/>
        <v>345290.4</v>
      </c>
      <c r="AI815" s="61"/>
      <c r="AJ815" s="61"/>
      <c r="AK815" s="61"/>
      <c r="AL815" s="61">
        <f t="shared" si="2462"/>
        <v>345290.4</v>
      </c>
      <c r="AM815" s="61">
        <f t="shared" si="2463"/>
        <v>345290.4</v>
      </c>
      <c r="AN815" s="61">
        <f t="shared" si="2464"/>
        <v>345290.4</v>
      </c>
      <c r="AO815" s="61"/>
      <c r="AP815" s="61"/>
      <c r="AQ815" s="61"/>
      <c r="AR815" s="61">
        <f t="shared" si="2466"/>
        <v>345290.4</v>
      </c>
      <c r="AS815" s="61">
        <f t="shared" si="2550"/>
        <v>345290.4</v>
      </c>
      <c r="AT815" s="61">
        <f t="shared" si="2551"/>
        <v>345290.4</v>
      </c>
    </row>
    <row r="816" spans="1:46" customFormat="1" ht="26.4">
      <c r="A816" s="300"/>
      <c r="B816" s="123" t="s">
        <v>186</v>
      </c>
      <c r="C816" s="35" t="s">
        <v>53</v>
      </c>
      <c r="D816" s="35" t="s">
        <v>21</v>
      </c>
      <c r="E816" s="35" t="s">
        <v>100</v>
      </c>
      <c r="F816" s="35" t="s">
        <v>345</v>
      </c>
      <c r="G816" s="36" t="s">
        <v>32</v>
      </c>
      <c r="H816" s="60">
        <f>H817</f>
        <v>360151.72</v>
      </c>
      <c r="I816" s="60">
        <f t="shared" ref="I816:M816" si="2565">I817</f>
        <v>387333.91</v>
      </c>
      <c r="J816" s="60">
        <f t="shared" si="2565"/>
        <v>418430.16</v>
      </c>
      <c r="K816" s="60">
        <f t="shared" si="2565"/>
        <v>25186.26</v>
      </c>
      <c r="L816" s="60">
        <f t="shared" si="2565"/>
        <v>64676.24</v>
      </c>
      <c r="M816" s="60">
        <f t="shared" si="2565"/>
        <v>101044.61</v>
      </c>
      <c r="N816" s="60">
        <f t="shared" si="2490"/>
        <v>385337.98</v>
      </c>
      <c r="O816" s="60">
        <f t="shared" si="2491"/>
        <v>452010.14999999997</v>
      </c>
      <c r="P816" s="60">
        <f t="shared" si="2492"/>
        <v>519474.76999999996</v>
      </c>
      <c r="Q816" s="60">
        <f t="shared" ref="Q816:S816" si="2566">Q817</f>
        <v>0</v>
      </c>
      <c r="R816" s="60">
        <f t="shared" si="2566"/>
        <v>0</v>
      </c>
      <c r="S816" s="60">
        <f t="shared" si="2566"/>
        <v>0</v>
      </c>
      <c r="T816" s="60">
        <f t="shared" si="2193"/>
        <v>385337.98</v>
      </c>
      <c r="U816" s="60">
        <f t="shared" si="2194"/>
        <v>452010.14999999997</v>
      </c>
      <c r="V816" s="60">
        <f t="shared" si="2195"/>
        <v>519474.76999999996</v>
      </c>
      <c r="W816" s="60">
        <f t="shared" ref="W816:Y816" si="2567">W817</f>
        <v>0</v>
      </c>
      <c r="X816" s="60">
        <f t="shared" si="2567"/>
        <v>0</v>
      </c>
      <c r="Y816" s="60">
        <f t="shared" si="2567"/>
        <v>0</v>
      </c>
      <c r="Z816" s="60">
        <f t="shared" si="2454"/>
        <v>385337.98</v>
      </c>
      <c r="AA816" s="60">
        <f t="shared" si="2455"/>
        <v>452010.14999999997</v>
      </c>
      <c r="AB816" s="60">
        <f t="shared" si="2456"/>
        <v>519474.76999999996</v>
      </c>
      <c r="AC816" s="60">
        <f t="shared" ref="AC816:AE816" si="2568">AC817</f>
        <v>0</v>
      </c>
      <c r="AD816" s="60">
        <f t="shared" si="2568"/>
        <v>0</v>
      </c>
      <c r="AE816" s="60">
        <f t="shared" si="2568"/>
        <v>0</v>
      </c>
      <c r="AF816" s="60">
        <f t="shared" si="2458"/>
        <v>385337.98</v>
      </c>
      <c r="AG816" s="60">
        <f t="shared" si="2459"/>
        <v>452010.14999999997</v>
      </c>
      <c r="AH816" s="60">
        <f t="shared" si="2460"/>
        <v>519474.76999999996</v>
      </c>
      <c r="AI816" s="60">
        <f t="shared" ref="AI816:AK816" si="2569">AI817</f>
        <v>0</v>
      </c>
      <c r="AJ816" s="60">
        <f t="shared" si="2569"/>
        <v>0</v>
      </c>
      <c r="AK816" s="60">
        <f t="shared" si="2569"/>
        <v>0</v>
      </c>
      <c r="AL816" s="60">
        <f t="shared" si="2462"/>
        <v>385337.98</v>
      </c>
      <c r="AM816" s="60">
        <f t="shared" si="2463"/>
        <v>452010.14999999997</v>
      </c>
      <c r="AN816" s="60">
        <f t="shared" si="2464"/>
        <v>519474.76999999996</v>
      </c>
      <c r="AO816" s="60">
        <f t="shared" ref="AO816:AQ816" si="2570">AO817</f>
        <v>0</v>
      </c>
      <c r="AP816" s="60">
        <f t="shared" si="2570"/>
        <v>0</v>
      </c>
      <c r="AQ816" s="60">
        <f t="shared" si="2570"/>
        <v>0</v>
      </c>
      <c r="AR816" s="60">
        <f t="shared" si="2466"/>
        <v>385337.98</v>
      </c>
      <c r="AS816" s="60">
        <f t="shared" si="2550"/>
        <v>452010.14999999997</v>
      </c>
      <c r="AT816" s="60">
        <f t="shared" si="2551"/>
        <v>519474.76999999996</v>
      </c>
    </row>
    <row r="817" spans="1:46" customFormat="1" ht="26.4">
      <c r="A817" s="300"/>
      <c r="B817" s="71" t="s">
        <v>34</v>
      </c>
      <c r="C817" s="35" t="s">
        <v>53</v>
      </c>
      <c r="D817" s="35" t="s">
        <v>21</v>
      </c>
      <c r="E817" s="35" t="s">
        <v>100</v>
      </c>
      <c r="F817" s="35" t="s">
        <v>345</v>
      </c>
      <c r="G817" s="36" t="s">
        <v>33</v>
      </c>
      <c r="H817" s="61">
        <v>360151.72</v>
      </c>
      <c r="I817" s="61">
        <v>387333.91</v>
      </c>
      <c r="J817" s="61">
        <v>418430.16</v>
      </c>
      <c r="K817" s="61">
        <v>25186.26</v>
      </c>
      <c r="L817" s="61">
        <v>64676.24</v>
      </c>
      <c r="M817" s="61">
        <v>101044.61</v>
      </c>
      <c r="N817" s="61">
        <f t="shared" si="2490"/>
        <v>385337.98</v>
      </c>
      <c r="O817" s="61">
        <f t="shared" si="2491"/>
        <v>452010.14999999997</v>
      </c>
      <c r="P817" s="61">
        <f t="shared" si="2492"/>
        <v>519474.76999999996</v>
      </c>
      <c r="Q817" s="61"/>
      <c r="R817" s="61"/>
      <c r="S817" s="61"/>
      <c r="T817" s="61">
        <f t="shared" ref="T817:T836" si="2571">N817+Q817</f>
        <v>385337.98</v>
      </c>
      <c r="U817" s="61">
        <f t="shared" ref="U817:U836" si="2572">O817+R817</f>
        <v>452010.14999999997</v>
      </c>
      <c r="V817" s="61">
        <f t="shared" ref="V817:V836" si="2573">P817+S817</f>
        <v>519474.76999999996</v>
      </c>
      <c r="W817" s="61"/>
      <c r="X817" s="61"/>
      <c r="Y817" s="61"/>
      <c r="Z817" s="61">
        <f t="shared" si="2454"/>
        <v>385337.98</v>
      </c>
      <c r="AA817" s="61">
        <f t="shared" si="2455"/>
        <v>452010.14999999997</v>
      </c>
      <c r="AB817" s="61">
        <f t="shared" si="2456"/>
        <v>519474.76999999996</v>
      </c>
      <c r="AC817" s="61"/>
      <c r="AD817" s="61"/>
      <c r="AE817" s="61"/>
      <c r="AF817" s="61">
        <f t="shared" si="2458"/>
        <v>385337.98</v>
      </c>
      <c r="AG817" s="61">
        <f t="shared" si="2459"/>
        <v>452010.14999999997</v>
      </c>
      <c r="AH817" s="61">
        <f t="shared" si="2460"/>
        <v>519474.76999999996</v>
      </c>
      <c r="AI817" s="61"/>
      <c r="AJ817" s="61"/>
      <c r="AK817" s="61"/>
      <c r="AL817" s="61">
        <f t="shared" si="2462"/>
        <v>385337.98</v>
      </c>
      <c r="AM817" s="61">
        <f t="shared" si="2463"/>
        <v>452010.14999999997</v>
      </c>
      <c r="AN817" s="61">
        <f t="shared" si="2464"/>
        <v>519474.76999999996</v>
      </c>
      <c r="AO817" s="61"/>
      <c r="AP817" s="61"/>
      <c r="AQ817" s="61"/>
      <c r="AR817" s="61">
        <f t="shared" si="2466"/>
        <v>385337.98</v>
      </c>
      <c r="AS817" s="61">
        <f t="shared" si="2550"/>
        <v>452010.14999999997</v>
      </c>
      <c r="AT817" s="61">
        <f t="shared" si="2551"/>
        <v>519474.76999999996</v>
      </c>
    </row>
    <row r="818" spans="1:46" customFormat="1" ht="42.75" customHeight="1">
      <c r="A818" s="300"/>
      <c r="B818" s="104" t="s">
        <v>149</v>
      </c>
      <c r="C818" s="35" t="s">
        <v>53</v>
      </c>
      <c r="D818" s="35" t="s">
        <v>21</v>
      </c>
      <c r="E818" s="35" t="s">
        <v>100</v>
      </c>
      <c r="F818" s="35" t="s">
        <v>347</v>
      </c>
      <c r="G818" s="36"/>
      <c r="H818" s="61">
        <f>+H819</f>
        <v>759.71</v>
      </c>
      <c r="I818" s="61">
        <f t="shared" ref="I818:M818" si="2574">+I819</f>
        <v>677.34</v>
      </c>
      <c r="J818" s="61">
        <f t="shared" si="2574"/>
        <v>677.05</v>
      </c>
      <c r="K818" s="61">
        <f t="shared" si="2574"/>
        <v>1899.13</v>
      </c>
      <c r="L818" s="61">
        <f t="shared" si="2574"/>
        <v>2082.4499999999998</v>
      </c>
      <c r="M818" s="61">
        <f t="shared" si="2574"/>
        <v>85864.07</v>
      </c>
      <c r="N818" s="61">
        <f t="shared" si="2490"/>
        <v>2658.84</v>
      </c>
      <c r="O818" s="61">
        <f t="shared" si="2491"/>
        <v>2759.79</v>
      </c>
      <c r="P818" s="61">
        <f t="shared" si="2492"/>
        <v>86541.12000000001</v>
      </c>
      <c r="Q818" s="61">
        <f t="shared" ref="Q818:S818" si="2575">+Q819</f>
        <v>0</v>
      </c>
      <c r="R818" s="61">
        <f t="shared" si="2575"/>
        <v>0</v>
      </c>
      <c r="S818" s="61">
        <f t="shared" si="2575"/>
        <v>0</v>
      </c>
      <c r="T818" s="61">
        <f t="shared" si="2571"/>
        <v>2658.84</v>
      </c>
      <c r="U818" s="61">
        <f t="shared" si="2572"/>
        <v>2759.79</v>
      </c>
      <c r="V818" s="61">
        <f t="shared" si="2573"/>
        <v>86541.12000000001</v>
      </c>
      <c r="W818" s="61">
        <f t="shared" ref="W818:Y818" si="2576">+W819</f>
        <v>0</v>
      </c>
      <c r="X818" s="61">
        <f t="shared" si="2576"/>
        <v>0</v>
      </c>
      <c r="Y818" s="61">
        <f t="shared" si="2576"/>
        <v>0</v>
      </c>
      <c r="Z818" s="61">
        <f t="shared" si="2454"/>
        <v>2658.84</v>
      </c>
      <c r="AA818" s="61">
        <f t="shared" si="2455"/>
        <v>2759.79</v>
      </c>
      <c r="AB818" s="61">
        <f t="shared" si="2456"/>
        <v>86541.12000000001</v>
      </c>
      <c r="AC818" s="61">
        <f t="shared" ref="AC818:AE818" si="2577">+AC819</f>
        <v>0</v>
      </c>
      <c r="AD818" s="61">
        <f t="shared" si="2577"/>
        <v>0</v>
      </c>
      <c r="AE818" s="61">
        <f t="shared" si="2577"/>
        <v>0</v>
      </c>
      <c r="AF818" s="61">
        <f t="shared" si="2458"/>
        <v>2658.84</v>
      </c>
      <c r="AG818" s="61">
        <f t="shared" si="2459"/>
        <v>2759.79</v>
      </c>
      <c r="AH818" s="61">
        <f t="shared" si="2460"/>
        <v>86541.12000000001</v>
      </c>
      <c r="AI818" s="61">
        <f t="shared" ref="AI818:AK818" si="2578">+AI819</f>
        <v>0</v>
      </c>
      <c r="AJ818" s="61">
        <f t="shared" si="2578"/>
        <v>0</v>
      </c>
      <c r="AK818" s="61">
        <f t="shared" si="2578"/>
        <v>0</v>
      </c>
      <c r="AL818" s="61">
        <f t="shared" si="2462"/>
        <v>2658.84</v>
      </c>
      <c r="AM818" s="61">
        <f t="shared" si="2463"/>
        <v>2759.79</v>
      </c>
      <c r="AN818" s="61">
        <f t="shared" si="2464"/>
        <v>86541.12000000001</v>
      </c>
      <c r="AO818" s="61">
        <f t="shared" ref="AO818:AQ818" si="2579">+AO819</f>
        <v>0</v>
      </c>
      <c r="AP818" s="61">
        <f t="shared" si="2579"/>
        <v>0</v>
      </c>
      <c r="AQ818" s="61">
        <f t="shared" si="2579"/>
        <v>0</v>
      </c>
      <c r="AR818" s="61">
        <f t="shared" si="2466"/>
        <v>2658.84</v>
      </c>
      <c r="AS818" s="61">
        <f t="shared" si="2550"/>
        <v>2759.79</v>
      </c>
      <c r="AT818" s="61">
        <f t="shared" si="2551"/>
        <v>86541.12000000001</v>
      </c>
    </row>
    <row r="819" spans="1:46" customFormat="1" ht="24.75" customHeight="1">
      <c r="A819" s="300"/>
      <c r="B819" s="123" t="s">
        <v>186</v>
      </c>
      <c r="C819" s="35" t="s">
        <v>53</v>
      </c>
      <c r="D819" s="35" t="s">
        <v>21</v>
      </c>
      <c r="E819" s="35" t="s">
        <v>100</v>
      </c>
      <c r="F819" s="35" t="s">
        <v>347</v>
      </c>
      <c r="G819" s="36" t="s">
        <v>32</v>
      </c>
      <c r="H819" s="61">
        <f>H820</f>
        <v>759.71</v>
      </c>
      <c r="I819" s="61">
        <f t="shared" ref="I819:M819" si="2580">I820</f>
        <v>677.34</v>
      </c>
      <c r="J819" s="61">
        <f t="shared" si="2580"/>
        <v>677.05</v>
      </c>
      <c r="K819" s="61">
        <f t="shared" si="2580"/>
        <v>1899.13</v>
      </c>
      <c r="L819" s="61">
        <f t="shared" si="2580"/>
        <v>2082.4499999999998</v>
      </c>
      <c r="M819" s="61">
        <f t="shared" si="2580"/>
        <v>85864.07</v>
      </c>
      <c r="N819" s="61">
        <f t="shared" si="2490"/>
        <v>2658.84</v>
      </c>
      <c r="O819" s="61">
        <f t="shared" si="2491"/>
        <v>2759.79</v>
      </c>
      <c r="P819" s="61">
        <f t="shared" si="2492"/>
        <v>86541.12000000001</v>
      </c>
      <c r="Q819" s="61">
        <f t="shared" ref="Q819:S819" si="2581">Q820</f>
        <v>0</v>
      </c>
      <c r="R819" s="61">
        <f t="shared" si="2581"/>
        <v>0</v>
      </c>
      <c r="S819" s="61">
        <f t="shared" si="2581"/>
        <v>0</v>
      </c>
      <c r="T819" s="61">
        <f t="shared" si="2571"/>
        <v>2658.84</v>
      </c>
      <c r="U819" s="61">
        <f t="shared" si="2572"/>
        <v>2759.79</v>
      </c>
      <c r="V819" s="61">
        <f t="shared" si="2573"/>
        <v>86541.12000000001</v>
      </c>
      <c r="W819" s="61">
        <f t="shared" ref="W819:Y819" si="2582">W820</f>
        <v>0</v>
      </c>
      <c r="X819" s="61">
        <f t="shared" si="2582"/>
        <v>0</v>
      </c>
      <c r="Y819" s="61">
        <f t="shared" si="2582"/>
        <v>0</v>
      </c>
      <c r="Z819" s="61">
        <f t="shared" si="2454"/>
        <v>2658.84</v>
      </c>
      <c r="AA819" s="61">
        <f t="shared" si="2455"/>
        <v>2759.79</v>
      </c>
      <c r="AB819" s="61">
        <f t="shared" si="2456"/>
        <v>86541.12000000001</v>
      </c>
      <c r="AC819" s="61">
        <f t="shared" ref="AC819:AE819" si="2583">AC820</f>
        <v>0</v>
      </c>
      <c r="AD819" s="61">
        <f t="shared" si="2583"/>
        <v>0</v>
      </c>
      <c r="AE819" s="61">
        <f t="shared" si="2583"/>
        <v>0</v>
      </c>
      <c r="AF819" s="61">
        <f t="shared" si="2458"/>
        <v>2658.84</v>
      </c>
      <c r="AG819" s="61">
        <f t="shared" si="2459"/>
        <v>2759.79</v>
      </c>
      <c r="AH819" s="61">
        <f t="shared" si="2460"/>
        <v>86541.12000000001</v>
      </c>
      <c r="AI819" s="61">
        <f t="shared" ref="AI819:AK819" si="2584">AI820</f>
        <v>0</v>
      </c>
      <c r="AJ819" s="61">
        <f t="shared" si="2584"/>
        <v>0</v>
      </c>
      <c r="AK819" s="61">
        <f t="shared" si="2584"/>
        <v>0</v>
      </c>
      <c r="AL819" s="61">
        <f t="shared" si="2462"/>
        <v>2658.84</v>
      </c>
      <c r="AM819" s="61">
        <f t="shared" si="2463"/>
        <v>2759.79</v>
      </c>
      <c r="AN819" s="61">
        <f t="shared" si="2464"/>
        <v>86541.12000000001</v>
      </c>
      <c r="AO819" s="61">
        <f t="shared" ref="AO819:AQ819" si="2585">AO820</f>
        <v>0</v>
      </c>
      <c r="AP819" s="61">
        <f t="shared" si="2585"/>
        <v>0</v>
      </c>
      <c r="AQ819" s="61">
        <f t="shared" si="2585"/>
        <v>0</v>
      </c>
      <c r="AR819" s="61">
        <f t="shared" si="2466"/>
        <v>2658.84</v>
      </c>
      <c r="AS819" s="61">
        <f t="shared" si="2550"/>
        <v>2759.79</v>
      </c>
      <c r="AT819" s="61">
        <f t="shared" si="2551"/>
        <v>86541.12000000001</v>
      </c>
    </row>
    <row r="820" spans="1:46" customFormat="1" ht="26.4">
      <c r="A820" s="300"/>
      <c r="B820" s="71" t="s">
        <v>34</v>
      </c>
      <c r="C820" s="35" t="s">
        <v>53</v>
      </c>
      <c r="D820" s="35" t="s">
        <v>21</v>
      </c>
      <c r="E820" s="35" t="s">
        <v>100</v>
      </c>
      <c r="F820" s="35" t="s">
        <v>347</v>
      </c>
      <c r="G820" s="36" t="s">
        <v>33</v>
      </c>
      <c r="H820" s="60">
        <v>759.71</v>
      </c>
      <c r="I820" s="60">
        <v>677.34</v>
      </c>
      <c r="J820" s="60">
        <v>677.05</v>
      </c>
      <c r="K820" s="60">
        <v>1899.13</v>
      </c>
      <c r="L820" s="60">
        <v>2082.4499999999998</v>
      </c>
      <c r="M820" s="60">
        <v>85864.07</v>
      </c>
      <c r="N820" s="60">
        <f t="shared" si="2490"/>
        <v>2658.84</v>
      </c>
      <c r="O820" s="60">
        <f t="shared" si="2491"/>
        <v>2759.79</v>
      </c>
      <c r="P820" s="60">
        <f t="shared" si="2492"/>
        <v>86541.12000000001</v>
      </c>
      <c r="Q820" s="60"/>
      <c r="R820" s="60"/>
      <c r="S820" s="60"/>
      <c r="T820" s="60">
        <f t="shared" si="2571"/>
        <v>2658.84</v>
      </c>
      <c r="U820" s="60">
        <f t="shared" si="2572"/>
        <v>2759.79</v>
      </c>
      <c r="V820" s="60">
        <f t="shared" si="2573"/>
        <v>86541.12000000001</v>
      </c>
      <c r="W820" s="60"/>
      <c r="X820" s="60"/>
      <c r="Y820" s="60"/>
      <c r="Z820" s="60">
        <f t="shared" si="2454"/>
        <v>2658.84</v>
      </c>
      <c r="AA820" s="60">
        <f t="shared" si="2455"/>
        <v>2759.79</v>
      </c>
      <c r="AB820" s="60">
        <f t="shared" si="2456"/>
        <v>86541.12000000001</v>
      </c>
      <c r="AC820" s="60"/>
      <c r="AD820" s="60"/>
      <c r="AE820" s="60"/>
      <c r="AF820" s="60">
        <f t="shared" si="2458"/>
        <v>2658.84</v>
      </c>
      <c r="AG820" s="60">
        <f t="shared" si="2459"/>
        <v>2759.79</v>
      </c>
      <c r="AH820" s="60">
        <f t="shared" si="2460"/>
        <v>86541.12000000001</v>
      </c>
      <c r="AI820" s="60"/>
      <c r="AJ820" s="60"/>
      <c r="AK820" s="60"/>
      <c r="AL820" s="60">
        <f t="shared" si="2462"/>
        <v>2658.84</v>
      </c>
      <c r="AM820" s="60">
        <f t="shared" si="2463"/>
        <v>2759.79</v>
      </c>
      <c r="AN820" s="60">
        <f t="shared" si="2464"/>
        <v>86541.12000000001</v>
      </c>
      <c r="AO820" s="60"/>
      <c r="AP820" s="60"/>
      <c r="AQ820" s="60"/>
      <c r="AR820" s="60">
        <f t="shared" si="2466"/>
        <v>2658.84</v>
      </c>
      <c r="AS820" s="60">
        <f t="shared" si="2550"/>
        <v>2759.79</v>
      </c>
      <c r="AT820" s="60">
        <f t="shared" si="2551"/>
        <v>86541.12000000001</v>
      </c>
    </row>
    <row r="821" spans="1:46" customFormat="1" ht="52.8">
      <c r="A821" s="300"/>
      <c r="B821" s="104" t="s">
        <v>350</v>
      </c>
      <c r="C821" s="35" t="s">
        <v>53</v>
      </c>
      <c r="D821" s="35" t="s">
        <v>21</v>
      </c>
      <c r="E821" s="35" t="s">
        <v>100</v>
      </c>
      <c r="F821" s="35" t="s">
        <v>349</v>
      </c>
      <c r="G821" s="36"/>
      <c r="H821" s="60">
        <f>H824+H822</f>
        <v>2282715.94</v>
      </c>
      <c r="I821" s="60">
        <f t="shared" ref="I821:J821" si="2586">I824+I822</f>
        <v>2303743.1</v>
      </c>
      <c r="J821" s="60">
        <f t="shared" si="2586"/>
        <v>2388692.8199999998</v>
      </c>
      <c r="K821" s="60">
        <f t="shared" ref="K821:M821" si="2587">K824+K822</f>
        <v>0</v>
      </c>
      <c r="L821" s="60">
        <f t="shared" si="2587"/>
        <v>0</v>
      </c>
      <c r="M821" s="60">
        <f t="shared" si="2587"/>
        <v>0</v>
      </c>
      <c r="N821" s="60">
        <f t="shared" si="2490"/>
        <v>2282715.94</v>
      </c>
      <c r="O821" s="60">
        <f t="shared" si="2491"/>
        <v>2303743.1</v>
      </c>
      <c r="P821" s="60">
        <f t="shared" si="2492"/>
        <v>2388692.8199999998</v>
      </c>
      <c r="Q821" s="60">
        <f t="shared" ref="Q821:S821" si="2588">Q824+Q822</f>
        <v>0</v>
      </c>
      <c r="R821" s="60">
        <f t="shared" si="2588"/>
        <v>0</v>
      </c>
      <c r="S821" s="60">
        <f t="shared" si="2588"/>
        <v>0</v>
      </c>
      <c r="T821" s="60">
        <f t="shared" si="2571"/>
        <v>2282715.94</v>
      </c>
      <c r="U821" s="60">
        <f t="shared" si="2572"/>
        <v>2303743.1</v>
      </c>
      <c r="V821" s="60">
        <f t="shared" si="2573"/>
        <v>2388692.8199999998</v>
      </c>
      <c r="W821" s="60">
        <f t="shared" ref="W821:Y821" si="2589">W824+W822</f>
        <v>0</v>
      </c>
      <c r="X821" s="60">
        <f t="shared" si="2589"/>
        <v>0</v>
      </c>
      <c r="Y821" s="60">
        <f t="shared" si="2589"/>
        <v>0</v>
      </c>
      <c r="Z821" s="60">
        <f t="shared" si="2454"/>
        <v>2282715.94</v>
      </c>
      <c r="AA821" s="60">
        <f t="shared" si="2455"/>
        <v>2303743.1</v>
      </c>
      <c r="AB821" s="60">
        <f t="shared" si="2456"/>
        <v>2388692.8199999998</v>
      </c>
      <c r="AC821" s="60">
        <f t="shared" ref="AC821:AE821" si="2590">AC824+AC822</f>
        <v>0</v>
      </c>
      <c r="AD821" s="60">
        <f t="shared" si="2590"/>
        <v>0</v>
      </c>
      <c r="AE821" s="60">
        <f t="shared" si="2590"/>
        <v>0</v>
      </c>
      <c r="AF821" s="60">
        <f t="shared" si="2458"/>
        <v>2282715.94</v>
      </c>
      <c r="AG821" s="60">
        <f t="shared" si="2459"/>
        <v>2303743.1</v>
      </c>
      <c r="AH821" s="60">
        <f t="shared" si="2460"/>
        <v>2388692.8199999998</v>
      </c>
      <c r="AI821" s="60">
        <f t="shared" ref="AI821:AK821" si="2591">AI824+AI822</f>
        <v>300000</v>
      </c>
      <c r="AJ821" s="60">
        <f t="shared" si="2591"/>
        <v>0</v>
      </c>
      <c r="AK821" s="60">
        <f t="shared" si="2591"/>
        <v>0</v>
      </c>
      <c r="AL821" s="60">
        <f t="shared" si="2462"/>
        <v>2582715.94</v>
      </c>
      <c r="AM821" s="60">
        <f t="shared" si="2463"/>
        <v>2303743.1</v>
      </c>
      <c r="AN821" s="60">
        <f t="shared" si="2464"/>
        <v>2388692.8199999998</v>
      </c>
      <c r="AO821" s="60">
        <f t="shared" ref="AO821:AQ821" si="2592">AO824+AO822</f>
        <v>-100609</v>
      </c>
      <c r="AP821" s="60">
        <f t="shared" si="2592"/>
        <v>0</v>
      </c>
      <c r="AQ821" s="60">
        <f t="shared" si="2592"/>
        <v>0</v>
      </c>
      <c r="AR821" s="60">
        <f t="shared" si="2466"/>
        <v>2482106.94</v>
      </c>
      <c r="AS821" s="60">
        <f t="shared" si="2550"/>
        <v>2303743.1</v>
      </c>
      <c r="AT821" s="60">
        <f t="shared" si="2551"/>
        <v>2388692.8199999998</v>
      </c>
    </row>
    <row r="822" spans="1:46" customFormat="1" ht="39.6">
      <c r="A822" s="300"/>
      <c r="B822" s="182" t="s">
        <v>51</v>
      </c>
      <c r="C822" s="35" t="s">
        <v>53</v>
      </c>
      <c r="D822" s="35" t="s">
        <v>21</v>
      </c>
      <c r="E822" s="35" t="s">
        <v>100</v>
      </c>
      <c r="F822" s="35" t="s">
        <v>349</v>
      </c>
      <c r="G822" s="36" t="s">
        <v>49</v>
      </c>
      <c r="H822" s="60">
        <f>H823</f>
        <v>2142715.94</v>
      </c>
      <c r="I822" s="60">
        <f t="shared" ref="I822:M822" si="2593">I823</f>
        <v>2163743.1</v>
      </c>
      <c r="J822" s="60">
        <f t="shared" si="2593"/>
        <v>2248692.8199999998</v>
      </c>
      <c r="K822" s="60">
        <f t="shared" si="2593"/>
        <v>140000</v>
      </c>
      <c r="L822" s="60">
        <f t="shared" si="2593"/>
        <v>0</v>
      </c>
      <c r="M822" s="60">
        <f t="shared" si="2593"/>
        <v>0</v>
      </c>
      <c r="N822" s="60">
        <f t="shared" si="2490"/>
        <v>2282715.94</v>
      </c>
      <c r="O822" s="60">
        <f t="shared" si="2491"/>
        <v>2163743.1</v>
      </c>
      <c r="P822" s="60">
        <f t="shared" si="2492"/>
        <v>2248692.8199999998</v>
      </c>
      <c r="Q822" s="60">
        <f t="shared" ref="Q822:S822" si="2594">Q823</f>
        <v>0</v>
      </c>
      <c r="R822" s="60">
        <f t="shared" si="2594"/>
        <v>0</v>
      </c>
      <c r="S822" s="60">
        <f t="shared" si="2594"/>
        <v>0</v>
      </c>
      <c r="T822" s="60">
        <f t="shared" si="2571"/>
        <v>2282715.94</v>
      </c>
      <c r="U822" s="60">
        <f t="shared" si="2572"/>
        <v>2163743.1</v>
      </c>
      <c r="V822" s="60">
        <f t="shared" si="2573"/>
        <v>2248692.8199999998</v>
      </c>
      <c r="W822" s="60">
        <f t="shared" ref="W822:Y822" si="2595">W823</f>
        <v>0</v>
      </c>
      <c r="X822" s="60">
        <f t="shared" si="2595"/>
        <v>0</v>
      </c>
      <c r="Y822" s="60">
        <f t="shared" si="2595"/>
        <v>0</v>
      </c>
      <c r="Z822" s="60">
        <f t="shared" si="2454"/>
        <v>2282715.94</v>
      </c>
      <c r="AA822" s="60">
        <f t="shared" si="2455"/>
        <v>2163743.1</v>
      </c>
      <c r="AB822" s="60">
        <f t="shared" si="2456"/>
        <v>2248692.8199999998</v>
      </c>
      <c r="AC822" s="60">
        <f t="shared" ref="AC822:AE822" si="2596">AC823</f>
        <v>0</v>
      </c>
      <c r="AD822" s="60">
        <f t="shared" si="2596"/>
        <v>0</v>
      </c>
      <c r="AE822" s="60">
        <f t="shared" si="2596"/>
        <v>0</v>
      </c>
      <c r="AF822" s="60">
        <f t="shared" si="2458"/>
        <v>2282715.94</v>
      </c>
      <c r="AG822" s="60">
        <f t="shared" si="2459"/>
        <v>2163743.1</v>
      </c>
      <c r="AH822" s="60">
        <f t="shared" si="2460"/>
        <v>2248692.8199999998</v>
      </c>
      <c r="AI822" s="60">
        <f t="shared" ref="AI822:AK822" si="2597">AI823</f>
        <v>0</v>
      </c>
      <c r="AJ822" s="60">
        <f t="shared" si="2597"/>
        <v>0</v>
      </c>
      <c r="AK822" s="60">
        <f t="shared" si="2597"/>
        <v>0</v>
      </c>
      <c r="AL822" s="60">
        <f t="shared" si="2462"/>
        <v>2282715.94</v>
      </c>
      <c r="AM822" s="60">
        <f t="shared" si="2463"/>
        <v>2163743.1</v>
      </c>
      <c r="AN822" s="60">
        <f t="shared" si="2464"/>
        <v>2248692.8199999998</v>
      </c>
      <c r="AO822" s="60">
        <f t="shared" ref="AO822:AQ822" si="2598">AO823</f>
        <v>15788</v>
      </c>
      <c r="AP822" s="60">
        <f t="shared" si="2598"/>
        <v>0</v>
      </c>
      <c r="AQ822" s="60">
        <f t="shared" si="2598"/>
        <v>0</v>
      </c>
      <c r="AR822" s="60">
        <f t="shared" si="2466"/>
        <v>2298503.94</v>
      </c>
      <c r="AS822" s="60">
        <f t="shared" si="2550"/>
        <v>2163743.1</v>
      </c>
      <c r="AT822" s="60">
        <f t="shared" si="2551"/>
        <v>2248692.8199999998</v>
      </c>
    </row>
    <row r="823" spans="1:46" customFormat="1">
      <c r="A823" s="300"/>
      <c r="B823" s="182" t="s">
        <v>52</v>
      </c>
      <c r="C823" s="35" t="s">
        <v>53</v>
      </c>
      <c r="D823" s="35" t="s">
        <v>21</v>
      </c>
      <c r="E823" s="35" t="s">
        <v>100</v>
      </c>
      <c r="F823" s="35" t="s">
        <v>349</v>
      </c>
      <c r="G823" s="36" t="s">
        <v>50</v>
      </c>
      <c r="H823" s="60">
        <v>2142715.94</v>
      </c>
      <c r="I823" s="60">
        <v>2163743.1</v>
      </c>
      <c r="J823" s="60">
        <v>2248692.8199999998</v>
      </c>
      <c r="K823" s="60">
        <v>140000</v>
      </c>
      <c r="L823" s="60"/>
      <c r="M823" s="60"/>
      <c r="N823" s="60">
        <f t="shared" si="2490"/>
        <v>2282715.94</v>
      </c>
      <c r="O823" s="60">
        <f t="shared" si="2491"/>
        <v>2163743.1</v>
      </c>
      <c r="P823" s="60">
        <f t="shared" si="2492"/>
        <v>2248692.8199999998</v>
      </c>
      <c r="Q823" s="60"/>
      <c r="R823" s="60"/>
      <c r="S823" s="60"/>
      <c r="T823" s="60">
        <f t="shared" si="2571"/>
        <v>2282715.94</v>
      </c>
      <c r="U823" s="60">
        <f t="shared" si="2572"/>
        <v>2163743.1</v>
      </c>
      <c r="V823" s="60">
        <f t="shared" si="2573"/>
        <v>2248692.8199999998</v>
      </c>
      <c r="W823" s="60"/>
      <c r="X823" s="60"/>
      <c r="Y823" s="60"/>
      <c r="Z823" s="60">
        <f t="shared" si="2454"/>
        <v>2282715.94</v>
      </c>
      <c r="AA823" s="60">
        <f t="shared" si="2455"/>
        <v>2163743.1</v>
      </c>
      <c r="AB823" s="60">
        <f t="shared" si="2456"/>
        <v>2248692.8199999998</v>
      </c>
      <c r="AC823" s="60"/>
      <c r="AD823" s="60"/>
      <c r="AE823" s="60"/>
      <c r="AF823" s="60">
        <f t="shared" si="2458"/>
        <v>2282715.94</v>
      </c>
      <c r="AG823" s="60">
        <f t="shared" si="2459"/>
        <v>2163743.1</v>
      </c>
      <c r="AH823" s="60">
        <f t="shared" si="2460"/>
        <v>2248692.8199999998</v>
      </c>
      <c r="AI823" s="60"/>
      <c r="AJ823" s="60"/>
      <c r="AK823" s="60"/>
      <c r="AL823" s="60">
        <f t="shared" si="2462"/>
        <v>2282715.94</v>
      </c>
      <c r="AM823" s="60">
        <f t="shared" si="2463"/>
        <v>2163743.1</v>
      </c>
      <c r="AN823" s="60">
        <f t="shared" si="2464"/>
        <v>2248692.8199999998</v>
      </c>
      <c r="AO823" s="60">
        <v>15788</v>
      </c>
      <c r="AP823" s="60"/>
      <c r="AQ823" s="60"/>
      <c r="AR823" s="60">
        <f t="shared" si="2466"/>
        <v>2298503.94</v>
      </c>
      <c r="AS823" s="60">
        <f t="shared" si="2550"/>
        <v>2163743.1</v>
      </c>
      <c r="AT823" s="60">
        <f t="shared" si="2551"/>
        <v>2248692.8199999998</v>
      </c>
    </row>
    <row r="824" spans="1:46" customFormat="1" ht="26.4">
      <c r="A824" s="300"/>
      <c r="B824" s="185" t="s">
        <v>186</v>
      </c>
      <c r="C824" s="35" t="s">
        <v>53</v>
      </c>
      <c r="D824" s="35" t="s">
        <v>21</v>
      </c>
      <c r="E824" s="35" t="s">
        <v>100</v>
      </c>
      <c r="F824" s="35" t="s">
        <v>349</v>
      </c>
      <c r="G824" s="36" t="s">
        <v>32</v>
      </c>
      <c r="H824" s="60">
        <f>H825</f>
        <v>140000</v>
      </c>
      <c r="I824" s="60">
        <f t="shared" ref="I824:M824" si="2599">I825</f>
        <v>140000</v>
      </c>
      <c r="J824" s="60">
        <f t="shared" si="2599"/>
        <v>140000</v>
      </c>
      <c r="K824" s="60">
        <f t="shared" si="2599"/>
        <v>-140000</v>
      </c>
      <c r="L824" s="60">
        <f t="shared" si="2599"/>
        <v>0</v>
      </c>
      <c r="M824" s="60">
        <f t="shared" si="2599"/>
        <v>0</v>
      </c>
      <c r="N824" s="60">
        <f t="shared" si="2490"/>
        <v>0</v>
      </c>
      <c r="O824" s="60">
        <f t="shared" si="2491"/>
        <v>140000</v>
      </c>
      <c r="P824" s="60">
        <f t="shared" si="2492"/>
        <v>140000</v>
      </c>
      <c r="Q824" s="60">
        <f t="shared" ref="Q824:S824" si="2600">Q825</f>
        <v>0</v>
      </c>
      <c r="R824" s="60">
        <f t="shared" si="2600"/>
        <v>0</v>
      </c>
      <c r="S824" s="60">
        <f t="shared" si="2600"/>
        <v>0</v>
      </c>
      <c r="T824" s="60">
        <f t="shared" si="2571"/>
        <v>0</v>
      </c>
      <c r="U824" s="60">
        <f t="shared" si="2572"/>
        <v>140000</v>
      </c>
      <c r="V824" s="60">
        <f t="shared" si="2573"/>
        <v>140000</v>
      </c>
      <c r="W824" s="60">
        <f t="shared" ref="W824:Y824" si="2601">W825</f>
        <v>0</v>
      </c>
      <c r="X824" s="60">
        <f t="shared" si="2601"/>
        <v>0</v>
      </c>
      <c r="Y824" s="60">
        <f t="shared" si="2601"/>
        <v>0</v>
      </c>
      <c r="Z824" s="60">
        <f t="shared" si="2454"/>
        <v>0</v>
      </c>
      <c r="AA824" s="60">
        <f t="shared" si="2455"/>
        <v>140000</v>
      </c>
      <c r="AB824" s="60">
        <f t="shared" si="2456"/>
        <v>140000</v>
      </c>
      <c r="AC824" s="60">
        <f t="shared" ref="AC824:AE824" si="2602">AC825</f>
        <v>0</v>
      </c>
      <c r="AD824" s="60">
        <f t="shared" si="2602"/>
        <v>0</v>
      </c>
      <c r="AE824" s="60">
        <f t="shared" si="2602"/>
        <v>0</v>
      </c>
      <c r="AF824" s="60">
        <f t="shared" si="2458"/>
        <v>0</v>
      </c>
      <c r="AG824" s="60">
        <f t="shared" si="2459"/>
        <v>140000</v>
      </c>
      <c r="AH824" s="60">
        <f t="shared" si="2460"/>
        <v>140000</v>
      </c>
      <c r="AI824" s="60">
        <f t="shared" ref="AI824:AK824" si="2603">AI825</f>
        <v>300000</v>
      </c>
      <c r="AJ824" s="60">
        <f t="shared" si="2603"/>
        <v>0</v>
      </c>
      <c r="AK824" s="60">
        <f t="shared" si="2603"/>
        <v>0</v>
      </c>
      <c r="AL824" s="60">
        <f t="shared" si="2462"/>
        <v>300000</v>
      </c>
      <c r="AM824" s="60">
        <f t="shared" si="2463"/>
        <v>140000</v>
      </c>
      <c r="AN824" s="60">
        <f t="shared" si="2464"/>
        <v>140000</v>
      </c>
      <c r="AO824" s="60">
        <f t="shared" ref="AO824:AQ824" si="2604">AO825</f>
        <v>-116397</v>
      </c>
      <c r="AP824" s="60">
        <f t="shared" si="2604"/>
        <v>0</v>
      </c>
      <c r="AQ824" s="60">
        <f t="shared" si="2604"/>
        <v>0</v>
      </c>
      <c r="AR824" s="60">
        <f t="shared" si="2466"/>
        <v>183603</v>
      </c>
      <c r="AS824" s="60">
        <f t="shared" si="2550"/>
        <v>140000</v>
      </c>
      <c r="AT824" s="60">
        <f t="shared" si="2551"/>
        <v>140000</v>
      </c>
    </row>
    <row r="825" spans="1:46" customFormat="1" ht="26.4">
      <c r="A825" s="300"/>
      <c r="B825" s="182" t="s">
        <v>34</v>
      </c>
      <c r="C825" s="35" t="s">
        <v>53</v>
      </c>
      <c r="D825" s="35" t="s">
        <v>21</v>
      </c>
      <c r="E825" s="35" t="s">
        <v>100</v>
      </c>
      <c r="F825" s="35" t="s">
        <v>349</v>
      </c>
      <c r="G825" s="36" t="s">
        <v>33</v>
      </c>
      <c r="H825" s="60">
        <v>140000</v>
      </c>
      <c r="I825" s="60">
        <v>140000</v>
      </c>
      <c r="J825" s="60">
        <v>140000</v>
      </c>
      <c r="K825" s="60">
        <v>-140000</v>
      </c>
      <c r="L825" s="60"/>
      <c r="M825" s="60"/>
      <c r="N825" s="60">
        <f t="shared" si="2490"/>
        <v>0</v>
      </c>
      <c r="O825" s="60">
        <f t="shared" si="2491"/>
        <v>140000</v>
      </c>
      <c r="P825" s="60">
        <f t="shared" si="2492"/>
        <v>140000</v>
      </c>
      <c r="Q825" s="60"/>
      <c r="R825" s="60"/>
      <c r="S825" s="60"/>
      <c r="T825" s="60">
        <f t="shared" si="2571"/>
        <v>0</v>
      </c>
      <c r="U825" s="60">
        <f t="shared" si="2572"/>
        <v>140000</v>
      </c>
      <c r="V825" s="60">
        <f t="shared" si="2573"/>
        <v>140000</v>
      </c>
      <c r="W825" s="60"/>
      <c r="X825" s="60"/>
      <c r="Y825" s="60"/>
      <c r="Z825" s="60">
        <f t="shared" si="2454"/>
        <v>0</v>
      </c>
      <c r="AA825" s="60">
        <f t="shared" si="2455"/>
        <v>140000</v>
      </c>
      <c r="AB825" s="60">
        <f t="shared" si="2456"/>
        <v>140000</v>
      </c>
      <c r="AC825" s="60"/>
      <c r="AD825" s="60"/>
      <c r="AE825" s="60"/>
      <c r="AF825" s="60">
        <f t="shared" si="2458"/>
        <v>0</v>
      </c>
      <c r="AG825" s="60">
        <f t="shared" si="2459"/>
        <v>140000</v>
      </c>
      <c r="AH825" s="60">
        <f t="shared" si="2460"/>
        <v>140000</v>
      </c>
      <c r="AI825" s="60">
        <v>300000</v>
      </c>
      <c r="AJ825" s="60"/>
      <c r="AK825" s="60"/>
      <c r="AL825" s="60">
        <f t="shared" si="2462"/>
        <v>300000</v>
      </c>
      <c r="AM825" s="60">
        <f t="shared" si="2463"/>
        <v>140000</v>
      </c>
      <c r="AN825" s="60">
        <f t="shared" si="2464"/>
        <v>140000</v>
      </c>
      <c r="AO825" s="60">
        <f>-15788-100609</f>
        <v>-116397</v>
      </c>
      <c r="AP825" s="60"/>
      <c r="AQ825" s="60"/>
      <c r="AR825" s="60">
        <f t="shared" si="2466"/>
        <v>183603</v>
      </c>
      <c r="AS825" s="60">
        <f t="shared" si="2550"/>
        <v>140000</v>
      </c>
      <c r="AT825" s="60">
        <f t="shared" si="2551"/>
        <v>140000</v>
      </c>
    </row>
    <row r="826" spans="1:46" customFormat="1" ht="39.6">
      <c r="A826" s="300"/>
      <c r="B826" s="104" t="s">
        <v>353</v>
      </c>
      <c r="C826" s="35" t="s">
        <v>53</v>
      </c>
      <c r="D826" s="35" t="s">
        <v>21</v>
      </c>
      <c r="E826" s="35" t="s">
        <v>100</v>
      </c>
      <c r="F826" s="35" t="s">
        <v>352</v>
      </c>
      <c r="G826" s="36"/>
      <c r="H826" s="61">
        <f>H827+H829</f>
        <v>1246357.97</v>
      </c>
      <c r="I826" s="61">
        <f t="shared" ref="I826:J826" si="2605">I827+I829</f>
        <v>1256871.55</v>
      </c>
      <c r="J826" s="61">
        <f t="shared" si="2605"/>
        <v>1299346.4099999999</v>
      </c>
      <c r="K826" s="61">
        <f t="shared" ref="K826:M826" si="2606">K827+K829</f>
        <v>0</v>
      </c>
      <c r="L826" s="61">
        <f t="shared" si="2606"/>
        <v>0</v>
      </c>
      <c r="M826" s="61">
        <f t="shared" si="2606"/>
        <v>0</v>
      </c>
      <c r="N826" s="61">
        <f t="shared" si="2490"/>
        <v>1246357.97</v>
      </c>
      <c r="O826" s="61">
        <f t="shared" si="2491"/>
        <v>1256871.55</v>
      </c>
      <c r="P826" s="61">
        <f t="shared" si="2492"/>
        <v>1299346.4099999999</v>
      </c>
      <c r="Q826" s="61">
        <f t="shared" ref="Q826:S826" si="2607">Q827+Q829</f>
        <v>0</v>
      </c>
      <c r="R826" s="61">
        <f t="shared" si="2607"/>
        <v>0</v>
      </c>
      <c r="S826" s="61">
        <f t="shared" si="2607"/>
        <v>0</v>
      </c>
      <c r="T826" s="61">
        <f t="shared" si="2571"/>
        <v>1246357.97</v>
      </c>
      <c r="U826" s="61">
        <f t="shared" si="2572"/>
        <v>1256871.55</v>
      </c>
      <c r="V826" s="61">
        <f t="shared" si="2573"/>
        <v>1299346.4099999999</v>
      </c>
      <c r="W826" s="61">
        <f t="shared" ref="W826:Y826" si="2608">W827+W829</f>
        <v>0</v>
      </c>
      <c r="X826" s="61">
        <f t="shared" si="2608"/>
        <v>0</v>
      </c>
      <c r="Y826" s="61">
        <f t="shared" si="2608"/>
        <v>0</v>
      </c>
      <c r="Z826" s="61">
        <f t="shared" si="2454"/>
        <v>1246357.97</v>
      </c>
      <c r="AA826" s="61">
        <f t="shared" si="2455"/>
        <v>1256871.55</v>
      </c>
      <c r="AB826" s="61">
        <f t="shared" si="2456"/>
        <v>1299346.4099999999</v>
      </c>
      <c r="AC826" s="61">
        <f t="shared" ref="AC826:AE826" si="2609">AC827+AC829</f>
        <v>0</v>
      </c>
      <c r="AD826" s="61">
        <f t="shared" si="2609"/>
        <v>0</v>
      </c>
      <c r="AE826" s="61">
        <f t="shared" si="2609"/>
        <v>0</v>
      </c>
      <c r="AF826" s="61">
        <f t="shared" si="2458"/>
        <v>1246357.97</v>
      </c>
      <c r="AG826" s="61">
        <f t="shared" si="2459"/>
        <v>1256871.55</v>
      </c>
      <c r="AH826" s="61">
        <f t="shared" si="2460"/>
        <v>1299346.4099999999</v>
      </c>
      <c r="AI826" s="61">
        <f t="shared" ref="AI826:AK826" si="2610">AI827+AI829</f>
        <v>-300000</v>
      </c>
      <c r="AJ826" s="61">
        <f t="shared" si="2610"/>
        <v>0</v>
      </c>
      <c r="AK826" s="61">
        <f t="shared" si="2610"/>
        <v>0</v>
      </c>
      <c r="AL826" s="61">
        <f t="shared" si="2462"/>
        <v>946357.97</v>
      </c>
      <c r="AM826" s="61">
        <f t="shared" si="2463"/>
        <v>1256871.55</v>
      </c>
      <c r="AN826" s="61">
        <f t="shared" si="2464"/>
        <v>1299346.4099999999</v>
      </c>
      <c r="AO826" s="61">
        <f t="shared" ref="AO826:AQ826" si="2611">AO827+AO829</f>
        <v>0</v>
      </c>
      <c r="AP826" s="61">
        <f t="shared" si="2611"/>
        <v>0</v>
      </c>
      <c r="AQ826" s="61">
        <f t="shared" si="2611"/>
        <v>0</v>
      </c>
      <c r="AR826" s="61">
        <f t="shared" si="2466"/>
        <v>946357.97</v>
      </c>
      <c r="AS826" s="61">
        <f t="shared" si="2550"/>
        <v>1256871.55</v>
      </c>
      <c r="AT826" s="61">
        <f t="shared" si="2551"/>
        <v>1299346.4099999999</v>
      </c>
    </row>
    <row r="827" spans="1:46" customFormat="1" ht="39.6">
      <c r="A827" s="300"/>
      <c r="B827" s="71" t="s">
        <v>51</v>
      </c>
      <c r="C827" s="35" t="s">
        <v>53</v>
      </c>
      <c r="D827" s="35" t="s">
        <v>21</v>
      </c>
      <c r="E827" s="35" t="s">
        <v>100</v>
      </c>
      <c r="F827" s="35" t="s">
        <v>352</v>
      </c>
      <c r="G827" s="36" t="s">
        <v>49</v>
      </c>
      <c r="H827" s="61">
        <f>H828</f>
        <v>1071357.97</v>
      </c>
      <c r="I827" s="61">
        <f t="shared" ref="I827:M827" si="2612">I828</f>
        <v>1081871.55</v>
      </c>
      <c r="J827" s="61">
        <f t="shared" si="2612"/>
        <v>1124346.4099999999</v>
      </c>
      <c r="K827" s="61">
        <f t="shared" si="2612"/>
        <v>0</v>
      </c>
      <c r="L827" s="61">
        <f t="shared" si="2612"/>
        <v>0</v>
      </c>
      <c r="M827" s="61">
        <f t="shared" si="2612"/>
        <v>0</v>
      </c>
      <c r="N827" s="61">
        <f t="shared" si="2490"/>
        <v>1071357.97</v>
      </c>
      <c r="O827" s="61">
        <f t="shared" si="2491"/>
        <v>1081871.55</v>
      </c>
      <c r="P827" s="61">
        <f t="shared" si="2492"/>
        <v>1124346.4099999999</v>
      </c>
      <c r="Q827" s="61">
        <f t="shared" ref="Q827:S827" si="2613">Q828</f>
        <v>0</v>
      </c>
      <c r="R827" s="61">
        <f t="shared" si="2613"/>
        <v>0</v>
      </c>
      <c r="S827" s="61">
        <f t="shared" si="2613"/>
        <v>0</v>
      </c>
      <c r="T827" s="61">
        <f t="shared" si="2571"/>
        <v>1071357.97</v>
      </c>
      <c r="U827" s="61">
        <f t="shared" si="2572"/>
        <v>1081871.55</v>
      </c>
      <c r="V827" s="61">
        <f t="shared" si="2573"/>
        <v>1124346.4099999999</v>
      </c>
      <c r="W827" s="61">
        <f t="shared" ref="W827:Y827" si="2614">W828</f>
        <v>0</v>
      </c>
      <c r="X827" s="61">
        <f t="shared" si="2614"/>
        <v>0</v>
      </c>
      <c r="Y827" s="61">
        <f t="shared" si="2614"/>
        <v>0</v>
      </c>
      <c r="Z827" s="61">
        <f t="shared" si="2454"/>
        <v>1071357.97</v>
      </c>
      <c r="AA827" s="61">
        <f t="shared" si="2455"/>
        <v>1081871.55</v>
      </c>
      <c r="AB827" s="61">
        <f t="shared" si="2456"/>
        <v>1124346.4099999999</v>
      </c>
      <c r="AC827" s="61">
        <f t="shared" ref="AC827:AE827" si="2615">AC828</f>
        <v>0</v>
      </c>
      <c r="AD827" s="61">
        <f t="shared" si="2615"/>
        <v>0</v>
      </c>
      <c r="AE827" s="61">
        <f t="shared" si="2615"/>
        <v>0</v>
      </c>
      <c r="AF827" s="61">
        <f t="shared" si="2458"/>
        <v>1071357.97</v>
      </c>
      <c r="AG827" s="61">
        <f t="shared" si="2459"/>
        <v>1081871.55</v>
      </c>
      <c r="AH827" s="61">
        <f t="shared" si="2460"/>
        <v>1124346.4099999999</v>
      </c>
      <c r="AI827" s="61">
        <f t="shared" ref="AI827:AK827" si="2616">AI828</f>
        <v>-300000</v>
      </c>
      <c r="AJ827" s="61">
        <f t="shared" si="2616"/>
        <v>0</v>
      </c>
      <c r="AK827" s="61">
        <f t="shared" si="2616"/>
        <v>0</v>
      </c>
      <c r="AL827" s="61">
        <f t="shared" si="2462"/>
        <v>771357.97</v>
      </c>
      <c r="AM827" s="61">
        <f t="shared" si="2463"/>
        <v>1081871.55</v>
      </c>
      <c r="AN827" s="61">
        <f t="shared" si="2464"/>
        <v>1124346.4099999999</v>
      </c>
      <c r="AO827" s="61">
        <f t="shared" ref="AO827:AQ827" si="2617">AO828</f>
        <v>-9000</v>
      </c>
      <c r="AP827" s="61">
        <f t="shared" si="2617"/>
        <v>0</v>
      </c>
      <c r="AQ827" s="61">
        <f t="shared" si="2617"/>
        <v>0</v>
      </c>
      <c r="AR827" s="61">
        <f t="shared" si="2466"/>
        <v>762357.97</v>
      </c>
      <c r="AS827" s="61">
        <f t="shared" si="2550"/>
        <v>1081871.55</v>
      </c>
      <c r="AT827" s="61">
        <f t="shared" si="2551"/>
        <v>1124346.4099999999</v>
      </c>
    </row>
    <row r="828" spans="1:46" customFormat="1">
      <c r="A828" s="300"/>
      <c r="B828" s="71" t="s">
        <v>52</v>
      </c>
      <c r="C828" s="35" t="s">
        <v>53</v>
      </c>
      <c r="D828" s="35" t="s">
        <v>21</v>
      </c>
      <c r="E828" s="35" t="s">
        <v>100</v>
      </c>
      <c r="F828" s="35" t="s">
        <v>352</v>
      </c>
      <c r="G828" s="36" t="s">
        <v>50</v>
      </c>
      <c r="H828" s="60">
        <v>1071357.97</v>
      </c>
      <c r="I828" s="60">
        <v>1081871.55</v>
      </c>
      <c r="J828" s="60">
        <v>1124346.4099999999</v>
      </c>
      <c r="K828" s="60"/>
      <c r="L828" s="60"/>
      <c r="M828" s="60"/>
      <c r="N828" s="60">
        <f t="shared" si="2490"/>
        <v>1071357.97</v>
      </c>
      <c r="O828" s="60">
        <f t="shared" si="2491"/>
        <v>1081871.55</v>
      </c>
      <c r="P828" s="60">
        <f t="shared" si="2492"/>
        <v>1124346.4099999999</v>
      </c>
      <c r="Q828" s="60"/>
      <c r="R828" s="60"/>
      <c r="S828" s="60"/>
      <c r="T828" s="60">
        <f t="shared" si="2571"/>
        <v>1071357.97</v>
      </c>
      <c r="U828" s="60">
        <f t="shared" si="2572"/>
        <v>1081871.55</v>
      </c>
      <c r="V828" s="60">
        <f t="shared" si="2573"/>
        <v>1124346.4099999999</v>
      </c>
      <c r="W828" s="60"/>
      <c r="X828" s="60"/>
      <c r="Y828" s="60"/>
      <c r="Z828" s="60">
        <f t="shared" si="2454"/>
        <v>1071357.97</v>
      </c>
      <c r="AA828" s="60">
        <f t="shared" si="2455"/>
        <v>1081871.55</v>
      </c>
      <c r="AB828" s="60">
        <f t="shared" si="2456"/>
        <v>1124346.4099999999</v>
      </c>
      <c r="AC828" s="60"/>
      <c r="AD828" s="60"/>
      <c r="AE828" s="60"/>
      <c r="AF828" s="60">
        <f t="shared" si="2458"/>
        <v>1071357.97</v>
      </c>
      <c r="AG828" s="60">
        <f t="shared" si="2459"/>
        <v>1081871.55</v>
      </c>
      <c r="AH828" s="60">
        <f t="shared" si="2460"/>
        <v>1124346.4099999999</v>
      </c>
      <c r="AI828" s="60">
        <v>-300000</v>
      </c>
      <c r="AJ828" s="60"/>
      <c r="AK828" s="60"/>
      <c r="AL828" s="60">
        <f t="shared" si="2462"/>
        <v>771357.97</v>
      </c>
      <c r="AM828" s="60">
        <f t="shared" si="2463"/>
        <v>1081871.55</v>
      </c>
      <c r="AN828" s="60">
        <f t="shared" si="2464"/>
        <v>1124346.4099999999</v>
      </c>
      <c r="AO828" s="60">
        <v>-9000</v>
      </c>
      <c r="AP828" s="60"/>
      <c r="AQ828" s="60"/>
      <c r="AR828" s="60">
        <f t="shared" si="2466"/>
        <v>762357.97</v>
      </c>
      <c r="AS828" s="60">
        <f t="shared" si="2550"/>
        <v>1081871.55</v>
      </c>
      <c r="AT828" s="60">
        <f t="shared" si="2551"/>
        <v>1124346.4099999999</v>
      </c>
    </row>
    <row r="829" spans="1:46" ht="26.4">
      <c r="A829" s="300"/>
      <c r="B829" s="123" t="s">
        <v>186</v>
      </c>
      <c r="C829" s="35" t="s">
        <v>53</v>
      </c>
      <c r="D829" s="35" t="s">
        <v>21</v>
      </c>
      <c r="E829" s="35" t="s">
        <v>100</v>
      </c>
      <c r="F829" s="35" t="s">
        <v>352</v>
      </c>
      <c r="G829" s="36" t="s">
        <v>32</v>
      </c>
      <c r="H829" s="61">
        <f>H830</f>
        <v>175000</v>
      </c>
      <c r="I829" s="61">
        <f t="shared" ref="I829:M829" si="2618">I830</f>
        <v>175000</v>
      </c>
      <c r="J829" s="61">
        <f t="shared" si="2618"/>
        <v>175000</v>
      </c>
      <c r="K829" s="61">
        <f t="shared" si="2618"/>
        <v>0</v>
      </c>
      <c r="L829" s="61">
        <f t="shared" si="2618"/>
        <v>0</v>
      </c>
      <c r="M829" s="61">
        <f t="shared" si="2618"/>
        <v>0</v>
      </c>
      <c r="N829" s="61">
        <f t="shared" si="2490"/>
        <v>175000</v>
      </c>
      <c r="O829" s="61">
        <f t="shared" si="2491"/>
        <v>175000</v>
      </c>
      <c r="P829" s="61">
        <f t="shared" si="2492"/>
        <v>175000</v>
      </c>
      <c r="Q829" s="61">
        <f t="shared" ref="Q829:S829" si="2619">Q830</f>
        <v>0</v>
      </c>
      <c r="R829" s="61">
        <f t="shared" si="2619"/>
        <v>0</v>
      </c>
      <c r="S829" s="61">
        <f t="shared" si="2619"/>
        <v>0</v>
      </c>
      <c r="T829" s="61">
        <f t="shared" si="2571"/>
        <v>175000</v>
      </c>
      <c r="U829" s="61">
        <f t="shared" si="2572"/>
        <v>175000</v>
      </c>
      <c r="V829" s="61">
        <f t="shared" si="2573"/>
        <v>175000</v>
      </c>
      <c r="W829" s="61">
        <f t="shared" ref="W829:Y829" si="2620">W830</f>
        <v>0</v>
      </c>
      <c r="X829" s="61">
        <f t="shared" si="2620"/>
        <v>0</v>
      </c>
      <c r="Y829" s="61">
        <f t="shared" si="2620"/>
        <v>0</v>
      </c>
      <c r="Z829" s="61">
        <f t="shared" si="2454"/>
        <v>175000</v>
      </c>
      <c r="AA829" s="61">
        <f t="shared" si="2455"/>
        <v>175000</v>
      </c>
      <c r="AB829" s="61">
        <f t="shared" si="2456"/>
        <v>175000</v>
      </c>
      <c r="AC829" s="61">
        <f t="shared" ref="AC829:AE829" si="2621">AC830</f>
        <v>0</v>
      </c>
      <c r="AD829" s="61">
        <f t="shared" si="2621"/>
        <v>0</v>
      </c>
      <c r="AE829" s="61">
        <f t="shared" si="2621"/>
        <v>0</v>
      </c>
      <c r="AF829" s="61">
        <f t="shared" si="2458"/>
        <v>175000</v>
      </c>
      <c r="AG829" s="61">
        <f t="shared" si="2459"/>
        <v>175000</v>
      </c>
      <c r="AH829" s="61">
        <f t="shared" si="2460"/>
        <v>175000</v>
      </c>
      <c r="AI829" s="61">
        <f t="shared" ref="AI829:AK829" si="2622">AI830</f>
        <v>0</v>
      </c>
      <c r="AJ829" s="61">
        <f t="shared" si="2622"/>
        <v>0</v>
      </c>
      <c r="AK829" s="61">
        <f t="shared" si="2622"/>
        <v>0</v>
      </c>
      <c r="AL829" s="61">
        <f t="shared" si="2462"/>
        <v>175000</v>
      </c>
      <c r="AM829" s="61">
        <f t="shared" si="2463"/>
        <v>175000</v>
      </c>
      <c r="AN829" s="61">
        <f t="shared" si="2464"/>
        <v>175000</v>
      </c>
      <c r="AO829" s="61">
        <f t="shared" ref="AO829:AQ829" si="2623">AO830</f>
        <v>9000</v>
      </c>
      <c r="AP829" s="61">
        <f t="shared" si="2623"/>
        <v>0</v>
      </c>
      <c r="AQ829" s="61">
        <f t="shared" si="2623"/>
        <v>0</v>
      </c>
      <c r="AR829" s="61">
        <f t="shared" si="2466"/>
        <v>184000</v>
      </c>
      <c r="AS829" s="61">
        <f t="shared" si="2550"/>
        <v>175000</v>
      </c>
      <c r="AT829" s="61">
        <f t="shared" si="2551"/>
        <v>175000</v>
      </c>
    </row>
    <row r="830" spans="1:46" ht="26.4">
      <c r="A830" s="300"/>
      <c r="B830" s="71" t="s">
        <v>34</v>
      </c>
      <c r="C830" s="35" t="s">
        <v>53</v>
      </c>
      <c r="D830" s="35" t="s">
        <v>21</v>
      </c>
      <c r="E830" s="35" t="s">
        <v>100</v>
      </c>
      <c r="F830" s="35" t="s">
        <v>352</v>
      </c>
      <c r="G830" s="36" t="s">
        <v>33</v>
      </c>
      <c r="H830" s="60">
        <v>175000</v>
      </c>
      <c r="I830" s="60">
        <v>175000</v>
      </c>
      <c r="J830" s="60">
        <v>175000</v>
      </c>
      <c r="K830" s="60"/>
      <c r="L830" s="60"/>
      <c r="M830" s="60"/>
      <c r="N830" s="60">
        <f t="shared" si="2490"/>
        <v>175000</v>
      </c>
      <c r="O830" s="60">
        <f t="shared" si="2491"/>
        <v>175000</v>
      </c>
      <c r="P830" s="60">
        <f t="shared" si="2492"/>
        <v>175000</v>
      </c>
      <c r="Q830" s="60"/>
      <c r="R830" s="60"/>
      <c r="S830" s="60"/>
      <c r="T830" s="60">
        <f t="shared" si="2571"/>
        <v>175000</v>
      </c>
      <c r="U830" s="60">
        <f t="shared" si="2572"/>
        <v>175000</v>
      </c>
      <c r="V830" s="60">
        <f t="shared" si="2573"/>
        <v>175000</v>
      </c>
      <c r="W830" s="60"/>
      <c r="X830" s="60"/>
      <c r="Y830" s="60"/>
      <c r="Z830" s="60">
        <f t="shared" si="2454"/>
        <v>175000</v>
      </c>
      <c r="AA830" s="60">
        <f t="shared" si="2455"/>
        <v>175000</v>
      </c>
      <c r="AB830" s="60">
        <f t="shared" si="2456"/>
        <v>175000</v>
      </c>
      <c r="AC830" s="60"/>
      <c r="AD830" s="60"/>
      <c r="AE830" s="60"/>
      <c r="AF830" s="60">
        <f t="shared" si="2458"/>
        <v>175000</v>
      </c>
      <c r="AG830" s="60">
        <f t="shared" si="2459"/>
        <v>175000</v>
      </c>
      <c r="AH830" s="60">
        <f t="shared" si="2460"/>
        <v>175000</v>
      </c>
      <c r="AI830" s="60"/>
      <c r="AJ830" s="60"/>
      <c r="AK830" s="60"/>
      <c r="AL830" s="60">
        <f t="shared" si="2462"/>
        <v>175000</v>
      </c>
      <c r="AM830" s="60">
        <f t="shared" si="2463"/>
        <v>175000</v>
      </c>
      <c r="AN830" s="60">
        <f t="shared" si="2464"/>
        <v>175000</v>
      </c>
      <c r="AO830" s="60">
        <v>9000</v>
      </c>
      <c r="AP830" s="60"/>
      <c r="AQ830" s="60"/>
      <c r="AR830" s="60">
        <f t="shared" si="2466"/>
        <v>184000</v>
      </c>
      <c r="AS830" s="60">
        <f t="shared" si="2550"/>
        <v>175000</v>
      </c>
      <c r="AT830" s="60">
        <f t="shared" si="2551"/>
        <v>175000</v>
      </c>
    </row>
    <row r="831" spans="1:46" ht="39.6">
      <c r="A831" s="300"/>
      <c r="B831" s="236" t="s">
        <v>464</v>
      </c>
      <c r="C831" s="223" t="s">
        <v>53</v>
      </c>
      <c r="D831" s="223" t="s">
        <v>21</v>
      </c>
      <c r="E831" s="211" t="s">
        <v>100</v>
      </c>
      <c r="F831" s="211" t="s">
        <v>465</v>
      </c>
      <c r="G831" s="212"/>
      <c r="H831" s="222"/>
      <c r="I831" s="60"/>
      <c r="J831" s="60"/>
      <c r="K831" s="60"/>
      <c r="L831" s="60"/>
      <c r="M831" s="60"/>
      <c r="N831" s="60"/>
      <c r="O831" s="60"/>
      <c r="P831" s="60"/>
      <c r="Q831" s="60"/>
      <c r="R831" s="60"/>
      <c r="S831" s="60"/>
      <c r="T831" s="60"/>
      <c r="U831" s="60"/>
      <c r="V831" s="60"/>
      <c r="W831" s="60"/>
      <c r="X831" s="60"/>
      <c r="Y831" s="60"/>
      <c r="Z831" s="60"/>
      <c r="AA831" s="60"/>
      <c r="AB831" s="60"/>
      <c r="AC831" s="60">
        <f>AC832</f>
        <v>748282.28</v>
      </c>
      <c r="AD831" s="60">
        <f t="shared" ref="AD831:AE832" si="2624">AD832</f>
        <v>0</v>
      </c>
      <c r="AE831" s="60">
        <f t="shared" si="2624"/>
        <v>0</v>
      </c>
      <c r="AF831" s="60">
        <f t="shared" ref="AF831:AF833" si="2625">Z831+AC831</f>
        <v>748282.28</v>
      </c>
      <c r="AG831" s="60">
        <f t="shared" ref="AG831:AG833" si="2626">AA831+AD831</f>
        <v>0</v>
      </c>
      <c r="AH831" s="60">
        <f t="shared" ref="AH831:AH833" si="2627">AB831+AE831</f>
        <v>0</v>
      </c>
      <c r="AI831" s="60">
        <f>AI832</f>
        <v>0</v>
      </c>
      <c r="AJ831" s="60">
        <f t="shared" ref="AJ831:AK832" si="2628">AJ832</f>
        <v>0</v>
      </c>
      <c r="AK831" s="60">
        <f t="shared" si="2628"/>
        <v>0</v>
      </c>
      <c r="AL831" s="60">
        <f t="shared" si="2462"/>
        <v>748282.28</v>
      </c>
      <c r="AM831" s="60">
        <f t="shared" si="2463"/>
        <v>0</v>
      </c>
      <c r="AN831" s="60">
        <f t="shared" si="2464"/>
        <v>0</v>
      </c>
      <c r="AO831" s="60">
        <f>AO832</f>
        <v>0</v>
      </c>
      <c r="AP831" s="60">
        <f t="shared" ref="AP831:AQ832" si="2629">AP832</f>
        <v>0</v>
      </c>
      <c r="AQ831" s="60">
        <f t="shared" si="2629"/>
        <v>0</v>
      </c>
      <c r="AR831" s="60">
        <f t="shared" si="2466"/>
        <v>748282.28</v>
      </c>
      <c r="AS831" s="60">
        <f t="shared" si="2550"/>
        <v>0</v>
      </c>
      <c r="AT831" s="60">
        <f t="shared" si="2551"/>
        <v>0</v>
      </c>
    </row>
    <row r="832" spans="1:46" ht="39.6">
      <c r="A832" s="300"/>
      <c r="B832" s="235" t="s">
        <v>51</v>
      </c>
      <c r="C832" s="223" t="s">
        <v>53</v>
      </c>
      <c r="D832" s="223" t="s">
        <v>21</v>
      </c>
      <c r="E832" s="211" t="s">
        <v>100</v>
      </c>
      <c r="F832" s="211" t="s">
        <v>465</v>
      </c>
      <c r="G832" s="212" t="s">
        <v>49</v>
      </c>
      <c r="H832" s="222"/>
      <c r="I832" s="60"/>
      <c r="J832" s="60"/>
      <c r="K832" s="60"/>
      <c r="L832" s="60"/>
      <c r="M832" s="60"/>
      <c r="N832" s="60"/>
      <c r="O832" s="60"/>
      <c r="P832" s="60"/>
      <c r="Q832" s="60"/>
      <c r="R832" s="60"/>
      <c r="S832" s="60"/>
      <c r="T832" s="60"/>
      <c r="U832" s="60"/>
      <c r="V832" s="60"/>
      <c r="W832" s="60"/>
      <c r="X832" s="60"/>
      <c r="Y832" s="60"/>
      <c r="Z832" s="60"/>
      <c r="AA832" s="60"/>
      <c r="AB832" s="60"/>
      <c r="AC832" s="60">
        <f>AC833</f>
        <v>748282.28</v>
      </c>
      <c r="AD832" s="60">
        <f t="shared" si="2624"/>
        <v>0</v>
      </c>
      <c r="AE832" s="60">
        <f t="shared" si="2624"/>
        <v>0</v>
      </c>
      <c r="AF832" s="60">
        <f t="shared" si="2625"/>
        <v>748282.28</v>
      </c>
      <c r="AG832" s="60">
        <f t="shared" si="2626"/>
        <v>0</v>
      </c>
      <c r="AH832" s="60">
        <f t="shared" si="2627"/>
        <v>0</v>
      </c>
      <c r="AI832" s="60">
        <f>AI833</f>
        <v>0</v>
      </c>
      <c r="AJ832" s="60">
        <f t="shared" si="2628"/>
        <v>0</v>
      </c>
      <c r="AK832" s="60">
        <f t="shared" si="2628"/>
        <v>0</v>
      </c>
      <c r="AL832" s="60">
        <f t="shared" si="2462"/>
        <v>748282.28</v>
      </c>
      <c r="AM832" s="60">
        <f t="shared" si="2463"/>
        <v>0</v>
      </c>
      <c r="AN832" s="60">
        <f t="shared" si="2464"/>
        <v>0</v>
      </c>
      <c r="AO832" s="60">
        <f>AO833</f>
        <v>0</v>
      </c>
      <c r="AP832" s="60">
        <f t="shared" si="2629"/>
        <v>0</v>
      </c>
      <c r="AQ832" s="60">
        <f t="shared" si="2629"/>
        <v>0</v>
      </c>
      <c r="AR832" s="60">
        <f t="shared" si="2466"/>
        <v>748282.28</v>
      </c>
      <c r="AS832" s="60">
        <f t="shared" si="2550"/>
        <v>0</v>
      </c>
      <c r="AT832" s="60">
        <f t="shared" si="2551"/>
        <v>0</v>
      </c>
    </row>
    <row r="833" spans="1:47">
      <c r="A833" s="300"/>
      <c r="B833" s="235" t="s">
        <v>52</v>
      </c>
      <c r="C833" s="223" t="s">
        <v>53</v>
      </c>
      <c r="D833" s="223" t="s">
        <v>21</v>
      </c>
      <c r="E833" s="211" t="s">
        <v>100</v>
      </c>
      <c r="F833" s="211" t="s">
        <v>465</v>
      </c>
      <c r="G833" s="212" t="s">
        <v>50</v>
      </c>
      <c r="H833" s="222"/>
      <c r="I833" s="60"/>
      <c r="J833" s="60"/>
      <c r="K833" s="60"/>
      <c r="L833" s="60"/>
      <c r="M833" s="60"/>
      <c r="N833" s="60"/>
      <c r="O833" s="60"/>
      <c r="P833" s="60"/>
      <c r="Q833" s="60"/>
      <c r="R833" s="60"/>
      <c r="S833" s="60"/>
      <c r="T833" s="60"/>
      <c r="U833" s="60"/>
      <c r="V833" s="60"/>
      <c r="W833" s="60"/>
      <c r="X833" s="60"/>
      <c r="Y833" s="60"/>
      <c r="Z833" s="60"/>
      <c r="AA833" s="60"/>
      <c r="AB833" s="60"/>
      <c r="AC833" s="60">
        <v>748282.28</v>
      </c>
      <c r="AD833" s="60"/>
      <c r="AE833" s="60"/>
      <c r="AF833" s="60">
        <f t="shared" si="2625"/>
        <v>748282.28</v>
      </c>
      <c r="AG833" s="60">
        <f t="shared" si="2626"/>
        <v>0</v>
      </c>
      <c r="AH833" s="60">
        <f t="shared" si="2627"/>
        <v>0</v>
      </c>
      <c r="AI833" s="60"/>
      <c r="AJ833" s="60"/>
      <c r="AK833" s="60"/>
      <c r="AL833" s="60">
        <f t="shared" si="2462"/>
        <v>748282.28</v>
      </c>
      <c r="AM833" s="60">
        <f t="shared" si="2463"/>
        <v>0</v>
      </c>
      <c r="AN833" s="60">
        <f t="shared" si="2464"/>
        <v>0</v>
      </c>
      <c r="AO833" s="60"/>
      <c r="AP833" s="60"/>
      <c r="AQ833" s="60"/>
      <c r="AR833" s="60">
        <f t="shared" si="2466"/>
        <v>748282.28</v>
      </c>
      <c r="AS833" s="60">
        <f t="shared" si="2550"/>
        <v>0</v>
      </c>
      <c r="AT833" s="60">
        <f t="shared" si="2551"/>
        <v>0</v>
      </c>
    </row>
    <row r="834" spans="1:47">
      <c r="A834" s="247"/>
      <c r="B834" s="218"/>
      <c r="C834" s="219"/>
      <c r="D834" s="220"/>
      <c r="E834" s="220"/>
      <c r="F834" s="220"/>
      <c r="G834" s="221"/>
      <c r="H834" s="222"/>
      <c r="I834" s="60"/>
      <c r="J834" s="60"/>
      <c r="K834" s="60"/>
      <c r="L834" s="60"/>
      <c r="M834" s="60"/>
      <c r="N834" s="60"/>
      <c r="O834" s="60"/>
      <c r="P834" s="60"/>
      <c r="Q834" s="60"/>
      <c r="R834" s="60"/>
      <c r="S834" s="60"/>
      <c r="T834" s="60"/>
      <c r="U834" s="60"/>
      <c r="V834" s="60"/>
      <c r="W834" s="60"/>
      <c r="X834" s="60"/>
      <c r="Y834" s="60"/>
      <c r="Z834" s="60"/>
      <c r="AA834" s="60"/>
      <c r="AB834" s="60"/>
      <c r="AC834" s="60"/>
      <c r="AD834" s="60"/>
      <c r="AE834" s="60"/>
      <c r="AF834" s="60"/>
      <c r="AG834" s="60"/>
      <c r="AH834" s="60"/>
      <c r="AI834" s="60"/>
      <c r="AJ834" s="60"/>
      <c r="AK834" s="60"/>
      <c r="AL834" s="60"/>
      <c r="AM834" s="60"/>
      <c r="AN834" s="60"/>
      <c r="AO834" s="60"/>
      <c r="AP834" s="60"/>
      <c r="AQ834" s="60"/>
      <c r="AR834" s="60"/>
      <c r="AS834" s="60"/>
      <c r="AT834" s="60"/>
    </row>
    <row r="835" spans="1:47">
      <c r="A835" s="145"/>
      <c r="B835" s="146" t="s">
        <v>277</v>
      </c>
      <c r="C835" s="168"/>
      <c r="D835" s="169"/>
      <c r="E835" s="169"/>
      <c r="F835" s="169"/>
      <c r="G835" s="170"/>
      <c r="H835" s="171"/>
      <c r="I835" s="147">
        <v>18053595</v>
      </c>
      <c r="J835" s="147">
        <v>36325590</v>
      </c>
      <c r="K835" s="147"/>
      <c r="L835" s="147"/>
      <c r="M835" s="147"/>
      <c r="N835" s="147">
        <f t="shared" si="2490"/>
        <v>0</v>
      </c>
      <c r="O835" s="147">
        <f t="shared" si="2491"/>
        <v>18053595</v>
      </c>
      <c r="P835" s="147">
        <f t="shared" si="2492"/>
        <v>36325590</v>
      </c>
      <c r="Q835" s="147"/>
      <c r="R835" s="147"/>
      <c r="S835" s="147"/>
      <c r="T835" s="147">
        <f t="shared" si="2571"/>
        <v>0</v>
      </c>
      <c r="U835" s="147">
        <f t="shared" si="2572"/>
        <v>18053595</v>
      </c>
      <c r="V835" s="147">
        <f t="shared" si="2573"/>
        <v>36325590</v>
      </c>
      <c r="W835" s="147"/>
      <c r="X835" s="147"/>
      <c r="Y835" s="147"/>
      <c r="Z835" s="147">
        <f t="shared" si="2454"/>
        <v>0</v>
      </c>
      <c r="AA835" s="147">
        <f t="shared" si="2455"/>
        <v>18053595</v>
      </c>
      <c r="AB835" s="147">
        <f t="shared" si="2456"/>
        <v>36325590</v>
      </c>
      <c r="AC835" s="147"/>
      <c r="AD835" s="147"/>
      <c r="AE835" s="147"/>
      <c r="AF835" s="147">
        <f t="shared" si="2458"/>
        <v>0</v>
      </c>
      <c r="AG835" s="147">
        <f t="shared" si="2459"/>
        <v>18053595</v>
      </c>
      <c r="AH835" s="147">
        <f t="shared" si="2460"/>
        <v>36325590</v>
      </c>
      <c r="AI835" s="147"/>
      <c r="AJ835" s="147"/>
      <c r="AK835" s="147"/>
      <c r="AL835" s="147">
        <f t="shared" ref="AL835:AL836" si="2630">AF835+AI835</f>
        <v>0</v>
      </c>
      <c r="AM835" s="147">
        <f t="shared" ref="AM835:AM836" si="2631">AG835+AJ835</f>
        <v>18053595</v>
      </c>
      <c r="AN835" s="147">
        <f t="shared" ref="AN835:AN836" si="2632">AH835+AK835</f>
        <v>36325590</v>
      </c>
      <c r="AO835" s="147"/>
      <c r="AP835" s="147"/>
      <c r="AQ835" s="147"/>
      <c r="AR835" s="147">
        <f t="shared" ref="AR835:AR836" si="2633">AL835+AO835</f>
        <v>0</v>
      </c>
      <c r="AS835" s="147">
        <f t="shared" ref="AS835:AS836" si="2634">AM835+AP835</f>
        <v>18053595</v>
      </c>
      <c r="AT835" s="147">
        <f t="shared" ref="AT835:AT836" si="2635">AN835+AQ835</f>
        <v>36325590</v>
      </c>
    </row>
    <row r="836" spans="1:47" ht="16.8">
      <c r="B836" s="48" t="s">
        <v>18</v>
      </c>
      <c r="C836" s="49"/>
      <c r="D836" s="21"/>
      <c r="E836" s="21"/>
      <c r="F836" s="22"/>
      <c r="G836" s="23"/>
      <c r="H836" s="62">
        <f>SUM(H16+H703)</f>
        <v>1035802533.1400001</v>
      </c>
      <c r="I836" s="62">
        <f>SUM(I16+I703+I835)</f>
        <v>1005278892.6000001</v>
      </c>
      <c r="J836" s="62">
        <f>SUM(J16+J703+J835)</f>
        <v>1012280564.9900002</v>
      </c>
      <c r="K836" s="62">
        <f>SUM(K16+K703+K835)</f>
        <v>62478519.320000008</v>
      </c>
      <c r="L836" s="62">
        <f>SUM(L16+L703+L835)</f>
        <v>1652253.6199999999</v>
      </c>
      <c r="M836" s="62">
        <f>SUM(M16+M703+M835)</f>
        <v>80747256.489999995</v>
      </c>
      <c r="N836" s="62">
        <f t="shared" si="2490"/>
        <v>1098281052.46</v>
      </c>
      <c r="O836" s="62">
        <f t="shared" si="2491"/>
        <v>1006931146.2200001</v>
      </c>
      <c r="P836" s="62">
        <f t="shared" si="2492"/>
        <v>1093027821.4800003</v>
      </c>
      <c r="Q836" s="62">
        <f>SUM(Q16+Q703+Q835)</f>
        <v>18867380.969999999</v>
      </c>
      <c r="R836" s="62">
        <f>SUM(R16+R703+R835)</f>
        <v>2913094.88</v>
      </c>
      <c r="S836" s="62">
        <f>SUM(S16+S703+S835)</f>
        <v>2913094.88</v>
      </c>
      <c r="T836" s="62">
        <f t="shared" si="2571"/>
        <v>1117148433.4300001</v>
      </c>
      <c r="U836" s="62">
        <f t="shared" si="2572"/>
        <v>1009844241.1000001</v>
      </c>
      <c r="V836" s="62">
        <f t="shared" si="2573"/>
        <v>1095940916.3600004</v>
      </c>
      <c r="W836" s="62">
        <f>SUM(W16+W703+W835)</f>
        <v>198472213.83000001</v>
      </c>
      <c r="X836" s="62">
        <f>SUM(X16+X703+X835)</f>
        <v>448519.8</v>
      </c>
      <c r="Y836" s="62">
        <f>SUM(Y16+Y703+Y835)</f>
        <v>1337295.69</v>
      </c>
      <c r="Z836" s="62">
        <f t="shared" si="2454"/>
        <v>1315620647.26</v>
      </c>
      <c r="AA836" s="62">
        <f t="shared" si="2455"/>
        <v>1010292760.9000001</v>
      </c>
      <c r="AB836" s="62">
        <f t="shared" si="2456"/>
        <v>1097278212.0500004</v>
      </c>
      <c r="AC836" s="62">
        <f>SUM(AC16+AC703+AC835)</f>
        <v>16917206.32</v>
      </c>
      <c r="AD836" s="62">
        <f>SUM(AD16+AD703+AD835)</f>
        <v>-199104</v>
      </c>
      <c r="AE836" s="62">
        <f>SUM(AE16+AE703+AE835)</f>
        <v>-199104</v>
      </c>
      <c r="AF836" s="62">
        <f t="shared" si="2458"/>
        <v>1332537853.5799999</v>
      </c>
      <c r="AG836" s="62">
        <f t="shared" si="2459"/>
        <v>1010093656.9000001</v>
      </c>
      <c r="AH836" s="62">
        <f t="shared" si="2460"/>
        <v>1097079108.0500004</v>
      </c>
      <c r="AI836" s="62">
        <f>SUM(AI16+AI703+AI835)</f>
        <v>14069366.1</v>
      </c>
      <c r="AJ836" s="62">
        <f>SUM(AJ16+AJ703+AJ835)</f>
        <v>-2113031.9299999997</v>
      </c>
      <c r="AK836" s="62">
        <f>SUM(AK16+AK703+AK835)</f>
        <v>-2044858.83</v>
      </c>
      <c r="AL836" s="62">
        <f t="shared" si="2630"/>
        <v>1346607219.6799998</v>
      </c>
      <c r="AM836" s="62">
        <f t="shared" si="2631"/>
        <v>1007980624.9700001</v>
      </c>
      <c r="AN836" s="62">
        <f t="shared" si="2632"/>
        <v>1095034249.2200005</v>
      </c>
      <c r="AO836" s="62">
        <f>SUM(AO16+AO703+AO835)</f>
        <v>-177061173.91000003</v>
      </c>
      <c r="AP836" s="62">
        <f>SUM(AP16+AP703+AP835)</f>
        <v>263544442.99000001</v>
      </c>
      <c r="AQ836" s="62">
        <f>SUM(AQ16+AQ703+AQ835)</f>
        <v>0</v>
      </c>
      <c r="AR836" s="62">
        <f t="shared" si="2633"/>
        <v>1169546045.7699997</v>
      </c>
      <c r="AS836" s="62">
        <f t="shared" si="2634"/>
        <v>1271525067.96</v>
      </c>
      <c r="AT836" s="62">
        <f t="shared" si="2635"/>
        <v>1095034249.2200005</v>
      </c>
      <c r="AU836" s="2" t="s">
        <v>360</v>
      </c>
    </row>
    <row r="837" spans="1:47">
      <c r="F837" s="24"/>
      <c r="G837" s="24"/>
      <c r="H837" s="50">
        <f>[1]ведомств!$J$1494</f>
        <v>1035802533.1399999</v>
      </c>
      <c r="I837" s="50">
        <f>[1]ведомств!$K$1494</f>
        <v>1005278892.5999999</v>
      </c>
      <c r="J837" s="50">
        <f>[1]ведомств!$L$1494</f>
        <v>1012280564.99</v>
      </c>
      <c r="K837" s="201">
        <f>[2]ведомств!$M$1604</f>
        <v>0</v>
      </c>
      <c r="L837" s="201">
        <f>[2]ведомств!$N$1604</f>
        <v>0</v>
      </c>
      <c r="M837" s="201">
        <f>[2]ведомств!$O$1604</f>
        <v>0</v>
      </c>
      <c r="Q837" s="201"/>
      <c r="R837" s="201"/>
      <c r="S837" s="201"/>
      <c r="W837" s="201"/>
      <c r="X837" s="201"/>
      <c r="Y837" s="201"/>
      <c r="AC837" s="201"/>
      <c r="AD837" s="201"/>
      <c r="AE837" s="201"/>
      <c r="AI837" s="201"/>
      <c r="AJ837" s="201"/>
      <c r="AK837" s="201"/>
      <c r="AO837" s="201"/>
      <c r="AP837" s="201"/>
      <c r="AQ837" s="201"/>
    </row>
    <row r="838" spans="1:47">
      <c r="AC838" s="201" t="e">
        <f>[3]ведомств!$AE$2250</f>
        <v>#REF!</v>
      </c>
      <c r="AD838" s="201" t="e">
        <f>[3]ведомств!$AF$2250</f>
        <v>#REF!</v>
      </c>
      <c r="AE838" s="201" t="e">
        <f>[3]ведомств!$AG$2250</f>
        <v>#REF!</v>
      </c>
      <c r="AF838" s="201">
        <f>[3]ведомств!$AH$2250</f>
        <v>10992627</v>
      </c>
      <c r="AG838" s="201">
        <f>[3]ведомств!$AI$2250</f>
        <v>11102052.710000001</v>
      </c>
      <c r="AH838" s="201">
        <f>[3]ведомств!$AJ$2250</f>
        <v>11162573.24</v>
      </c>
      <c r="AI838" s="201" t="e">
        <f>[3]ведомств!$AE$2250</f>
        <v>#REF!</v>
      </c>
      <c r="AJ838" s="201" t="e">
        <f>[3]ведомств!$AF$2250</f>
        <v>#REF!</v>
      </c>
      <c r="AK838" s="201" t="e">
        <f>[3]ведомств!$AG$2250</f>
        <v>#REF!</v>
      </c>
      <c r="AL838" s="201">
        <f>[3]ведомств!$AH$2250</f>
        <v>10992627</v>
      </c>
      <c r="AM838" s="201">
        <f>[3]ведомств!$AI$2250</f>
        <v>11102052.710000001</v>
      </c>
      <c r="AN838" s="201">
        <f>[3]ведомств!$AJ$2250</f>
        <v>11162573.24</v>
      </c>
      <c r="AO838" s="201">
        <f>[4]ведомств!$AQ$2366</f>
        <v>-177061173.91</v>
      </c>
      <c r="AP838" s="201">
        <f>[4]ведомств!$AR$2366</f>
        <v>263544442.99000001</v>
      </c>
      <c r="AQ838" s="201">
        <f>[4]ведомств!$AS$2366</f>
        <v>0</v>
      </c>
      <c r="AR838" s="201">
        <f>[4]ведомств!$AT$2366</f>
        <v>1169546045.7699995</v>
      </c>
      <c r="AS838" s="201">
        <f>[4]ведомств!$AU$2366</f>
        <v>1271525067.96</v>
      </c>
      <c r="AT838" s="201">
        <f>[4]ведомств!$AV$2366</f>
        <v>1095034249.2200003</v>
      </c>
    </row>
    <row r="839" spans="1:47">
      <c r="AO839" s="201">
        <f>AO836-AO838</f>
        <v>0</v>
      </c>
      <c r="AP839" s="201">
        <f>AP836-AP838</f>
        <v>0</v>
      </c>
    </row>
  </sheetData>
  <mergeCells count="63">
    <mergeCell ref="A622:A639"/>
    <mergeCell ref="A642:A650"/>
    <mergeCell ref="A653:A690"/>
    <mergeCell ref="A693:A700"/>
    <mergeCell ref="A704:A833"/>
    <mergeCell ref="A537:A544"/>
    <mergeCell ref="A547:A552"/>
    <mergeCell ref="A555:A589"/>
    <mergeCell ref="A592:A594"/>
    <mergeCell ref="A602:A619"/>
    <mergeCell ref="A597:A599"/>
    <mergeCell ref="A453:A455"/>
    <mergeCell ref="A458:A491"/>
    <mergeCell ref="A494:A496"/>
    <mergeCell ref="A516:A518"/>
    <mergeCell ref="A521:A534"/>
    <mergeCell ref="A500:A504"/>
    <mergeCell ref="A506:A508"/>
    <mergeCell ref="A375:A391"/>
    <mergeCell ref="W12:AB12"/>
    <mergeCell ref="AC12:AH12"/>
    <mergeCell ref="A171:A191"/>
    <mergeCell ref="A193:A207"/>
    <mergeCell ref="A211:A237"/>
    <mergeCell ref="A239:A265"/>
    <mergeCell ref="A280:A291"/>
    <mergeCell ref="A19:A39"/>
    <mergeCell ref="A41:A106"/>
    <mergeCell ref="A108:A138"/>
    <mergeCell ref="A140:A157"/>
    <mergeCell ref="A159:A169"/>
    <mergeCell ref="AI12:AN12"/>
    <mergeCell ref="A511:A513"/>
    <mergeCell ref="H13:J13"/>
    <mergeCell ref="A267:A278"/>
    <mergeCell ref="B12:G12"/>
    <mergeCell ref="A13:A14"/>
    <mergeCell ref="B13:B14"/>
    <mergeCell ref="C13:F14"/>
    <mergeCell ref="G13:G14"/>
    <mergeCell ref="A333:A335"/>
    <mergeCell ref="A394:A411"/>
    <mergeCell ref="A415:A434"/>
    <mergeCell ref="A436:A444"/>
    <mergeCell ref="A446:A451"/>
    <mergeCell ref="A294:A330"/>
    <mergeCell ref="A338:A372"/>
    <mergeCell ref="AO12:AT12"/>
    <mergeCell ref="AO13:AQ13"/>
    <mergeCell ref="AR13:AT13"/>
    <mergeCell ref="A11:AT11"/>
    <mergeCell ref="AI13:AK13"/>
    <mergeCell ref="AL13:AN13"/>
    <mergeCell ref="AC13:AE13"/>
    <mergeCell ref="AF13:AH13"/>
    <mergeCell ref="W13:Y13"/>
    <mergeCell ref="Z13:AB13"/>
    <mergeCell ref="Q13:S13"/>
    <mergeCell ref="T13:V13"/>
    <mergeCell ref="K13:M13"/>
    <mergeCell ref="N13:P13"/>
    <mergeCell ref="K12:P12"/>
    <mergeCell ref="Q12:V12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3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2023-11-15T07:35:11Z</cp:lastPrinted>
  <dcterms:created xsi:type="dcterms:W3CDTF">2010-03-22T07:46:53Z</dcterms:created>
  <dcterms:modified xsi:type="dcterms:W3CDTF">2024-12-16T12:49:23Z</dcterms:modified>
</cp:coreProperties>
</file>